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jensbclausen/Desktop/"/>
    </mc:Choice>
  </mc:AlternateContent>
  <xr:revisionPtr revIDLastSave="0" documentId="13_ncr:1_{38BA1FB1-1311-C94E-9041-7D3166681903}" xr6:coauthVersionLast="36" xr6:coauthVersionMax="36" xr10:uidLastSave="{00000000-0000-0000-0000-000000000000}"/>
  <bookViews>
    <workbookView xWindow="19200" yWindow="460" windowWidth="19200" windowHeight="19920" activeTab="1" xr2:uid="{00000000-000D-0000-FFFF-FFFF00000000}"/>
  </bookViews>
  <sheets>
    <sheet name="Sheet1" sheetId="1" r:id="rId1"/>
    <sheet name="Chart1" sheetId="3" r:id="rId2"/>
    <sheet name="Sheet2" sheetId="2" r:id="rId3"/>
  </sheets>
  <calcPr calcId="181029"/>
</workbook>
</file>

<file path=xl/calcChain.xml><?xml version="1.0" encoding="utf-8"?>
<calcChain xmlns="http://schemas.openxmlformats.org/spreadsheetml/2006/main">
  <c r="E10" i="2" l="1"/>
  <c r="F10" i="2" s="1"/>
  <c r="D10" i="2"/>
  <c r="C10" i="2"/>
  <c r="E9" i="2"/>
  <c r="F9" i="2" s="1"/>
  <c r="D9" i="2"/>
  <c r="C9" i="2"/>
  <c r="C5" i="2" s="1"/>
  <c r="C4" i="2" s="1"/>
  <c r="E8" i="2"/>
  <c r="F8" i="2" s="1"/>
  <c r="D8" i="2"/>
  <c r="C8" i="2"/>
  <c r="E7" i="2"/>
  <c r="F7" i="2" s="1"/>
  <c r="D7" i="2"/>
  <c r="C7" i="2"/>
  <c r="E6" i="2"/>
  <c r="F6" i="2" s="1"/>
  <c r="D6" i="2"/>
  <c r="C6" i="2"/>
  <c r="E5" i="2"/>
  <c r="F5" i="2" s="1"/>
  <c r="D5" i="2"/>
  <c r="E4" i="2"/>
  <c r="F4" i="2" s="1"/>
  <c r="D4" i="2"/>
  <c r="D26" i="1"/>
  <c r="C26" i="1"/>
  <c r="D21" i="1"/>
  <c r="C21" i="1"/>
  <c r="D16" i="1"/>
  <c r="C16" i="1"/>
  <c r="E8" i="1"/>
  <c r="F8" i="1" s="1"/>
  <c r="E9" i="1"/>
  <c r="F9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11" i="1"/>
  <c r="F11" i="1" s="1"/>
  <c r="E34" i="1"/>
  <c r="F34" i="1" s="1"/>
  <c r="D34" i="1"/>
  <c r="C34" i="1"/>
  <c r="E10" i="1"/>
  <c r="F10" i="1" s="1"/>
  <c r="D10" i="1"/>
  <c r="C10" i="1"/>
  <c r="C6" i="1" s="1"/>
  <c r="C5" i="1" s="1"/>
  <c r="E7" i="1"/>
  <c r="F7" i="1" s="1"/>
  <c r="D7" i="1"/>
  <c r="C7" i="1"/>
  <c r="E6" i="1"/>
  <c r="F6" i="1" s="1"/>
  <c r="D6" i="1"/>
  <c r="E5" i="1"/>
  <c r="F5" i="1" s="1"/>
  <c r="D5" i="1"/>
</calcChain>
</file>

<file path=xl/sharedStrings.xml><?xml version="1.0" encoding="utf-8"?>
<sst xmlns="http://schemas.openxmlformats.org/spreadsheetml/2006/main" count="16" uniqueCount="10">
  <si>
    <t xml:space="preserve">R_c/R_0 vs me/mec comparison for cases with dry out at boundary </t>
  </si>
  <si>
    <t>R_c/R_0</t>
  </si>
  <si>
    <t>m_e/m_e_c</t>
  </si>
  <si>
    <t xml:space="preserve">Sink </t>
  </si>
  <si>
    <t>log(m_e/m_e_c)</t>
  </si>
  <si>
    <t>expected m_e/m_e_c</t>
  </si>
  <si>
    <t>log(expected)</t>
  </si>
  <si>
    <t xml:space="preserve">Continuous curve from paper's equation and show our data points </t>
  </si>
  <si>
    <t xml:space="preserve">More data points: </t>
  </si>
  <si>
    <t xml:space="preserve">2.5, 3, 3.5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</si>
</sst>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21212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/>
    <xf numFmtId="0" fontId="2" fillId="2" borderId="0" xfId="0" applyFont="1" applyFill="1" applyAlignment="1"/>
    <xf numFmtId="0" fontId="2" fillId="0" borderId="0" xfId="0" applyFont="1" applyFill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Graph of Normalised Evaporation Rate Against Normalised Maximal 
Penetration Radius over all Simulations </a:t>
            </a:r>
          </a:p>
        </c:rich>
      </c:tx>
      <c:layout>
        <c:manualLayout>
          <c:xMode val="edge"/>
          <c:yMode val="edge"/>
          <c:x val="2.5444596443228457E-2"/>
          <c:y val="4.778761061946903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Sheet1!$A$5:$A$34</c:f>
              <c:numCache>
                <c:formatCode>General</c:formatCode>
                <c:ptCount val="30"/>
                <c:pt idx="0">
                  <c:v>1.38</c:v>
                </c:pt>
                <c:pt idx="1">
                  <c:v>1.54</c:v>
                </c:pt>
                <c:pt idx="2">
                  <c:v>1.65</c:v>
                </c:pt>
                <c:pt idx="3">
                  <c:v>1.7</c:v>
                </c:pt>
                <c:pt idx="4">
                  <c:v>1.8</c:v>
                </c:pt>
                <c:pt idx="5">
                  <c:v>1.9</c:v>
                </c:pt>
                <c:pt idx="6">
                  <c:v>2</c:v>
                </c:pt>
                <c:pt idx="7">
                  <c:v>2.1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2.7</c:v>
                </c:pt>
                <c:pt idx="14">
                  <c:v>2.8</c:v>
                </c:pt>
                <c:pt idx="15">
                  <c:v>2.9</c:v>
                </c:pt>
                <c:pt idx="16">
                  <c:v>3</c:v>
                </c:pt>
                <c:pt idx="17">
                  <c:v>3.1</c:v>
                </c:pt>
                <c:pt idx="18">
                  <c:v>3.2</c:v>
                </c:pt>
                <c:pt idx="19">
                  <c:v>3.3</c:v>
                </c:pt>
                <c:pt idx="20">
                  <c:v>3.4</c:v>
                </c:pt>
                <c:pt idx="21">
                  <c:v>3.5</c:v>
                </c:pt>
                <c:pt idx="22">
                  <c:v>3.6</c:v>
                </c:pt>
                <c:pt idx="23">
                  <c:v>3.7</c:v>
                </c:pt>
                <c:pt idx="24">
                  <c:v>3.8</c:v>
                </c:pt>
                <c:pt idx="25">
                  <c:v>3.9</c:v>
                </c:pt>
                <c:pt idx="26">
                  <c:v>4</c:v>
                </c:pt>
                <c:pt idx="27">
                  <c:v>4.0999999999999996</c:v>
                </c:pt>
                <c:pt idx="28">
                  <c:v>4.2</c:v>
                </c:pt>
                <c:pt idx="29">
                  <c:v>4.2300000000000004</c:v>
                </c:pt>
              </c:numCache>
            </c:numRef>
          </c:xVal>
          <c:yVal>
            <c:numRef>
              <c:f>Sheet1!$B$5:$B$34</c:f>
              <c:numCache>
                <c:formatCode>General</c:formatCode>
                <c:ptCount val="30"/>
                <c:pt idx="0">
                  <c:v>3</c:v>
                </c:pt>
                <c:pt idx="1">
                  <c:v>1.48</c:v>
                </c:pt>
                <c:pt idx="2">
                  <c:v>1</c:v>
                </c:pt>
                <c:pt idx="5">
                  <c:v>0.5</c:v>
                </c:pt>
                <c:pt idx="11">
                  <c:v>0.1611958</c:v>
                </c:pt>
                <c:pt idx="16">
                  <c:v>8.4925537147864799E-2</c:v>
                </c:pt>
                <c:pt idx="21">
                  <c:v>5.1433204956885803E-2</c:v>
                </c:pt>
                <c:pt idx="29">
                  <c:v>2.87E-2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E0-4842-9156-6525E4B2D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1415"/>
        <c:axId val="368399682"/>
      </c:scatterChart>
      <c:valAx>
        <c:axId val="685014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Normalised Maximal Penetration Radius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8399682"/>
        <c:crosses val="autoZero"/>
        <c:crossBetween val="midCat"/>
      </c:valAx>
      <c:valAx>
        <c:axId val="368399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Normalised Evaporation Rate</a:t>
                </a:r>
              </a:p>
            </c:rich>
          </c:tx>
          <c:layout>
            <c:manualLayout>
              <c:xMode val="edge"/>
              <c:yMode val="edge"/>
              <c:x val="2.9250000000000002E-2"/>
              <c:y val="0.1960578520939181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50141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Sheet1!$D$3</c:f>
              <c:strCache>
                <c:ptCount val="1"/>
                <c:pt idx="0">
                  <c:v>log(m_e/m_e_c)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Sheet1!$A$5:$A$34</c:f>
              <c:numCache>
                <c:formatCode>General</c:formatCode>
                <c:ptCount val="30"/>
                <c:pt idx="0">
                  <c:v>1.38</c:v>
                </c:pt>
                <c:pt idx="1">
                  <c:v>1.54</c:v>
                </c:pt>
                <c:pt idx="2">
                  <c:v>1.65</c:v>
                </c:pt>
                <c:pt idx="3">
                  <c:v>1.7</c:v>
                </c:pt>
                <c:pt idx="4">
                  <c:v>1.8</c:v>
                </c:pt>
                <c:pt idx="5">
                  <c:v>1.9</c:v>
                </c:pt>
                <c:pt idx="6">
                  <c:v>2</c:v>
                </c:pt>
                <c:pt idx="7">
                  <c:v>2.1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2.7</c:v>
                </c:pt>
                <c:pt idx="14">
                  <c:v>2.8</c:v>
                </c:pt>
                <c:pt idx="15">
                  <c:v>2.9</c:v>
                </c:pt>
                <c:pt idx="16">
                  <c:v>3</c:v>
                </c:pt>
                <c:pt idx="17">
                  <c:v>3.1</c:v>
                </c:pt>
                <c:pt idx="18">
                  <c:v>3.2</c:v>
                </c:pt>
                <c:pt idx="19">
                  <c:v>3.3</c:v>
                </c:pt>
                <c:pt idx="20">
                  <c:v>3.4</c:v>
                </c:pt>
                <c:pt idx="21">
                  <c:v>3.5</c:v>
                </c:pt>
                <c:pt idx="22">
                  <c:v>3.6</c:v>
                </c:pt>
                <c:pt idx="23">
                  <c:v>3.7</c:v>
                </c:pt>
                <c:pt idx="24">
                  <c:v>3.8</c:v>
                </c:pt>
                <c:pt idx="25">
                  <c:v>3.9</c:v>
                </c:pt>
                <c:pt idx="26">
                  <c:v>4</c:v>
                </c:pt>
                <c:pt idx="27">
                  <c:v>4.0999999999999996</c:v>
                </c:pt>
                <c:pt idx="28">
                  <c:v>4.2</c:v>
                </c:pt>
                <c:pt idx="29">
                  <c:v>4.2300000000000004</c:v>
                </c:pt>
              </c:numCache>
            </c:numRef>
          </c:cat>
          <c:val>
            <c:numRef>
              <c:f>Sheet1!$D$5:$D$34</c:f>
              <c:numCache>
                <c:formatCode>General</c:formatCode>
                <c:ptCount val="30"/>
                <c:pt idx="0">
                  <c:v>1.0986122886681098</c:v>
                </c:pt>
                <c:pt idx="1">
                  <c:v>0.39204208777602367</c:v>
                </c:pt>
                <c:pt idx="2">
                  <c:v>0</c:v>
                </c:pt>
                <c:pt idx="5">
                  <c:v>-0.69314718055994529</c:v>
                </c:pt>
                <c:pt idx="11">
                  <c:v>-1.8251355038396067</c:v>
                </c:pt>
                <c:pt idx="16">
                  <c:v>-2.4659804399879937</c:v>
                </c:pt>
                <c:pt idx="21">
                  <c:v>-2.9674713042618395</c:v>
                </c:pt>
                <c:pt idx="29">
                  <c:v>-3.5508581562165618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0-5A46-9076-B859575EDEB8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log(expected)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Sheet1!$A$5:$A$34</c:f>
              <c:numCache>
                <c:formatCode>General</c:formatCode>
                <c:ptCount val="30"/>
                <c:pt idx="0">
                  <c:v>1.38</c:v>
                </c:pt>
                <c:pt idx="1">
                  <c:v>1.54</c:v>
                </c:pt>
                <c:pt idx="2">
                  <c:v>1.65</c:v>
                </c:pt>
                <c:pt idx="3">
                  <c:v>1.7</c:v>
                </c:pt>
                <c:pt idx="4">
                  <c:v>1.8</c:v>
                </c:pt>
                <c:pt idx="5">
                  <c:v>1.9</c:v>
                </c:pt>
                <c:pt idx="6">
                  <c:v>2</c:v>
                </c:pt>
                <c:pt idx="7">
                  <c:v>2.1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2.7</c:v>
                </c:pt>
                <c:pt idx="14">
                  <c:v>2.8</c:v>
                </c:pt>
                <c:pt idx="15">
                  <c:v>2.9</c:v>
                </c:pt>
                <c:pt idx="16">
                  <c:v>3</c:v>
                </c:pt>
                <c:pt idx="17">
                  <c:v>3.1</c:v>
                </c:pt>
                <c:pt idx="18">
                  <c:v>3.2</c:v>
                </c:pt>
                <c:pt idx="19">
                  <c:v>3.3</c:v>
                </c:pt>
                <c:pt idx="20">
                  <c:v>3.4</c:v>
                </c:pt>
                <c:pt idx="21">
                  <c:v>3.5</c:v>
                </c:pt>
                <c:pt idx="22">
                  <c:v>3.6</c:v>
                </c:pt>
                <c:pt idx="23">
                  <c:v>3.7</c:v>
                </c:pt>
                <c:pt idx="24">
                  <c:v>3.8</c:v>
                </c:pt>
                <c:pt idx="25">
                  <c:v>3.9</c:v>
                </c:pt>
                <c:pt idx="26">
                  <c:v>4</c:v>
                </c:pt>
                <c:pt idx="27">
                  <c:v>4.0999999999999996</c:v>
                </c:pt>
                <c:pt idx="28">
                  <c:v>4.2</c:v>
                </c:pt>
                <c:pt idx="29">
                  <c:v>4.2300000000000004</c:v>
                </c:pt>
              </c:numCache>
            </c:numRef>
          </c:cat>
          <c:val>
            <c:numRef>
              <c:f>Sheet1!$F$5:$F$34</c:f>
              <c:numCache>
                <c:formatCode>General</c:formatCode>
                <c:ptCount val="30"/>
                <c:pt idx="0">
                  <c:v>1.1321123055497233</c:v>
                </c:pt>
                <c:pt idx="1">
                  <c:v>0.3909257818447755</c:v>
                </c:pt>
                <c:pt idx="2">
                  <c:v>-4.212557391395695E-3</c:v>
                </c:pt>
                <c:pt idx="3">
                  <c:v>-0.16299541342971727</c:v>
                </c:pt>
                <c:pt idx="4">
                  <c:v>-0.45034770389895251</c:v>
                </c:pt>
                <c:pt idx="5">
                  <c:v>-0.70516717914512794</c:v>
                </c:pt>
                <c:pt idx="6">
                  <c:v>-0.93420037035371917</c:v>
                </c:pt>
                <c:pt idx="7">
                  <c:v>-1.1422742085444173</c:v>
                </c:pt>
                <c:pt idx="8">
                  <c:v>-1.3329640587886522</c:v>
                </c:pt>
                <c:pt idx="9">
                  <c:v>-1.5089938513280579</c:v>
                </c:pt>
                <c:pt idx="10">
                  <c:v>-1.6724877987889433</c:v>
                </c:pt>
                <c:pt idx="11">
                  <c:v>-1.8251352733025792</c:v>
                </c:pt>
                <c:pt idx="12">
                  <c:v>-1.9683025204556373</c:v>
                </c:pt>
                <c:pt idx="13">
                  <c:v>-2.103110563566517</c:v>
                </c:pt>
                <c:pt idx="14">
                  <c:v>-2.2304908953700822</c:v>
                </c:pt>
                <c:pt idx="15">
                  <c:v>-2.3512261599740576</c:v>
                </c:pt>
                <c:pt idx="16">
                  <c:v>-2.4659804399879932</c:v>
                </c:pt>
                <c:pt idx="17">
                  <c:v>-2.5753221872336964</c:v>
                </c:pt>
                <c:pt idx="18">
                  <c:v>-2.6797418462163956</c:v>
                </c:pt>
                <c:pt idx="19">
                  <c:v>-2.7796655822985903</c:v>
                </c:pt>
                <c:pt idx="20">
                  <c:v>-2.8754661063011304</c:v>
                </c:pt>
                <c:pt idx="21">
                  <c:v>-2.9674713042618381</c:v>
                </c:pt>
                <c:pt idx="22">
                  <c:v>-3.0559711868474779</c:v>
                </c:pt>
                <c:pt idx="23">
                  <c:v>-3.1412235372836315</c:v>
                </c:pt>
                <c:pt idx="24">
                  <c:v>-3.2234585404574361</c:v>
                </c:pt>
                <c:pt idx="25">
                  <c:v>-3.30288260661297</c:v>
                </c:pt>
                <c:pt idx="26">
                  <c:v>-3.3796815525719226</c:v>
                </c:pt>
                <c:pt idx="27">
                  <c:v>-3.4540232661443793</c:v>
                </c:pt>
                <c:pt idx="28">
                  <c:v>-3.5260599515723539</c:v>
                </c:pt>
                <c:pt idx="29">
                  <c:v>-3.5472425023983716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0-5A46-9076-B859575ED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423450"/>
        <c:axId val="564344782"/>
      </c:lineChart>
      <c:catAx>
        <c:axId val="2130423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4344782"/>
        <c:crosses val="autoZero"/>
        <c:auto val="1"/>
        <c:lblAlgn val="ctr"/>
        <c:lblOffset val="100"/>
        <c:noMultiLvlLbl val="1"/>
      </c:catAx>
      <c:valAx>
        <c:axId val="564344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04234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Normalised Evaporation Rate vs Log</a:t>
            </a:r>
            <a:r>
              <a:rPr lang="en-US" baseline="0"/>
              <a:t> </a:t>
            </a:r>
            <a:r>
              <a:rPr lang="en-US"/>
              <a:t>Normalised Maximal Penetration Radius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Sheet2!$A$4:$A$10</c:f>
              <c:numCache>
                <c:formatCode>General</c:formatCode>
                <c:ptCount val="7"/>
                <c:pt idx="0">
                  <c:v>1.38</c:v>
                </c:pt>
                <c:pt idx="1">
                  <c:v>1.54</c:v>
                </c:pt>
                <c:pt idx="2">
                  <c:v>1.65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4.2300000000000004</c:v>
                </c:pt>
              </c:numCache>
            </c:numRef>
          </c:xVal>
          <c:yVal>
            <c:numRef>
              <c:f>Sheet2!$D$4:$D$10</c:f>
              <c:numCache>
                <c:formatCode>General</c:formatCode>
                <c:ptCount val="7"/>
                <c:pt idx="0">
                  <c:v>1.0986122886681098</c:v>
                </c:pt>
                <c:pt idx="1">
                  <c:v>0.39204208777602367</c:v>
                </c:pt>
                <c:pt idx="2">
                  <c:v>0</c:v>
                </c:pt>
                <c:pt idx="3">
                  <c:v>-1.8251355038396067</c:v>
                </c:pt>
                <c:pt idx="4">
                  <c:v>-2.4659804399879937</c:v>
                </c:pt>
                <c:pt idx="5">
                  <c:v>-2.9674713042618395</c:v>
                </c:pt>
                <c:pt idx="6">
                  <c:v>-3.5508581562165618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E-DE4B-A7CF-1812F0F9658C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Sheet1!$A$5:$A$34</c:f>
              <c:numCache>
                <c:formatCode>General</c:formatCode>
                <c:ptCount val="30"/>
                <c:pt idx="0">
                  <c:v>1.38</c:v>
                </c:pt>
                <c:pt idx="1">
                  <c:v>1.54</c:v>
                </c:pt>
                <c:pt idx="2">
                  <c:v>1.65</c:v>
                </c:pt>
                <c:pt idx="3">
                  <c:v>1.7</c:v>
                </c:pt>
                <c:pt idx="4">
                  <c:v>1.8</c:v>
                </c:pt>
                <c:pt idx="5">
                  <c:v>1.9</c:v>
                </c:pt>
                <c:pt idx="6">
                  <c:v>2</c:v>
                </c:pt>
                <c:pt idx="7">
                  <c:v>2.1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2.7</c:v>
                </c:pt>
                <c:pt idx="14">
                  <c:v>2.8</c:v>
                </c:pt>
                <c:pt idx="15">
                  <c:v>2.9</c:v>
                </c:pt>
                <c:pt idx="16">
                  <c:v>3</c:v>
                </c:pt>
                <c:pt idx="17">
                  <c:v>3.1</c:v>
                </c:pt>
                <c:pt idx="18">
                  <c:v>3.2</c:v>
                </c:pt>
                <c:pt idx="19">
                  <c:v>3.3</c:v>
                </c:pt>
                <c:pt idx="20">
                  <c:v>3.4</c:v>
                </c:pt>
                <c:pt idx="21">
                  <c:v>3.5</c:v>
                </c:pt>
                <c:pt idx="22">
                  <c:v>3.6</c:v>
                </c:pt>
                <c:pt idx="23">
                  <c:v>3.7</c:v>
                </c:pt>
                <c:pt idx="24">
                  <c:v>3.8</c:v>
                </c:pt>
                <c:pt idx="25">
                  <c:v>3.9</c:v>
                </c:pt>
                <c:pt idx="26">
                  <c:v>4</c:v>
                </c:pt>
                <c:pt idx="27">
                  <c:v>4.0999999999999996</c:v>
                </c:pt>
                <c:pt idx="28">
                  <c:v>4.2</c:v>
                </c:pt>
                <c:pt idx="29">
                  <c:v>4.2300000000000004</c:v>
                </c:pt>
              </c:numCache>
            </c:numRef>
          </c:xVal>
          <c:yVal>
            <c:numRef>
              <c:f>Sheet1!$F$5:$F$34</c:f>
              <c:numCache>
                <c:formatCode>General</c:formatCode>
                <c:ptCount val="30"/>
                <c:pt idx="0">
                  <c:v>1.1321123055497233</c:v>
                </c:pt>
                <c:pt idx="1">
                  <c:v>0.3909257818447755</c:v>
                </c:pt>
                <c:pt idx="2">
                  <c:v>-4.212557391395695E-3</c:v>
                </c:pt>
                <c:pt idx="3">
                  <c:v>-0.16299541342971727</c:v>
                </c:pt>
                <c:pt idx="4">
                  <c:v>-0.45034770389895251</c:v>
                </c:pt>
                <c:pt idx="5">
                  <c:v>-0.70516717914512794</c:v>
                </c:pt>
                <c:pt idx="6">
                  <c:v>-0.93420037035371917</c:v>
                </c:pt>
                <c:pt idx="7">
                  <c:v>-1.1422742085444173</c:v>
                </c:pt>
                <c:pt idx="8">
                  <c:v>-1.3329640587886522</c:v>
                </c:pt>
                <c:pt idx="9">
                  <c:v>-1.5089938513280579</c:v>
                </c:pt>
                <c:pt idx="10">
                  <c:v>-1.6724877987889433</c:v>
                </c:pt>
                <c:pt idx="11">
                  <c:v>-1.8251352733025792</c:v>
                </c:pt>
                <c:pt idx="12">
                  <c:v>-1.9683025204556373</c:v>
                </c:pt>
                <c:pt idx="13">
                  <c:v>-2.103110563566517</c:v>
                </c:pt>
                <c:pt idx="14">
                  <c:v>-2.2304908953700822</c:v>
                </c:pt>
                <c:pt idx="15">
                  <c:v>-2.3512261599740576</c:v>
                </c:pt>
                <c:pt idx="16">
                  <c:v>-2.4659804399879932</c:v>
                </c:pt>
                <c:pt idx="17">
                  <c:v>-2.5753221872336964</c:v>
                </c:pt>
                <c:pt idx="18">
                  <c:v>-2.6797418462163956</c:v>
                </c:pt>
                <c:pt idx="19">
                  <c:v>-2.7796655822985903</c:v>
                </c:pt>
                <c:pt idx="20">
                  <c:v>-2.8754661063011304</c:v>
                </c:pt>
                <c:pt idx="21">
                  <c:v>-2.9674713042618381</c:v>
                </c:pt>
                <c:pt idx="22">
                  <c:v>-3.0559711868474779</c:v>
                </c:pt>
                <c:pt idx="23">
                  <c:v>-3.1412235372836315</c:v>
                </c:pt>
                <c:pt idx="24">
                  <c:v>-3.2234585404574361</c:v>
                </c:pt>
                <c:pt idx="25">
                  <c:v>-3.30288260661297</c:v>
                </c:pt>
                <c:pt idx="26">
                  <c:v>-3.3796815525719226</c:v>
                </c:pt>
                <c:pt idx="27">
                  <c:v>-3.4540232661443793</c:v>
                </c:pt>
                <c:pt idx="28">
                  <c:v>-3.5260599515723539</c:v>
                </c:pt>
                <c:pt idx="29">
                  <c:v>-3.5472425023983716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5E-DE4B-A7CF-1812F0F96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36975"/>
        <c:axId val="2109351647"/>
      </c:scatterChart>
      <c:valAx>
        <c:axId val="211213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Normalised</a:t>
                </a:r>
                <a:r>
                  <a:rPr lang="en-US" baseline="0"/>
                  <a:t> Maximal Penetration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51647"/>
        <c:crosses val="autoZero"/>
        <c:crossBetween val="midCat"/>
      </c:valAx>
      <c:valAx>
        <c:axId val="21093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Normalised Evaporation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3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030E23-0C26-AE45-9347-7E5B9CC61CFF}">
  <sheetPr/>
  <sheetViews>
    <sheetView tabSelected="1" zoomScale="11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133350</xdr:colOff>
      <xdr:row>32</xdr:row>
      <xdr:rowOff>41275</xdr:rowOff>
    </xdr:from>
    <xdr:ext cx="6962775" cy="43053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107950</xdr:colOff>
      <xdr:row>12</xdr:row>
      <xdr:rowOff>152400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551" cy="60646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7262C-8E58-B240-9906-5DEAB4FE04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4"/>
  <sheetViews>
    <sheetView topLeftCell="C1" workbookViewId="0">
      <selection activeCell="A3" sqref="A3:F3"/>
    </sheetView>
  </sheetViews>
  <sheetFormatPr baseColWidth="10" defaultColWidth="14.5" defaultRowHeight="15.75" customHeight="1" x14ac:dyDescent="0.15"/>
  <cols>
    <col min="1" max="3" width="20.5" customWidth="1"/>
    <col min="4" max="4" width="15.5" customWidth="1"/>
    <col min="5" max="5" width="20.1640625" customWidth="1"/>
  </cols>
  <sheetData>
    <row r="1" spans="1:9" ht="15.75" customHeight="1" x14ac:dyDescent="0.15">
      <c r="A1" s="1" t="s">
        <v>0</v>
      </c>
      <c r="B1" s="1"/>
      <c r="C1" s="1"/>
    </row>
    <row r="2" spans="1:9" ht="15.75" customHeight="1" x14ac:dyDescent="0.15">
      <c r="A2" s="1"/>
      <c r="B2" s="1"/>
      <c r="C2" s="1"/>
    </row>
    <row r="3" spans="1:9" ht="15.75" customHeight="1" x14ac:dyDescent="0.1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</row>
    <row r="4" spans="1:9" ht="15.75" customHeight="1" x14ac:dyDescent="0.15">
      <c r="E4" s="4"/>
    </row>
    <row r="5" spans="1:9" ht="15.75" customHeight="1" x14ac:dyDescent="0.15">
      <c r="A5" s="5">
        <v>1.38</v>
      </c>
      <c r="B5" s="3">
        <v>3</v>
      </c>
      <c r="C5" s="4">
        <f>11.5*C6</f>
        <v>47897500000</v>
      </c>
      <c r="D5" s="4">
        <f t="shared" ref="D5:D7" si="0">LN(B5)</f>
        <v>1.0986122886681098</v>
      </c>
      <c r="E5" s="4">
        <f t="shared" ref="E5:E9" si="1">1/(1-A5*A5*(1-2*LN(A5)))</f>
        <v>3.1022023835490171</v>
      </c>
      <c r="F5" s="4">
        <f t="shared" ref="F5:F10" si="2">LN(E5)</f>
        <v>1.1321123055497233</v>
      </c>
    </row>
    <row r="6" spans="1:9" ht="15.75" customHeight="1" x14ac:dyDescent="0.15">
      <c r="A6" s="5">
        <v>1.54</v>
      </c>
      <c r="B6" s="3">
        <v>1.48</v>
      </c>
      <c r="C6" s="4">
        <f>7*C10</f>
        <v>4165000000</v>
      </c>
      <c r="D6" s="4">
        <f t="shared" si="0"/>
        <v>0.39204208777602367</v>
      </c>
      <c r="E6" s="4">
        <f t="shared" si="1"/>
        <v>1.478348789021527</v>
      </c>
      <c r="F6" s="4">
        <f t="shared" si="2"/>
        <v>0.3909257818447755</v>
      </c>
    </row>
    <row r="7" spans="1:9" ht="15.75" customHeight="1" x14ac:dyDescent="0.15">
      <c r="A7" s="5">
        <v>1.65</v>
      </c>
      <c r="B7" s="3">
        <v>1</v>
      </c>
      <c r="C7" s="4">
        <f>5.5*170000000</f>
        <v>935000000</v>
      </c>
      <c r="D7" s="4">
        <f t="shared" si="0"/>
        <v>0</v>
      </c>
      <c r="E7" s="4">
        <f t="shared" si="1"/>
        <v>0.99579630298251465</v>
      </c>
      <c r="F7" s="4">
        <f t="shared" si="2"/>
        <v>-4.212557391395695E-3</v>
      </c>
    </row>
    <row r="8" spans="1:9" ht="15.75" customHeight="1" x14ac:dyDescent="0.15">
      <c r="A8" s="6">
        <v>1.7</v>
      </c>
      <c r="E8" s="4">
        <f t="shared" si="1"/>
        <v>0.84959508513322379</v>
      </c>
      <c r="F8" s="4">
        <f t="shared" si="2"/>
        <v>-0.16299541342971727</v>
      </c>
    </row>
    <row r="9" spans="1:9" ht="15.75" customHeight="1" x14ac:dyDescent="0.15">
      <c r="A9" s="6">
        <v>1.8</v>
      </c>
      <c r="E9" s="4">
        <f t="shared" si="1"/>
        <v>0.63740648436689018</v>
      </c>
      <c r="F9" s="4">
        <f t="shared" si="2"/>
        <v>-0.45034770389895251</v>
      </c>
    </row>
    <row r="10" spans="1:9" ht="15.75" customHeight="1" x14ac:dyDescent="0.15">
      <c r="A10" s="5">
        <v>1.9</v>
      </c>
      <c r="B10" s="3">
        <v>0.5</v>
      </c>
      <c r="C10" s="4">
        <f>3.5*170000000</f>
        <v>595000000</v>
      </c>
      <c r="D10" s="4">
        <f>LN(B10)</f>
        <v>-0.69314718055994529</v>
      </c>
      <c r="E10" s="4">
        <f>1/(1-A10*A10*(1-2*LN(A10)))</f>
        <v>0.49402597651159968</v>
      </c>
      <c r="F10" s="4">
        <f t="shared" si="2"/>
        <v>-0.70516717914512794</v>
      </c>
      <c r="H10" s="3" t="s">
        <v>7</v>
      </c>
    </row>
    <row r="11" spans="1:9" ht="15.75" customHeight="1" x14ac:dyDescent="0.15">
      <c r="A11" s="3">
        <v>2</v>
      </c>
      <c r="E11" s="3">
        <f>1/(1-A11*A11*(1-2*LN(A11)))</f>
        <v>0.3928999143729564</v>
      </c>
      <c r="F11" s="3">
        <f>LN(E11)</f>
        <v>-0.93420037035371917</v>
      </c>
      <c r="H11" s="3" t="s">
        <v>8</v>
      </c>
      <c r="I11" s="3" t="s">
        <v>9</v>
      </c>
    </row>
    <row r="12" spans="1:9" ht="15.75" customHeight="1" x14ac:dyDescent="0.15">
      <c r="A12" s="3">
        <v>2.1</v>
      </c>
      <c r="E12" s="3">
        <f t="shared" ref="E12:E33" si="3">1/(1-A12*A12*(1-2*LN(A12)))</f>
        <v>0.31909251309352127</v>
      </c>
      <c r="F12" s="3">
        <f t="shared" ref="F12:F33" si="4">LN(E12)</f>
        <v>-1.1422742085444173</v>
      </c>
    </row>
    <row r="13" spans="1:9" ht="15.75" customHeight="1" x14ac:dyDescent="0.15">
      <c r="A13" s="3">
        <v>2.2000000000000002</v>
      </c>
      <c r="E13" s="3">
        <f t="shared" si="3"/>
        <v>0.2636944958036353</v>
      </c>
      <c r="F13" s="3">
        <f t="shared" si="4"/>
        <v>-1.3329640587886522</v>
      </c>
    </row>
    <row r="14" spans="1:9" ht="15.75" customHeight="1" x14ac:dyDescent="0.15">
      <c r="A14" s="3">
        <v>2.2999999999999998</v>
      </c>
      <c r="E14" s="3">
        <f t="shared" si="3"/>
        <v>0.22113235809529974</v>
      </c>
      <c r="F14" s="3">
        <f t="shared" si="4"/>
        <v>-1.5089938513280579</v>
      </c>
    </row>
    <row r="15" spans="1:9" ht="15.75" customHeight="1" x14ac:dyDescent="0.15">
      <c r="A15" s="3">
        <v>2.4</v>
      </c>
      <c r="E15" s="3">
        <f t="shared" si="3"/>
        <v>0.18777932687803159</v>
      </c>
      <c r="F15" s="3">
        <f t="shared" si="4"/>
        <v>-1.6724877987889433</v>
      </c>
    </row>
    <row r="16" spans="1:9" ht="15.75" customHeight="1" x14ac:dyDescent="0.15">
      <c r="A16" s="5">
        <v>2.5</v>
      </c>
      <c r="B16">
        <v>0.1611958</v>
      </c>
      <c r="C16">
        <f>2*C34</f>
        <v>340000000</v>
      </c>
      <c r="D16">
        <f>LN(B16)</f>
        <v>-1.8251355038396067</v>
      </c>
      <c r="E16" s="3">
        <f t="shared" si="3"/>
        <v>0.16119583716160485</v>
      </c>
      <c r="F16" s="3">
        <f t="shared" si="4"/>
        <v>-1.8251352733025792</v>
      </c>
    </row>
    <row r="17" spans="1:6" ht="15.75" customHeight="1" x14ac:dyDescent="0.15">
      <c r="A17" s="3">
        <v>2.6</v>
      </c>
      <c r="E17" s="3">
        <f t="shared" si="3"/>
        <v>0.13969378240758915</v>
      </c>
      <c r="F17" s="3">
        <f t="shared" si="4"/>
        <v>-1.9683025204556373</v>
      </c>
    </row>
    <row r="18" spans="1:6" ht="15.75" customHeight="1" x14ac:dyDescent="0.15">
      <c r="A18" s="3">
        <v>2.7</v>
      </c>
      <c r="E18" s="3">
        <f t="shared" si="3"/>
        <v>0.12207611155505402</v>
      </c>
      <c r="F18" s="3">
        <f t="shared" si="4"/>
        <v>-2.103110563566517</v>
      </c>
    </row>
    <row r="19" spans="1:6" ht="15.75" customHeight="1" x14ac:dyDescent="0.15">
      <c r="A19" s="3">
        <v>2.8</v>
      </c>
      <c r="E19" s="3">
        <f t="shared" si="3"/>
        <v>0.10747565788117656</v>
      </c>
      <c r="F19" s="3">
        <f t="shared" si="4"/>
        <v>-2.2304908953700822</v>
      </c>
    </row>
    <row r="20" spans="1:6" ht="15.75" customHeight="1" x14ac:dyDescent="0.15">
      <c r="A20" s="3">
        <v>2.9</v>
      </c>
      <c r="E20" s="3">
        <f t="shared" si="3"/>
        <v>9.5252296029043643E-2</v>
      </c>
      <c r="F20" s="3">
        <f t="shared" si="4"/>
        <v>-2.3512261599740576</v>
      </c>
    </row>
    <row r="21" spans="1:6" ht="15.75" customHeight="1" x14ac:dyDescent="0.15">
      <c r="A21" s="5">
        <v>3</v>
      </c>
      <c r="B21" s="7">
        <v>8.4925537147864799E-2</v>
      </c>
      <c r="C21">
        <f>1.5*C34</f>
        <v>255000000</v>
      </c>
      <c r="D21">
        <f>LN(B21)</f>
        <v>-2.4659804399879937</v>
      </c>
      <c r="E21" s="3">
        <f t="shared" si="3"/>
        <v>8.4925537147864841E-2</v>
      </c>
      <c r="F21" s="3">
        <f t="shared" si="4"/>
        <v>-2.4659804399879932</v>
      </c>
    </row>
    <row r="22" spans="1:6" ht="15.75" customHeight="1" x14ac:dyDescent="0.15">
      <c r="A22" s="3">
        <v>3.1</v>
      </c>
      <c r="E22" s="3">
        <f t="shared" si="3"/>
        <v>7.6129290961242047E-2</v>
      </c>
      <c r="F22" s="3">
        <f t="shared" si="4"/>
        <v>-2.5753221872336964</v>
      </c>
    </row>
    <row r="23" spans="1:6" ht="15.75" customHeight="1" x14ac:dyDescent="0.15">
      <c r="A23" s="3">
        <v>3.2</v>
      </c>
      <c r="E23" s="3">
        <f t="shared" si="3"/>
        <v>6.8580856276775334E-2</v>
      </c>
      <c r="F23" s="3">
        <f t="shared" si="4"/>
        <v>-2.6797418462163956</v>
      </c>
    </row>
    <row r="24" spans="1:6" ht="15.75" customHeight="1" x14ac:dyDescent="0.15">
      <c r="A24" s="3">
        <v>3.3</v>
      </c>
      <c r="E24" s="3">
        <f t="shared" si="3"/>
        <v>6.2059257621825473E-2</v>
      </c>
      <c r="F24" s="3">
        <f t="shared" si="4"/>
        <v>-2.7796655822985903</v>
      </c>
    </row>
    <row r="25" spans="1:6" ht="15.75" customHeight="1" x14ac:dyDescent="0.15">
      <c r="A25" s="3">
        <v>3.4</v>
      </c>
      <c r="E25" s="3">
        <f t="shared" si="3"/>
        <v>5.6389849713063697E-2</v>
      </c>
      <c r="F25" s="3">
        <f t="shared" si="4"/>
        <v>-2.8754661063011304</v>
      </c>
    </row>
    <row r="26" spans="1:6" ht="15.75" customHeight="1" x14ac:dyDescent="0.15">
      <c r="A26" s="5">
        <v>3.5</v>
      </c>
      <c r="B26" s="7">
        <v>5.1433204956885803E-2</v>
      </c>
      <c r="C26">
        <f>1.25*C34</f>
        <v>212500000</v>
      </c>
      <c r="D26">
        <f>LN(B26)</f>
        <v>-2.9674713042618395</v>
      </c>
      <c r="E26" s="3">
        <f t="shared" si="3"/>
        <v>5.1433204956885872E-2</v>
      </c>
      <c r="F26" s="3">
        <f t="shared" si="4"/>
        <v>-2.9674713042618381</v>
      </c>
    </row>
    <row r="27" spans="1:6" ht="15.75" customHeight="1" x14ac:dyDescent="0.15">
      <c r="A27" s="3">
        <v>3.6</v>
      </c>
      <c r="E27" s="3">
        <f t="shared" si="3"/>
        <v>4.7076978019672706E-2</v>
      </c>
      <c r="F27" s="3">
        <f t="shared" si="4"/>
        <v>-3.0559711868474779</v>
      </c>
    </row>
    <row r="28" spans="1:6" ht="15.75" customHeight="1" x14ac:dyDescent="0.15">
      <c r="A28" s="3">
        <v>3.7</v>
      </c>
      <c r="E28" s="3">
        <f t="shared" si="3"/>
        <v>4.3229872169898854E-2</v>
      </c>
      <c r="F28" s="3">
        <f t="shared" si="4"/>
        <v>-3.1412235372836315</v>
      </c>
    </row>
    <row r="29" spans="1:6" ht="15.75" customHeight="1" x14ac:dyDescent="0.15">
      <c r="A29" s="3">
        <v>3.8</v>
      </c>
      <c r="E29" s="3">
        <f t="shared" si="3"/>
        <v>3.9817110761189087E-2</v>
      </c>
      <c r="F29" s="3">
        <f t="shared" si="4"/>
        <v>-3.2234585404574361</v>
      </c>
    </row>
    <row r="30" spans="1:6" ht="15.75" customHeight="1" x14ac:dyDescent="0.15">
      <c r="A30" s="3">
        <v>3.9</v>
      </c>
      <c r="E30" s="3">
        <f t="shared" si="3"/>
        <v>3.6777000830726249E-2</v>
      </c>
      <c r="F30" s="3">
        <f t="shared" si="4"/>
        <v>-3.30288260661297</v>
      </c>
    </row>
    <row r="31" spans="1:6" ht="15.75" customHeight="1" x14ac:dyDescent="0.15">
      <c r="A31" s="3">
        <v>4</v>
      </c>
      <c r="E31" s="3">
        <f t="shared" si="3"/>
        <v>3.4058298785530579E-2</v>
      </c>
      <c r="F31" s="3">
        <f t="shared" si="4"/>
        <v>-3.3796815525719226</v>
      </c>
    </row>
    <row r="32" spans="1:6" ht="15.75" customHeight="1" x14ac:dyDescent="0.15">
      <c r="A32" s="3">
        <v>4.0999999999999996</v>
      </c>
      <c r="E32" s="3">
        <f t="shared" si="3"/>
        <v>3.1618171817856665E-2</v>
      </c>
      <c r="F32" s="3">
        <f t="shared" si="4"/>
        <v>-3.4540232661443793</v>
      </c>
    </row>
    <row r="33" spans="1:6" ht="15.75" customHeight="1" x14ac:dyDescent="0.15">
      <c r="A33" s="3">
        <v>4.2</v>
      </c>
      <c r="E33" s="3">
        <f t="shared" si="3"/>
        <v>2.942060641824738E-2</v>
      </c>
      <c r="F33" s="3">
        <f t="shared" si="4"/>
        <v>-3.5260599515723539</v>
      </c>
    </row>
    <row r="34" spans="1:6" ht="15.75" customHeight="1" x14ac:dyDescent="0.15">
      <c r="A34" s="5">
        <v>4.2300000000000004</v>
      </c>
      <c r="B34" s="3">
        <v>2.87E-2</v>
      </c>
      <c r="C34" s="4">
        <f>170000000</f>
        <v>170000000</v>
      </c>
      <c r="D34" s="4">
        <f>LN(B34)</f>
        <v>-3.5508581562165618</v>
      </c>
      <c r="E34" s="4">
        <f>1/(1-A34*A34*(1-2*LN(A34)))</f>
        <v>2.8803957087750534E-2</v>
      </c>
      <c r="F34" s="4">
        <f>LN(E34)</f>
        <v>-3.5472425023983716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22A4D-CF6A-AD4D-B2E3-678D4ABB8B62}">
  <dimension ref="A3:F10"/>
  <sheetViews>
    <sheetView workbookViewId="0">
      <selection activeCell="G46" sqref="G46"/>
    </sheetView>
  </sheetViews>
  <sheetFormatPr baseColWidth="10" defaultRowHeight="13" x14ac:dyDescent="0.15"/>
  <cols>
    <col min="4" max="4" width="14.1640625" bestFit="1" customWidth="1"/>
  </cols>
  <sheetData>
    <row r="3" spans="1:6" x14ac:dyDescent="0.1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</row>
    <row r="4" spans="1:6" x14ac:dyDescent="0.15">
      <c r="A4" s="5">
        <v>1.38</v>
      </c>
      <c r="B4" s="3">
        <v>3</v>
      </c>
      <c r="C4" s="4">
        <f>11.5*C5</f>
        <v>0</v>
      </c>
      <c r="D4" s="4">
        <f t="shared" ref="D4:D6" si="0">LN(B4)</f>
        <v>1.0986122886681098</v>
      </c>
      <c r="E4" s="4">
        <f t="shared" ref="E4:E9" si="1">1/(1-A4*A4*(1-2*LN(A4)))</f>
        <v>3.1022023835490171</v>
      </c>
      <c r="F4" s="4">
        <f t="shared" ref="F4:F9" si="2">LN(E4)</f>
        <v>1.1321123055497233</v>
      </c>
    </row>
    <row r="5" spans="1:6" x14ac:dyDescent="0.15">
      <c r="A5" s="5">
        <v>1.54</v>
      </c>
      <c r="B5" s="3">
        <v>1.48</v>
      </c>
      <c r="C5" s="4">
        <f>7*C9</f>
        <v>0</v>
      </c>
      <c r="D5" s="4">
        <f t="shared" si="0"/>
        <v>0.39204208777602367</v>
      </c>
      <c r="E5" s="4">
        <f t="shared" si="1"/>
        <v>1.478348789021527</v>
      </c>
      <c r="F5" s="4">
        <f t="shared" si="2"/>
        <v>0.3909257818447755</v>
      </c>
    </row>
    <row r="6" spans="1:6" x14ac:dyDescent="0.15">
      <c r="A6" s="5">
        <v>1.65</v>
      </c>
      <c r="B6" s="3">
        <v>1</v>
      </c>
      <c r="C6" s="4">
        <f>5.5*170000000</f>
        <v>935000000</v>
      </c>
      <c r="D6" s="4">
        <f t="shared" si="0"/>
        <v>0</v>
      </c>
      <c r="E6" s="4">
        <f t="shared" si="1"/>
        <v>0.99579630298251465</v>
      </c>
      <c r="F6" s="4">
        <f t="shared" si="2"/>
        <v>-4.212557391395695E-3</v>
      </c>
    </row>
    <row r="7" spans="1:6" x14ac:dyDescent="0.15">
      <c r="A7" s="5">
        <v>2.5</v>
      </c>
      <c r="B7">
        <v>0.1611958</v>
      </c>
      <c r="C7">
        <f>2*C25</f>
        <v>0</v>
      </c>
      <c r="D7">
        <f>LN(B7)</f>
        <v>-1.8251355038396067</v>
      </c>
      <c r="E7" s="3">
        <f t="shared" si="1"/>
        <v>0.16119583716160485</v>
      </c>
      <c r="F7" s="3">
        <f t="shared" si="2"/>
        <v>-1.8251352733025792</v>
      </c>
    </row>
    <row r="8" spans="1:6" x14ac:dyDescent="0.15">
      <c r="A8" s="5">
        <v>3</v>
      </c>
      <c r="B8" s="7">
        <v>8.4925537147864799E-2</v>
      </c>
      <c r="C8">
        <f>1.5*C21</f>
        <v>0</v>
      </c>
      <c r="D8">
        <f>LN(B8)</f>
        <v>-2.4659804399879937</v>
      </c>
      <c r="E8" s="3">
        <f t="shared" si="1"/>
        <v>8.4925537147864841E-2</v>
      </c>
      <c r="F8" s="3">
        <f t="shared" si="2"/>
        <v>-2.4659804399879932</v>
      </c>
    </row>
    <row r="9" spans="1:6" x14ac:dyDescent="0.15">
      <c r="A9" s="5">
        <v>3.5</v>
      </c>
      <c r="B9" s="7">
        <v>5.1433204956885803E-2</v>
      </c>
      <c r="C9">
        <f>1.25*C17</f>
        <v>0</v>
      </c>
      <c r="D9">
        <f>LN(B9)</f>
        <v>-2.9674713042618395</v>
      </c>
      <c r="E9" s="3">
        <f t="shared" si="1"/>
        <v>5.1433204956885872E-2</v>
      </c>
      <c r="F9" s="3">
        <f t="shared" si="2"/>
        <v>-2.9674713042618381</v>
      </c>
    </row>
    <row r="10" spans="1:6" x14ac:dyDescent="0.15">
      <c r="A10" s="5">
        <v>4.2300000000000004</v>
      </c>
      <c r="B10" s="3">
        <v>2.87E-2</v>
      </c>
      <c r="C10" s="4">
        <f>170000000</f>
        <v>170000000</v>
      </c>
      <c r="D10" s="4">
        <f>LN(B10)</f>
        <v>-3.5508581562165618</v>
      </c>
      <c r="E10" s="4">
        <f>1/(1-A10*A10*(1-2*LN(A10)))</f>
        <v>2.8803957087750534E-2</v>
      </c>
      <c r="F10" s="4">
        <f>LN(E10)</f>
        <v>-3.5472425023983716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jens clausen</cp:lastModifiedBy>
  <dcterms:modified xsi:type="dcterms:W3CDTF">2021-03-13T18:30:06Z</dcterms:modified>
</cp:coreProperties>
</file>