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xander\Desktop\OSA_Aim1\CC_5_7_24\"/>
    </mc:Choice>
  </mc:AlternateContent>
  <xr:revisionPtr revIDLastSave="0" documentId="8_{8B365ED0-D71E-4525-9F89-F1FF51CD1FDB}" xr6:coauthVersionLast="47" xr6:coauthVersionMax="47" xr10:uidLastSave="{00000000-0000-0000-0000-000000000000}"/>
  <bookViews>
    <workbookView xWindow="14280" yWindow="1635" windowWidth="15960" windowHeight="12180" xr2:uid="{00000000-000D-0000-FFFF-FFFF00000000}"/>
  </bookViews>
  <sheets>
    <sheet name="TS-Data" sheetId="1" r:id="rId1"/>
    <sheet name="graph" sheetId="4" r:id="rId2"/>
    <sheet name="SSS-Tilt" sheetId="3" r:id="rId3"/>
    <sheet name="Subject-data" sheetId="2" r:id="rId4"/>
    <sheet name="RelVel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H142" i="1" s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H158" i="1" s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H174" i="1" s="1"/>
  <c r="E175" i="1"/>
  <c r="E176" i="1"/>
  <c r="E177" i="1"/>
  <c r="E178" i="1"/>
  <c r="E179" i="1"/>
  <c r="E180" i="1"/>
  <c r="E181" i="1"/>
  <c r="E182" i="1"/>
  <c r="G141" i="1"/>
  <c r="G142" i="1"/>
  <c r="G143" i="1"/>
  <c r="G144" i="1"/>
  <c r="G145" i="1"/>
  <c r="G146" i="1"/>
  <c r="G147" i="1"/>
  <c r="H147" i="1" s="1"/>
  <c r="G148" i="1"/>
  <c r="H148" i="1" s="1"/>
  <c r="G149" i="1"/>
  <c r="H149" i="1" s="1"/>
  <c r="G150" i="1"/>
  <c r="G151" i="1"/>
  <c r="G152" i="1"/>
  <c r="G153" i="1"/>
  <c r="G154" i="1"/>
  <c r="H154" i="1" s="1"/>
  <c r="G155" i="1"/>
  <c r="H155" i="1" s="1"/>
  <c r="G156" i="1"/>
  <c r="H156" i="1" s="1"/>
  <c r="G157" i="1"/>
  <c r="G158" i="1"/>
  <c r="G159" i="1"/>
  <c r="G160" i="1"/>
  <c r="G161" i="1"/>
  <c r="G162" i="1"/>
  <c r="G163" i="1"/>
  <c r="H163" i="1" s="1"/>
  <c r="G164" i="1"/>
  <c r="H164" i="1" s="1"/>
  <c r="G165" i="1"/>
  <c r="H165" i="1" s="1"/>
  <c r="G166" i="1"/>
  <c r="G167" i="1"/>
  <c r="G168" i="1"/>
  <c r="G169" i="1"/>
  <c r="G170" i="1"/>
  <c r="G171" i="1"/>
  <c r="H171" i="1" s="1"/>
  <c r="G172" i="1"/>
  <c r="H172" i="1" s="1"/>
  <c r="G173" i="1"/>
  <c r="G174" i="1"/>
  <c r="G175" i="1"/>
  <c r="G176" i="1"/>
  <c r="G177" i="1"/>
  <c r="G178" i="1"/>
  <c r="G179" i="1"/>
  <c r="H179" i="1" s="1"/>
  <c r="G180" i="1"/>
  <c r="H180" i="1" s="1"/>
  <c r="G181" i="1"/>
  <c r="H181" i="1" s="1"/>
  <c r="G182" i="1"/>
  <c r="H141" i="1"/>
  <c r="H150" i="1"/>
  <c r="H151" i="1"/>
  <c r="H152" i="1"/>
  <c r="H157" i="1"/>
  <c r="H166" i="1"/>
  <c r="H167" i="1"/>
  <c r="H168" i="1"/>
  <c r="H170" i="1"/>
  <c r="H173" i="1"/>
  <c r="H182" i="1"/>
  <c r="H145" i="1" l="1"/>
  <c r="H161" i="1"/>
  <c r="H169" i="1"/>
  <c r="H153" i="1"/>
  <c r="H177" i="1"/>
  <c r="H159" i="1"/>
  <c r="H175" i="1"/>
  <c r="H143" i="1"/>
  <c r="H178" i="1"/>
  <c r="H162" i="1"/>
  <c r="H146" i="1"/>
  <c r="H176" i="1"/>
  <c r="H160" i="1"/>
  <c r="H144" i="1"/>
  <c r="B8" i="5" l="1"/>
  <c r="J2" i="2" s="1"/>
  <c r="E3" i="5"/>
  <c r="E4" i="5"/>
  <c r="E5" i="5"/>
  <c r="E6" i="5"/>
  <c r="E2" i="5"/>
  <c r="C3" i="5"/>
  <c r="C4" i="5"/>
  <c r="C5" i="5"/>
  <c r="C6" i="5"/>
  <c r="C2" i="5"/>
  <c r="E2" i="3" l="1"/>
  <c r="G2" i="3" s="1"/>
  <c r="E2" i="2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3" i="1"/>
  <c r="H3" i="1" s="1"/>
  <c r="F2" i="3" l="1"/>
</calcChain>
</file>

<file path=xl/sharedStrings.xml><?xml version="1.0" encoding="utf-8"?>
<sst xmlns="http://schemas.openxmlformats.org/spreadsheetml/2006/main" count="47" uniqueCount="46">
  <si>
    <t>Phi-Suround</t>
  </si>
  <si>
    <t>delta-phi</t>
  </si>
  <si>
    <t>Slice</t>
  </si>
  <si>
    <t>phi-SSS</t>
  </si>
  <si>
    <t>velocity raw</t>
  </si>
  <si>
    <t>SSS area (cm^2)</t>
  </si>
  <si>
    <t>SSS area (pixels / mm^2)</t>
  </si>
  <si>
    <t>Brain Volume</t>
  </si>
  <si>
    <t>Initials</t>
  </si>
  <si>
    <t>Sex</t>
  </si>
  <si>
    <t>DOB</t>
  </si>
  <si>
    <t>[Hb]</t>
  </si>
  <si>
    <t>sss slice position</t>
  </si>
  <si>
    <t>RG slice position</t>
  </si>
  <si>
    <t>RP slice position</t>
  </si>
  <si>
    <t>Relative Flow (SSS/ ICA)</t>
  </si>
  <si>
    <t>Velocity Neck</t>
  </si>
  <si>
    <t>Velocity SSS</t>
  </si>
  <si>
    <t>ML</t>
  </si>
  <si>
    <t>M</t>
  </si>
  <si>
    <t>Place Holder</t>
  </si>
  <si>
    <t>Hct</t>
  </si>
  <si>
    <t>X1</t>
  </si>
  <si>
    <t>Y1</t>
  </si>
  <si>
    <t>X2</t>
  </si>
  <si>
    <t>Y2</t>
  </si>
  <si>
    <t>tilt</t>
  </si>
  <si>
    <t>deg</t>
  </si>
  <si>
    <t>dfactor</t>
  </si>
  <si>
    <t>BreathHold</t>
  </si>
  <si>
    <t>Pixel Area</t>
  </si>
  <si>
    <t>Velacity (cm/min)</t>
  </si>
  <si>
    <t>SSS</t>
  </si>
  <si>
    <t>L Vert</t>
  </si>
  <si>
    <t>R Vert</t>
  </si>
  <si>
    <t>L ICA</t>
  </si>
  <si>
    <t>R ICA</t>
  </si>
  <si>
    <t>RP-area (cm^2)</t>
  </si>
  <si>
    <t>RG-area (cm^2)</t>
  </si>
  <si>
    <t>sao2 (%)</t>
  </si>
  <si>
    <t>SVO2 (%)</t>
  </si>
  <si>
    <t>BF ratio</t>
  </si>
  <si>
    <t>area (cm^2)</t>
  </si>
  <si>
    <t>Flow</t>
  </si>
  <si>
    <t>velocity_copied</t>
  </si>
  <si>
    <t>CBF (mL/min/100g)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</si>
</sst>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'TS-Data'!$I$2</c:f>
              <c:strCache>
                <c:ptCount val="1"/>
                <c:pt idx="0">
                  <c:v>sao2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'TS-Data'!$I$3:$I$182</c:f>
              <c:numCache>
                <c:formatCode>General</c:formatCode>
                <c:ptCount val="180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97</c:v>
                </c:pt>
                <c:pt idx="9">
                  <c:v>96</c:v>
                </c:pt>
                <c:pt idx="10">
                  <c:v>96</c:v>
                </c:pt>
                <c:pt idx="11">
                  <c:v>97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98</c:v>
                </c:pt>
                <c:pt idx="99">
                  <c:v>98</c:v>
                </c:pt>
                <c:pt idx="100">
                  <c:v>98</c:v>
                </c:pt>
                <c:pt idx="101">
                  <c:v>98</c:v>
                </c:pt>
                <c:pt idx="102">
                  <c:v>98</c:v>
                </c:pt>
                <c:pt idx="103">
                  <c:v>98</c:v>
                </c:pt>
                <c:pt idx="104">
                  <c:v>98</c:v>
                </c:pt>
                <c:pt idx="105">
                  <c:v>98</c:v>
                </c:pt>
                <c:pt idx="106">
                  <c:v>98</c:v>
                </c:pt>
                <c:pt idx="107">
                  <c:v>98</c:v>
                </c:pt>
                <c:pt idx="108">
                  <c:v>98</c:v>
                </c:pt>
                <c:pt idx="109">
                  <c:v>98</c:v>
                </c:pt>
                <c:pt idx="110">
                  <c:v>98</c:v>
                </c:pt>
                <c:pt idx="111">
                  <c:v>98</c:v>
                </c:pt>
                <c:pt idx="112">
                  <c:v>98</c:v>
                </c:pt>
                <c:pt idx="113">
                  <c:v>98</c:v>
                </c:pt>
                <c:pt idx="114">
                  <c:v>98</c:v>
                </c:pt>
                <c:pt idx="115">
                  <c:v>98</c:v>
                </c:pt>
                <c:pt idx="116">
                  <c:v>98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98</c:v>
                </c:pt>
                <c:pt idx="121">
                  <c:v>98</c:v>
                </c:pt>
                <c:pt idx="122">
                  <c:v>98</c:v>
                </c:pt>
                <c:pt idx="123">
                  <c:v>98</c:v>
                </c:pt>
                <c:pt idx="124">
                  <c:v>98</c:v>
                </c:pt>
                <c:pt idx="125">
                  <c:v>98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98</c:v>
                </c:pt>
                <c:pt idx="131">
                  <c:v>98</c:v>
                </c:pt>
                <c:pt idx="132">
                  <c:v>98</c:v>
                </c:pt>
                <c:pt idx="133">
                  <c:v>98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1-4973-B30A-C14C4467E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3537808"/>
        <c:axId val="1413530128"/>
      </c:barChart>
      <c:lineChart>
        <c:grouping val="standard"/>
        <c:varyColors val="0"/>
        <c:ser>
          <c:idx val="0"/>
          <c:order val="0"/>
          <c:tx>
            <c:strRef>
              <c:f>'TS-Data'!$H$2</c:f>
              <c:strCache>
                <c:ptCount val="1"/>
                <c:pt idx="0">
                  <c:v>CBF (mL/min/100g)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'TS-Data'!$H$3:$H$182</c:f>
              <c:numCache>
                <c:formatCode>General</c:formatCode>
                <c:ptCount val="180"/>
                <c:pt idx="0">
                  <c:v>746.92265207862886</c:v>
                </c:pt>
                <c:pt idx="1">
                  <c:v>829.10387501524008</c:v>
                </c:pt>
                <c:pt idx="2">
                  <c:v>819.06617929560639</c:v>
                </c:pt>
                <c:pt idx="3">
                  <c:v>857.96160958555208</c:v>
                </c:pt>
                <c:pt idx="4">
                  <c:v>1067.7794268164168</c:v>
                </c:pt>
                <c:pt idx="5">
                  <c:v>837.95958641102379</c:v>
                </c:pt>
                <c:pt idx="6">
                  <c:v>728.54686886039735</c:v>
                </c:pt>
                <c:pt idx="7">
                  <c:v>747.74973090861647</c:v>
                </c:pt>
                <c:pt idx="8">
                  <c:v>860.47723744961115</c:v>
                </c:pt>
                <c:pt idx="9">
                  <c:v>935.77928644602935</c:v>
                </c:pt>
                <c:pt idx="10">
                  <c:v>833.2158695439789</c:v>
                </c:pt>
                <c:pt idx="11">
                  <c:v>720.0063442930981</c:v>
                </c:pt>
                <c:pt idx="12">
                  <c:v>755.23091124165398</c:v>
                </c:pt>
                <c:pt idx="13">
                  <c:v>716.90239915176596</c:v>
                </c:pt>
                <c:pt idx="14">
                  <c:v>730.00749074849591</c:v>
                </c:pt>
                <c:pt idx="15">
                  <c:v>720.79622199620349</c:v>
                </c:pt>
                <c:pt idx="16">
                  <c:v>670.1651511392372</c:v>
                </c:pt>
                <c:pt idx="17">
                  <c:v>680.63786402415838</c:v>
                </c:pt>
                <c:pt idx="18">
                  <c:v>612.59183301154565</c:v>
                </c:pt>
                <c:pt idx="19">
                  <c:v>730.24800558694869</c:v>
                </c:pt>
                <c:pt idx="20">
                  <c:v>724.75689447891773</c:v>
                </c:pt>
                <c:pt idx="21">
                  <c:v>675.51415619038062</c:v>
                </c:pt>
                <c:pt idx="22">
                  <c:v>689.20176573463425</c:v>
                </c:pt>
                <c:pt idx="23">
                  <c:v>694.27013267754569</c:v>
                </c:pt>
                <c:pt idx="24">
                  <c:v>682.38757575686839</c:v>
                </c:pt>
                <c:pt idx="25">
                  <c:v>755.09572841563033</c:v>
                </c:pt>
                <c:pt idx="26">
                  <c:v>748.62387871726924</c:v>
                </c:pt>
                <c:pt idx="27">
                  <c:v>730.84434751817764</c:v>
                </c:pt>
                <c:pt idx="28">
                  <c:v>883.27136816230779</c:v>
                </c:pt>
                <c:pt idx="29">
                  <c:v>746.99451431587499</c:v>
                </c:pt>
                <c:pt idx="30">
                  <c:v>989.86309391612895</c:v>
                </c:pt>
                <c:pt idx="31">
                  <c:v>1055.6512300682059</c:v>
                </c:pt>
                <c:pt idx="32">
                  <c:v>680.01012029579681</c:v>
                </c:pt>
                <c:pt idx="33">
                  <c:v>894.32340711558788</c:v>
                </c:pt>
                <c:pt idx="34">
                  <c:v>975.2697774199338</c:v>
                </c:pt>
                <c:pt idx="35">
                  <c:v>859.05494058950876</c:v>
                </c:pt>
                <c:pt idx="36">
                  <c:v>520.40281012494017</c:v>
                </c:pt>
                <c:pt idx="37">
                  <c:v>624.20816023627594</c:v>
                </c:pt>
                <c:pt idx="38">
                  <c:v>674.12539653952797</c:v>
                </c:pt>
                <c:pt idx="39">
                  <c:v>697.12738152429677</c:v>
                </c:pt>
                <c:pt idx="40">
                  <c:v>632.36161325982232</c:v>
                </c:pt>
                <c:pt idx="41">
                  <c:v>624.69908024298684</c:v>
                </c:pt>
                <c:pt idx="42">
                  <c:v>697.71709243895168</c:v>
                </c:pt>
                <c:pt idx="43">
                  <c:v>777.69220987837218</c:v>
                </c:pt>
                <c:pt idx="44">
                  <c:v>757.77011855109049</c:v>
                </c:pt>
                <c:pt idx="45">
                  <c:v>870.91726729012953</c:v>
                </c:pt>
                <c:pt idx="46">
                  <c:v>760.6282215626884</c:v>
                </c:pt>
                <c:pt idx="47">
                  <c:v>745.7660229639165</c:v>
                </c:pt>
                <c:pt idx="48">
                  <c:v>815.13868437378528</c:v>
                </c:pt>
                <c:pt idx="49">
                  <c:v>1039.8893261494425</c:v>
                </c:pt>
                <c:pt idx="50">
                  <c:v>850.39067450952916</c:v>
                </c:pt>
                <c:pt idx="51">
                  <c:v>821.75839450273872</c:v>
                </c:pt>
                <c:pt idx="52">
                  <c:v>906.88758758404458</c:v>
                </c:pt>
                <c:pt idx="53">
                  <c:v>614.22755869324692</c:v>
                </c:pt>
                <c:pt idx="54">
                  <c:v>762.41855108166806</c:v>
                </c:pt>
                <c:pt idx="55">
                  <c:v>771.90823261798607</c:v>
                </c:pt>
                <c:pt idx="56">
                  <c:v>790.36246413399329</c:v>
                </c:pt>
                <c:pt idx="57">
                  <c:v>1037.8628200503115</c:v>
                </c:pt>
                <c:pt idx="58">
                  <c:v>643.0584320269279</c:v>
                </c:pt>
                <c:pt idx="59">
                  <c:v>649.95178959918258</c:v>
                </c:pt>
                <c:pt idx="60">
                  <c:v>949.40861047849728</c:v>
                </c:pt>
                <c:pt idx="61">
                  <c:v>971.83909174666258</c:v>
                </c:pt>
                <c:pt idx="62">
                  <c:v>972.8960533105618</c:v>
                </c:pt>
                <c:pt idx="63">
                  <c:v>1467.4836640496389</c:v>
                </c:pt>
                <c:pt idx="64">
                  <c:v>1249.2198648132069</c:v>
                </c:pt>
                <c:pt idx="65">
                  <c:v>755.07401464610268</c:v>
                </c:pt>
                <c:pt idx="66">
                  <c:v>564.4009312978269</c:v>
                </c:pt>
                <c:pt idx="67">
                  <c:v>643.69602112905045</c:v>
                </c:pt>
                <c:pt idx="68">
                  <c:v>733.38512828917408</c:v>
                </c:pt>
                <c:pt idx="69">
                  <c:v>776.60308226458278</c:v>
                </c:pt>
                <c:pt idx="70">
                  <c:v>513.98191810310027</c:v>
                </c:pt>
                <c:pt idx="71">
                  <c:v>745.41610759100126</c:v>
                </c:pt>
                <c:pt idx="72">
                  <c:v>813.48670708197176</c:v>
                </c:pt>
                <c:pt idx="73">
                  <c:v>783.36748342298665</c:v>
                </c:pt>
                <c:pt idx="74">
                  <c:v>812.12478618972796</c:v>
                </c:pt>
                <c:pt idx="75">
                  <c:v>775.47522501839546</c:v>
                </c:pt>
                <c:pt idx="76">
                  <c:v>933.55425445407479</c:v>
                </c:pt>
                <c:pt idx="77">
                  <c:v>1000.020327758276</c:v>
                </c:pt>
                <c:pt idx="78">
                  <c:v>905.85099110833562</c:v>
                </c:pt>
                <c:pt idx="79">
                  <c:v>1016.0991268352175</c:v>
                </c:pt>
                <c:pt idx="80">
                  <c:v>936.83721456488706</c:v>
                </c:pt>
                <c:pt idx="81">
                  <c:v>1227.9503733960773</c:v>
                </c:pt>
                <c:pt idx="82">
                  <c:v>1036.4908065260618</c:v>
                </c:pt>
                <c:pt idx="83">
                  <c:v>1359.1754266020232</c:v>
                </c:pt>
                <c:pt idx="84">
                  <c:v>768.36367328381732</c:v>
                </c:pt>
                <c:pt idx="85">
                  <c:v>716.28429849496467</c:v>
                </c:pt>
                <c:pt idx="86">
                  <c:v>831.50945048219046</c:v>
                </c:pt>
                <c:pt idx="87">
                  <c:v>927.6208882575803</c:v>
                </c:pt>
                <c:pt idx="88">
                  <c:v>532.03008414652345</c:v>
                </c:pt>
                <c:pt idx="89">
                  <c:v>753.45323684922118</c:v>
                </c:pt>
                <c:pt idx="90">
                  <c:v>826.21762951974085</c:v>
                </c:pt>
                <c:pt idx="91">
                  <c:v>979.72042583242285</c:v>
                </c:pt>
                <c:pt idx="92">
                  <c:v>1176.6221691559549</c:v>
                </c:pt>
                <c:pt idx="93">
                  <c:v>1086.749618855961</c:v>
                </c:pt>
                <c:pt idx="94">
                  <c:v>1255.0919109649067</c:v>
                </c:pt>
                <c:pt idx="95">
                  <c:v>665.27591155591745</c:v>
                </c:pt>
                <c:pt idx="96">
                  <c:v>617.12924659005603</c:v>
                </c:pt>
                <c:pt idx="97">
                  <c:v>697.12607779900418</c:v>
                </c:pt>
                <c:pt idx="98">
                  <c:v>587.81534303548631</c:v>
                </c:pt>
                <c:pt idx="99">
                  <c:v>793.22524257422651</c:v>
                </c:pt>
                <c:pt idx="100">
                  <c:v>916.27360048158289</c:v>
                </c:pt>
                <c:pt idx="101">
                  <c:v>784.87094842156114</c:v>
                </c:pt>
                <c:pt idx="102">
                  <c:v>851.91155997537476</c:v>
                </c:pt>
                <c:pt idx="103">
                  <c:v>926.37495396032864</c:v>
                </c:pt>
                <c:pt idx="104">
                  <c:v>1005.4681911514301</c:v>
                </c:pt>
                <c:pt idx="105">
                  <c:v>1039.2085567665101</c:v>
                </c:pt>
                <c:pt idx="106">
                  <c:v>1075.5191044057353</c:v>
                </c:pt>
                <c:pt idx="107">
                  <c:v>1032.5763263791434</c:v>
                </c:pt>
                <c:pt idx="108">
                  <c:v>1059.461479625787</c:v>
                </c:pt>
                <c:pt idx="109">
                  <c:v>1052.5158381736965</c:v>
                </c:pt>
                <c:pt idx="110">
                  <c:v>1161.6806680945604</c:v>
                </c:pt>
                <c:pt idx="111">
                  <c:v>1052.6736563681613</c:v>
                </c:pt>
                <c:pt idx="112">
                  <c:v>986.79700176432539</c:v>
                </c:pt>
                <c:pt idx="113">
                  <c:v>813.55101670372994</c:v>
                </c:pt>
                <c:pt idx="114">
                  <c:v>800.53475825107125</c:v>
                </c:pt>
                <c:pt idx="115">
                  <c:v>879.48373149514578</c:v>
                </c:pt>
                <c:pt idx="116">
                  <c:v>1022.2111708308577</c:v>
                </c:pt>
                <c:pt idx="117">
                  <c:v>785.75397504901684</c:v>
                </c:pt>
                <c:pt idx="118">
                  <c:v>712.58515780154005</c:v>
                </c:pt>
                <c:pt idx="119">
                  <c:v>880.47761972851242</c:v>
                </c:pt>
                <c:pt idx="120">
                  <c:v>998.18803177169002</c:v>
                </c:pt>
                <c:pt idx="121">
                  <c:v>1078.3310150815371</c:v>
                </c:pt>
                <c:pt idx="122">
                  <c:v>1237.6879875182024</c:v>
                </c:pt>
                <c:pt idx="123">
                  <c:v>1716.8938201733831</c:v>
                </c:pt>
                <c:pt idx="124">
                  <c:v>1421.1446816359612</c:v>
                </c:pt>
                <c:pt idx="125">
                  <c:v>1485.4503472622782</c:v>
                </c:pt>
                <c:pt idx="126">
                  <c:v>1200.7908758874423</c:v>
                </c:pt>
                <c:pt idx="127">
                  <c:v>543.31762533928668</c:v>
                </c:pt>
                <c:pt idx="128">
                  <c:v>614.65828255627787</c:v>
                </c:pt>
                <c:pt idx="129">
                  <c:v>664.70285685577608</c:v>
                </c:pt>
                <c:pt idx="130">
                  <c:v>667.92512630641818</c:v>
                </c:pt>
                <c:pt idx="131">
                  <c:v>790.67385217671153</c:v>
                </c:pt>
                <c:pt idx="132">
                  <c:v>526.83067033368877</c:v>
                </c:pt>
                <c:pt idx="133">
                  <c:v>519.02517709511892</c:v>
                </c:pt>
                <c:pt idx="134">
                  <c:v>701.32575909267814</c:v>
                </c:pt>
                <c:pt idx="135">
                  <c:v>747.69791906724868</c:v>
                </c:pt>
                <c:pt idx="136">
                  <c:v>940.07494889486168</c:v>
                </c:pt>
                <c:pt idx="137">
                  <c:v>858.68508721082662</c:v>
                </c:pt>
                <c:pt idx="138">
                  <c:v>1175.8218616505092</c:v>
                </c:pt>
                <c:pt idx="139">
                  <c:v>879.86068792887022</c:v>
                </c:pt>
                <c:pt idx="140">
                  <c:v>978.54473535481281</c:v>
                </c:pt>
                <c:pt idx="141">
                  <c:v>903.55317528022113</c:v>
                </c:pt>
                <c:pt idx="142">
                  <c:v>871.15589397471012</c:v>
                </c:pt>
                <c:pt idx="143">
                  <c:v>573.48951500448618</c:v>
                </c:pt>
                <c:pt idx="144">
                  <c:v>488.89046607877913</c:v>
                </c:pt>
                <c:pt idx="145">
                  <c:v>699.37839811001345</c:v>
                </c:pt>
                <c:pt idx="146">
                  <c:v>724.22659297716291</c:v>
                </c:pt>
                <c:pt idx="147">
                  <c:v>799.10920207773756</c:v>
                </c:pt>
                <c:pt idx="148">
                  <c:v>972.68363599996587</c:v>
                </c:pt>
                <c:pt idx="149">
                  <c:v>580.98314816186985</c:v>
                </c:pt>
                <c:pt idx="150">
                  <c:v>569.71941119470671</c:v>
                </c:pt>
                <c:pt idx="151">
                  <c:v>905.11811766974586</c:v>
                </c:pt>
                <c:pt idx="152">
                  <c:v>932.99657472117644</c:v>
                </c:pt>
                <c:pt idx="153">
                  <c:v>1023.8976518868789</c:v>
                </c:pt>
                <c:pt idx="154">
                  <c:v>1084.4342027363969</c:v>
                </c:pt>
                <c:pt idx="155">
                  <c:v>1159.3815710191755</c:v>
                </c:pt>
                <c:pt idx="156">
                  <c:v>1359.3171280545098</c:v>
                </c:pt>
                <c:pt idx="157">
                  <c:v>1342.637558875949</c:v>
                </c:pt>
                <c:pt idx="158">
                  <c:v>695.02364094059351</c:v>
                </c:pt>
                <c:pt idx="159">
                  <c:v>595.34586262744028</c:v>
                </c:pt>
                <c:pt idx="160">
                  <c:v>425.05007303574581</c:v>
                </c:pt>
                <c:pt idx="161">
                  <c:v>709.71613047111123</c:v>
                </c:pt>
                <c:pt idx="162">
                  <c:v>665.27213524817341</c:v>
                </c:pt>
                <c:pt idx="163">
                  <c:v>741.83520129479712</c:v>
                </c:pt>
                <c:pt idx="164">
                  <c:v>757.57453727918607</c:v>
                </c:pt>
                <c:pt idx="165">
                  <c:v>718.12706923993574</c:v>
                </c:pt>
                <c:pt idx="166">
                  <c:v>812.85509713377712</c:v>
                </c:pt>
                <c:pt idx="167">
                  <c:v>980.22753001517935</c:v>
                </c:pt>
                <c:pt idx="168">
                  <c:v>1081.1839031919649</c:v>
                </c:pt>
                <c:pt idx="169">
                  <c:v>1159.7727560410067</c:v>
                </c:pt>
                <c:pt idx="170">
                  <c:v>881.45914504962241</c:v>
                </c:pt>
                <c:pt idx="171">
                  <c:v>872.69936985295237</c:v>
                </c:pt>
                <c:pt idx="172">
                  <c:v>1064.8613299633394</c:v>
                </c:pt>
                <c:pt idx="173">
                  <c:v>868.12803693881358</c:v>
                </c:pt>
                <c:pt idx="174">
                  <c:v>521.1247142886549</c:v>
                </c:pt>
                <c:pt idx="175">
                  <c:v>672.16153668850609</c:v>
                </c:pt>
                <c:pt idx="176">
                  <c:v>753.0084192662174</c:v>
                </c:pt>
                <c:pt idx="177">
                  <c:v>851.67751880733999</c:v>
                </c:pt>
                <c:pt idx="178">
                  <c:v>634.10608761333992</c:v>
                </c:pt>
                <c:pt idx="179">
                  <c:v>659.50079063631176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1-4973-B30A-C14C4467E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37808"/>
        <c:axId val="1413530128"/>
      </c:lineChart>
      <c:lineChart>
        <c:grouping val="standard"/>
        <c:varyColors val="0"/>
        <c:ser>
          <c:idx val="2"/>
          <c:order val="2"/>
          <c:tx>
            <c:strRef>
              <c:f>'TS-Data'!$J$2</c:f>
              <c:strCache>
                <c:ptCount val="1"/>
                <c:pt idx="0">
                  <c:v>SVO2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'TS-Data'!$J$3:$J$182</c:f>
              <c:numCache>
                <c:formatCode>General</c:formatCode>
                <c:ptCount val="180"/>
                <c:pt idx="0">
                  <c:v>79.045724456035785</c:v>
                </c:pt>
                <c:pt idx="1">
                  <c:v>77.931009666806119</c:v>
                </c:pt>
                <c:pt idx="2">
                  <c:v>79.087415518746567</c:v>
                </c:pt>
                <c:pt idx="3">
                  <c:v>79.13541814511774</c:v>
                </c:pt>
                <c:pt idx="4">
                  <c:v>80.310990305054418</c:v>
                </c:pt>
                <c:pt idx="5">
                  <c:v>81.436185764215537</c:v>
                </c:pt>
                <c:pt idx="6">
                  <c:v>78.057298844267535</c:v>
                </c:pt>
                <c:pt idx="7">
                  <c:v>77.989087633332389</c:v>
                </c:pt>
                <c:pt idx="8">
                  <c:v>79.612259674872377</c:v>
                </c:pt>
                <c:pt idx="9">
                  <c:v>79.634147482795541</c:v>
                </c:pt>
                <c:pt idx="10">
                  <c:v>79.319495767836628</c:v>
                </c:pt>
                <c:pt idx="11">
                  <c:v>79.929401272743178</c:v>
                </c:pt>
                <c:pt idx="12">
                  <c:v>78.786081782153602</c:v>
                </c:pt>
                <c:pt idx="13">
                  <c:v>77.609004111619058</c:v>
                </c:pt>
                <c:pt idx="14">
                  <c:v>77.231873706847722</c:v>
                </c:pt>
                <c:pt idx="15">
                  <c:v>77.401880595901702</c:v>
                </c:pt>
                <c:pt idx="16">
                  <c:v>75.921963678176297</c:v>
                </c:pt>
                <c:pt idx="17">
                  <c:v>76.681088445035201</c:v>
                </c:pt>
                <c:pt idx="18">
                  <c:v>76.295446114960427</c:v>
                </c:pt>
                <c:pt idx="19">
                  <c:v>75.890405859874377</c:v>
                </c:pt>
                <c:pt idx="20">
                  <c:v>77.35422539505312</c:v>
                </c:pt>
                <c:pt idx="21">
                  <c:v>76.266783509346752</c:v>
                </c:pt>
                <c:pt idx="22">
                  <c:v>76.107546811493066</c:v>
                </c:pt>
                <c:pt idx="23">
                  <c:v>76.575007852137773</c:v>
                </c:pt>
                <c:pt idx="24">
                  <c:v>75.940435135127316</c:v>
                </c:pt>
                <c:pt idx="25">
                  <c:v>76.940094172125967</c:v>
                </c:pt>
                <c:pt idx="26">
                  <c:v>77.689259407337317</c:v>
                </c:pt>
                <c:pt idx="27">
                  <c:v>77.627475568570077</c:v>
                </c:pt>
                <c:pt idx="28">
                  <c:v>78.701078337626612</c:v>
                </c:pt>
                <c:pt idx="29">
                  <c:v>79.346247533076038</c:v>
                </c:pt>
                <c:pt idx="30">
                  <c:v>79.630325802047054</c:v>
                </c:pt>
                <c:pt idx="31">
                  <c:v>81.17723794137855</c:v>
                </c:pt>
                <c:pt idx="32">
                  <c:v>79.460782147023181</c:v>
                </c:pt>
                <c:pt idx="33">
                  <c:v>73.856461042125616</c:v>
                </c:pt>
                <c:pt idx="34">
                  <c:v>79.949436144545857</c:v>
                </c:pt>
                <c:pt idx="35">
                  <c:v>84.01309876951855</c:v>
                </c:pt>
                <c:pt idx="36">
                  <c:v>80.051926673709886</c:v>
                </c:pt>
                <c:pt idx="37">
                  <c:v>74.202554766878919</c:v>
                </c:pt>
                <c:pt idx="38">
                  <c:v>76.509112811353205</c:v>
                </c:pt>
                <c:pt idx="39">
                  <c:v>78.087814386001682</c:v>
                </c:pt>
                <c:pt idx="40">
                  <c:v>76.281954423833184</c:v>
                </c:pt>
                <c:pt idx="41">
                  <c:v>76.128855576878578</c:v>
                </c:pt>
                <c:pt idx="42">
                  <c:v>75.875292849641724</c:v>
                </c:pt>
                <c:pt idx="43">
                  <c:v>76.811778345782784</c:v>
                </c:pt>
                <c:pt idx="44">
                  <c:v>77.563549272413539</c:v>
                </c:pt>
                <c:pt idx="45">
                  <c:v>78.497486981388931</c:v>
                </c:pt>
                <c:pt idx="46">
                  <c:v>78.61051608473818</c:v>
                </c:pt>
                <c:pt idx="47">
                  <c:v>78.09522613048361</c:v>
                </c:pt>
                <c:pt idx="48">
                  <c:v>79.431598403125619</c:v>
                </c:pt>
                <c:pt idx="49">
                  <c:v>79.187995207536346</c:v>
                </c:pt>
                <c:pt idx="50">
                  <c:v>80.197613776182578</c:v>
                </c:pt>
                <c:pt idx="51">
                  <c:v>79.797437478412775</c:v>
                </c:pt>
                <c:pt idx="52">
                  <c:v>80.346543516866106</c:v>
                </c:pt>
                <c:pt idx="53">
                  <c:v>82.074753874735777</c:v>
                </c:pt>
                <c:pt idx="54">
                  <c:v>77.560248729948938</c:v>
                </c:pt>
                <c:pt idx="55">
                  <c:v>80.174046744900224</c:v>
                </c:pt>
                <c:pt idx="56">
                  <c:v>77.086939359673963</c:v>
                </c:pt>
                <c:pt idx="57">
                  <c:v>78.198816840469149</c:v>
                </c:pt>
                <c:pt idx="58">
                  <c:v>80.609255116197829</c:v>
                </c:pt>
                <c:pt idx="59">
                  <c:v>77.569745027566398</c:v>
                </c:pt>
                <c:pt idx="60">
                  <c:v>76.005229995090346</c:v>
                </c:pt>
                <c:pt idx="61">
                  <c:v>81.898203805006347</c:v>
                </c:pt>
                <c:pt idx="62">
                  <c:v>80.782446739208893</c:v>
                </c:pt>
                <c:pt idx="63">
                  <c:v>83.487617666601338</c:v>
                </c:pt>
                <c:pt idx="64">
                  <c:v>88.079077564641821</c:v>
                </c:pt>
                <c:pt idx="65">
                  <c:v>84.346800983966148</c:v>
                </c:pt>
                <c:pt idx="66">
                  <c:v>77.298463598677444</c:v>
                </c:pt>
                <c:pt idx="67">
                  <c:v>76.251786307621643</c:v>
                </c:pt>
                <c:pt idx="68">
                  <c:v>84.009392897277593</c:v>
                </c:pt>
                <c:pt idx="69">
                  <c:v>81.025065562484173</c:v>
                </c:pt>
                <c:pt idx="70">
                  <c:v>79.069117774556844</c:v>
                </c:pt>
                <c:pt idx="71">
                  <c:v>76.076394322967502</c:v>
                </c:pt>
                <c:pt idx="72">
                  <c:v>78.581795574870753</c:v>
                </c:pt>
                <c:pt idx="73">
                  <c:v>79.163791229462575</c:v>
                </c:pt>
                <c:pt idx="74">
                  <c:v>79.5644307612625</c:v>
                </c:pt>
                <c:pt idx="75">
                  <c:v>80.725584762011678</c:v>
                </c:pt>
                <c:pt idx="76">
                  <c:v>81.510303209034717</c:v>
                </c:pt>
                <c:pt idx="77">
                  <c:v>81.91163759187981</c:v>
                </c:pt>
                <c:pt idx="78">
                  <c:v>81.593685334456296</c:v>
                </c:pt>
                <c:pt idx="79">
                  <c:v>81.054886253173137</c:v>
                </c:pt>
                <c:pt idx="80">
                  <c:v>81.56675985645559</c:v>
                </c:pt>
                <c:pt idx="81">
                  <c:v>82.342445239891276</c:v>
                </c:pt>
                <c:pt idx="82">
                  <c:v>84.565852775959073</c:v>
                </c:pt>
                <c:pt idx="83">
                  <c:v>85.496779463738676</c:v>
                </c:pt>
                <c:pt idx="84">
                  <c:v>83.616165109959596</c:v>
                </c:pt>
                <c:pt idx="85">
                  <c:v>79.640574854963447</c:v>
                </c:pt>
                <c:pt idx="86">
                  <c:v>79.929401272743178</c:v>
                </c:pt>
                <c:pt idx="87">
                  <c:v>82.67614745433886</c:v>
                </c:pt>
                <c:pt idx="88">
                  <c:v>81.529237900015872</c:v>
                </c:pt>
                <c:pt idx="89">
                  <c:v>77.438244467266117</c:v>
                </c:pt>
                <c:pt idx="90">
                  <c:v>81.595538270576768</c:v>
                </c:pt>
                <c:pt idx="91">
                  <c:v>81.384824691125999</c:v>
                </c:pt>
                <c:pt idx="92">
                  <c:v>83.698504958813402</c:v>
                </c:pt>
                <c:pt idx="93">
                  <c:v>85.906973197409826</c:v>
                </c:pt>
                <c:pt idx="94">
                  <c:v>86.632108167308687</c:v>
                </c:pt>
                <c:pt idx="95">
                  <c:v>84.449638938652754</c:v>
                </c:pt>
                <c:pt idx="96">
                  <c:v>80.413480834218433</c:v>
                </c:pt>
                <c:pt idx="97">
                  <c:v>79.055626083429601</c:v>
                </c:pt>
                <c:pt idx="98">
                  <c:v>78.375193197437284</c:v>
                </c:pt>
                <c:pt idx="99">
                  <c:v>77.858050307062229</c:v>
                </c:pt>
                <c:pt idx="100">
                  <c:v>82.355473696988398</c:v>
                </c:pt>
                <c:pt idx="101">
                  <c:v>79.970687005677604</c:v>
                </c:pt>
                <c:pt idx="102">
                  <c:v>79.811392403570153</c:v>
                </c:pt>
                <c:pt idx="103">
                  <c:v>81.174921771227943</c:v>
                </c:pt>
                <c:pt idx="104">
                  <c:v>82.522469564846617</c:v>
                </c:pt>
                <c:pt idx="105">
                  <c:v>81.875157912007879</c:v>
                </c:pt>
                <c:pt idx="106">
                  <c:v>83.519117580649478</c:v>
                </c:pt>
                <c:pt idx="107">
                  <c:v>83.152699462824671</c:v>
                </c:pt>
                <c:pt idx="108">
                  <c:v>83.662662225732873</c:v>
                </c:pt>
                <c:pt idx="109">
                  <c:v>82.039142758670309</c:v>
                </c:pt>
                <c:pt idx="110">
                  <c:v>82.182397882484864</c:v>
                </c:pt>
                <c:pt idx="111">
                  <c:v>83.362486574215211</c:v>
                </c:pt>
                <c:pt idx="112">
                  <c:v>82.847022907199346</c:v>
                </c:pt>
                <c:pt idx="113">
                  <c:v>82.738915665420109</c:v>
                </c:pt>
                <c:pt idx="114">
                  <c:v>80.557315000570654</c:v>
                </c:pt>
                <c:pt idx="115">
                  <c:v>80.316491209162095</c:v>
                </c:pt>
                <c:pt idx="116">
                  <c:v>82.315982995920692</c:v>
                </c:pt>
                <c:pt idx="117">
                  <c:v>83.634347045641803</c:v>
                </c:pt>
                <c:pt idx="118">
                  <c:v>79.026094914009462</c:v>
                </c:pt>
                <c:pt idx="119">
                  <c:v>78.893262555872596</c:v>
                </c:pt>
                <c:pt idx="120">
                  <c:v>81.876605518351994</c:v>
                </c:pt>
                <c:pt idx="121">
                  <c:v>82.744937707811673</c:v>
                </c:pt>
                <c:pt idx="122">
                  <c:v>84.599089817620168</c:v>
                </c:pt>
                <c:pt idx="123">
                  <c:v>87.413815593135951</c:v>
                </c:pt>
                <c:pt idx="124">
                  <c:v>89.952164365431472</c:v>
                </c:pt>
                <c:pt idx="125">
                  <c:v>86.370670461559797</c:v>
                </c:pt>
                <c:pt idx="126">
                  <c:v>88.128469893103357</c:v>
                </c:pt>
                <c:pt idx="127">
                  <c:v>83.819582753435967</c:v>
                </c:pt>
                <c:pt idx="128">
                  <c:v>79.698942342758556</c:v>
                </c:pt>
                <c:pt idx="129">
                  <c:v>78.410630600741456</c:v>
                </c:pt>
                <c:pt idx="130">
                  <c:v>78.700267678073899</c:v>
                </c:pt>
                <c:pt idx="131">
                  <c:v>88.283537484685979</c:v>
                </c:pt>
                <c:pt idx="132">
                  <c:v>85.325151255579286</c:v>
                </c:pt>
                <c:pt idx="133">
                  <c:v>81.814358445554646</c:v>
                </c:pt>
                <c:pt idx="134">
                  <c:v>81.541455697560281</c:v>
                </c:pt>
                <c:pt idx="135">
                  <c:v>81.164730622565301</c:v>
                </c:pt>
                <c:pt idx="136">
                  <c:v>83.821841019332808</c:v>
                </c:pt>
                <c:pt idx="137">
                  <c:v>84.402910205864416</c:v>
                </c:pt>
                <c:pt idx="138">
                  <c:v>84.465388895676824</c:v>
                </c:pt>
                <c:pt idx="139">
                  <c:v>85.039104241980269</c:v>
                </c:pt>
                <c:pt idx="140">
                  <c:v>83.822825391646816</c:v>
                </c:pt>
                <c:pt idx="141">
                  <c:v>85.098456102089372</c:v>
                </c:pt>
                <c:pt idx="142">
                  <c:v>86.870036746029001</c:v>
                </c:pt>
                <c:pt idx="143">
                  <c:v>85.118085644115709</c:v>
                </c:pt>
                <c:pt idx="144">
                  <c:v>81.914416996060524</c:v>
                </c:pt>
                <c:pt idx="145">
                  <c:v>79.930269836549655</c:v>
                </c:pt>
                <c:pt idx="146">
                  <c:v>81.079148135500674</c:v>
                </c:pt>
                <c:pt idx="147">
                  <c:v>82.224725891987077</c:v>
                </c:pt>
                <c:pt idx="148">
                  <c:v>82.160162649039108</c:v>
                </c:pt>
                <c:pt idx="149">
                  <c:v>83.713849586061116</c:v>
                </c:pt>
                <c:pt idx="150">
                  <c:v>79.798074425204206</c:v>
                </c:pt>
                <c:pt idx="151">
                  <c:v>81.068725369822971</c:v>
                </c:pt>
                <c:pt idx="152">
                  <c:v>84.492082756662469</c:v>
                </c:pt>
                <c:pt idx="153">
                  <c:v>83.902038410797303</c:v>
                </c:pt>
                <c:pt idx="154">
                  <c:v>86.856950384678115</c:v>
                </c:pt>
                <c:pt idx="155">
                  <c:v>86.48815819244895</c:v>
                </c:pt>
                <c:pt idx="156">
                  <c:v>88.601721359124568</c:v>
                </c:pt>
                <c:pt idx="157">
                  <c:v>86.912596372546275</c:v>
                </c:pt>
                <c:pt idx="158">
                  <c:v>87.2103400454058</c:v>
                </c:pt>
                <c:pt idx="159">
                  <c:v>84.448191332308625</c:v>
                </c:pt>
                <c:pt idx="160">
                  <c:v>81.174979675481708</c:v>
                </c:pt>
                <c:pt idx="161">
                  <c:v>81.33942775617426</c:v>
                </c:pt>
                <c:pt idx="162">
                  <c:v>81.725533320279169</c:v>
                </c:pt>
                <c:pt idx="163">
                  <c:v>81.062645423177642</c:v>
                </c:pt>
                <c:pt idx="164">
                  <c:v>84.804360397217025</c:v>
                </c:pt>
                <c:pt idx="165">
                  <c:v>83.945292888359745</c:v>
                </c:pt>
                <c:pt idx="166">
                  <c:v>83.365729212426047</c:v>
                </c:pt>
                <c:pt idx="167">
                  <c:v>83.932438144023919</c:v>
                </c:pt>
                <c:pt idx="168">
                  <c:v>85.188613025201448</c:v>
                </c:pt>
                <c:pt idx="169">
                  <c:v>86.144554350607535</c:v>
                </c:pt>
                <c:pt idx="170">
                  <c:v>85.989949993055035</c:v>
                </c:pt>
                <c:pt idx="171">
                  <c:v>85.086180400291184</c:v>
                </c:pt>
                <c:pt idx="172">
                  <c:v>85.568291217138437</c:v>
                </c:pt>
                <c:pt idx="173">
                  <c:v>85.055896475572112</c:v>
                </c:pt>
                <c:pt idx="174">
                  <c:v>84.633774465625393</c:v>
                </c:pt>
                <c:pt idx="175">
                  <c:v>81.288356204353548</c:v>
                </c:pt>
                <c:pt idx="176">
                  <c:v>81.559579728988723</c:v>
                </c:pt>
                <c:pt idx="177">
                  <c:v>83.091378858087566</c:v>
                </c:pt>
                <c:pt idx="178">
                  <c:v>84.044946109089281</c:v>
                </c:pt>
                <c:pt idx="179">
                  <c:v>83.10967660227729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1-4973-B30A-C14C4467E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546448"/>
        <c:axId val="1413545968"/>
      </c:lineChart>
      <c:catAx>
        <c:axId val="141353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530128"/>
        <c:crosses val="autoZero"/>
        <c:auto val="1"/>
        <c:lblAlgn val="ctr"/>
        <c:lblOffset val="100"/>
        <c:noMultiLvlLbl val="0"/>
      </c:catAx>
      <c:valAx>
        <c:axId val="14135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537808"/>
        <c:crosses val="autoZero"/>
        <c:crossBetween val="between"/>
      </c:valAx>
      <c:valAx>
        <c:axId val="141354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546448"/>
        <c:crosses val="max"/>
        <c:crossBetween val="between"/>
      </c:valAx>
      <c:catAx>
        <c:axId val="1413546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413545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0</xdr:row>
      <xdr:rowOff>0</xdr:rowOff>
    </xdr:from>
    <xdr:to>
      <xdr:col>20</xdr:col>
      <xdr:colOff>466724</xdr:colOff>
      <xdr:row>27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885A1-00E4-495B-9636-CD4F322CD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2"/>
  <sheetViews>
    <sheetView tabSelected="1" topLeftCell="G25" workbookViewId="0">
      <selection activeCell="M3" sqref="M3:M182"/>
    </sheetView>
  </sheetViews>
  <sheetFormatPr defaultRowHeight="15" x14ac:dyDescent="0.25"/>
  <cols>
    <col min="2" max="2" width="11.85546875" customWidth="1"/>
    <col min="5" max="5" width="11.85546875" customWidth="1"/>
    <col min="6" max="6" width="15.140625" customWidth="1"/>
    <col min="7" max="7" width="14.140625" customWidth="1"/>
    <col min="8" max="8" width="25.140625" customWidth="1"/>
    <col min="9" max="9" width="17.7109375" customWidth="1"/>
    <col min="11" max="12" width="14.140625" customWidth="1"/>
    <col min="13" max="13" width="15.28515625" customWidth="1"/>
  </cols>
  <sheetData>
    <row r="2" spans="1:17" x14ac:dyDescent="0.25">
      <c r="A2" t="s">
        <v>2</v>
      </c>
      <c r="B2" t="s">
        <v>0</v>
      </c>
      <c r="C2" t="s">
        <v>3</v>
      </c>
      <c r="D2" t="s">
        <v>1</v>
      </c>
      <c r="E2" t="s">
        <v>4</v>
      </c>
      <c r="F2" t="s">
        <v>6</v>
      </c>
      <c r="G2" t="s">
        <v>5</v>
      </c>
      <c r="H2" s="1" t="s">
        <v>45</v>
      </c>
      <c r="I2" t="s">
        <v>39</v>
      </c>
      <c r="J2" t="s">
        <v>40</v>
      </c>
      <c r="K2" t="s">
        <v>29</v>
      </c>
      <c r="L2" t="s">
        <v>37</v>
      </c>
      <c r="M2" t="s">
        <v>38</v>
      </c>
      <c r="O2" t="s">
        <v>44</v>
      </c>
      <c r="Q2">
        <v>1</v>
      </c>
    </row>
    <row r="3" spans="1:17" x14ac:dyDescent="0.25">
      <c r="A3">
        <v>1</v>
      </c>
      <c r="B3">
        <v>-0.21445</v>
      </c>
      <c r="C3">
        <v>0.147428</v>
      </c>
      <c r="D3">
        <f>$C3-B3</f>
        <v>0.36187800000000003</v>
      </c>
      <c r="E3">
        <f>ABS(O3)</f>
        <v>10.0694</v>
      </c>
      <c r="F3">
        <v>33</v>
      </c>
      <c r="G3">
        <f>F3/100</f>
        <v>0.33</v>
      </c>
      <c r="H3">
        <f>E3*G3*60/'Subject-data'!$J$2</f>
        <v>746.92265207862886</v>
      </c>
      <c r="I3">
        <v>98</v>
      </c>
      <c r="J3">
        <f>(1-6*ABS(C3-B3)/(4.8*2.623*'Subject-data'!$E$2*'SSS-Tilt'!$G$2))*100</f>
        <v>79.045724456035785</v>
      </c>
      <c r="K3">
        <v>0</v>
      </c>
      <c r="L3">
        <v>46</v>
      </c>
      <c r="M3">
        <v>52</v>
      </c>
      <c r="O3">
        <v>-10.0694</v>
      </c>
      <c r="Q3">
        <v>2</v>
      </c>
    </row>
    <row r="4" spans="1:17" x14ac:dyDescent="0.25">
      <c r="A4">
        <v>2</v>
      </c>
      <c r="B4">
        <v>-0.204406</v>
      </c>
      <c r="C4">
        <v>0.17672299999999999</v>
      </c>
      <c r="D4">
        <f t="shared" ref="D4:D67" si="0">$C4-B4</f>
        <v>0.381129</v>
      </c>
      <c r="E4">
        <f t="shared" ref="E4:E67" si="1">ABS(O4)</f>
        <v>11.177300000000001</v>
      </c>
      <c r="F4">
        <v>33</v>
      </c>
      <c r="G4">
        <f t="shared" ref="G4:G67" si="2">F4/100</f>
        <v>0.33</v>
      </c>
      <c r="H4">
        <f>E4*G4*60/'Subject-data'!$J$2</f>
        <v>829.10387501524008</v>
      </c>
      <c r="I4">
        <v>98</v>
      </c>
      <c r="J4">
        <f>(1-6*ABS(C4-B4)/(4.8*2.623*'Subject-data'!$E$2*'SSS-Tilt'!$G$2))*100</f>
        <v>77.931009666806119</v>
      </c>
      <c r="K4">
        <v>0</v>
      </c>
      <c r="L4">
        <v>40</v>
      </c>
      <c r="M4">
        <v>84</v>
      </c>
      <c r="O4">
        <v>-11.177300000000001</v>
      </c>
      <c r="Q4">
        <v>3</v>
      </c>
    </row>
    <row r="5" spans="1:17" x14ac:dyDescent="0.25">
      <c r="A5">
        <v>3</v>
      </c>
      <c r="B5">
        <v>-0.22789000000000001</v>
      </c>
      <c r="C5">
        <v>0.133268</v>
      </c>
      <c r="D5">
        <f t="shared" si="0"/>
        <v>0.36115799999999998</v>
      </c>
      <c r="E5">
        <f t="shared" si="1"/>
        <v>11.041980000000001</v>
      </c>
      <c r="F5">
        <v>33</v>
      </c>
      <c r="G5">
        <f t="shared" si="2"/>
        <v>0.33</v>
      </c>
      <c r="H5">
        <f>E5*G5*60/'Subject-data'!$J$2</f>
        <v>819.06617929560639</v>
      </c>
      <c r="I5">
        <v>98</v>
      </c>
      <c r="J5">
        <f>(1-6*ABS(C5-B5)/(4.8*2.623*'Subject-data'!$E$2*'SSS-Tilt'!$G$2))*100</f>
        <v>79.087415518746567</v>
      </c>
      <c r="K5">
        <v>0</v>
      </c>
      <c r="L5">
        <v>61</v>
      </c>
      <c r="M5">
        <v>37</v>
      </c>
      <c r="O5">
        <v>-11.041980000000001</v>
      </c>
      <c r="Q5">
        <v>4</v>
      </c>
    </row>
    <row r="6" spans="1:17" x14ac:dyDescent="0.25">
      <c r="A6">
        <v>4</v>
      </c>
      <c r="B6">
        <v>-0.210781</v>
      </c>
      <c r="C6">
        <v>0.14954799999999999</v>
      </c>
      <c r="D6">
        <f t="shared" si="0"/>
        <v>0.36032900000000001</v>
      </c>
      <c r="E6">
        <f t="shared" si="1"/>
        <v>11.226150000000001</v>
      </c>
      <c r="F6">
        <v>34</v>
      </c>
      <c r="G6">
        <f t="shared" si="2"/>
        <v>0.34</v>
      </c>
      <c r="H6">
        <f>E6*G6*60/'Subject-data'!$J$2</f>
        <v>857.96160958555208</v>
      </c>
      <c r="I6">
        <v>98</v>
      </c>
      <c r="J6">
        <f>(1-6*ABS(C6-B6)/(4.8*2.623*'Subject-data'!$E$2*'SSS-Tilt'!$G$2))*100</f>
        <v>79.13541814511774</v>
      </c>
      <c r="K6">
        <v>0</v>
      </c>
      <c r="L6">
        <v>47</v>
      </c>
      <c r="M6">
        <v>81</v>
      </c>
      <c r="O6">
        <v>-11.226150000000001</v>
      </c>
      <c r="Q6">
        <v>5</v>
      </c>
    </row>
    <row r="7" spans="1:17" x14ac:dyDescent="0.25">
      <c r="A7">
        <v>5</v>
      </c>
      <c r="B7">
        <v>-0.21083499999999999</v>
      </c>
      <c r="C7">
        <v>0.129192</v>
      </c>
      <c r="D7">
        <f t="shared" si="0"/>
        <v>0.34002699999999997</v>
      </c>
      <c r="E7">
        <f t="shared" si="1"/>
        <v>12.83872</v>
      </c>
      <c r="F7">
        <v>37</v>
      </c>
      <c r="G7">
        <f t="shared" si="2"/>
        <v>0.37</v>
      </c>
      <c r="H7">
        <f>E7*G7*60/'Subject-data'!$J$2</f>
        <v>1067.7794268164168</v>
      </c>
      <c r="I7">
        <v>98</v>
      </c>
      <c r="J7">
        <f>(1-6*ABS(C7-B7)/(4.8*2.623*'Subject-data'!$E$2*'SSS-Tilt'!$G$2))*100</f>
        <v>80.310990305054418</v>
      </c>
      <c r="K7">
        <v>0</v>
      </c>
      <c r="L7">
        <v>44</v>
      </c>
      <c r="M7">
        <v>32</v>
      </c>
      <c r="O7">
        <v>-12.83872</v>
      </c>
      <c r="Q7">
        <v>6</v>
      </c>
    </row>
    <row r="8" spans="1:17" x14ac:dyDescent="0.25">
      <c r="A8">
        <v>6</v>
      </c>
      <c r="B8">
        <v>-0.23494300000000001</v>
      </c>
      <c r="C8">
        <v>8.5652000000000006E-2</v>
      </c>
      <c r="D8">
        <f t="shared" si="0"/>
        <v>0.32059500000000002</v>
      </c>
      <c r="E8">
        <f t="shared" si="1"/>
        <v>10.96443</v>
      </c>
      <c r="F8">
        <v>34</v>
      </c>
      <c r="G8">
        <f t="shared" si="2"/>
        <v>0.34</v>
      </c>
      <c r="H8">
        <f>E8*G8*60/'Subject-data'!$J$2</f>
        <v>837.95958641102379</v>
      </c>
      <c r="I8">
        <v>98</v>
      </c>
      <c r="J8">
        <f>(1-6*ABS(C8-B8)/(4.8*2.623*'Subject-data'!$E$2*'SSS-Tilt'!$G$2))*100</f>
        <v>81.436185764215537</v>
      </c>
      <c r="K8">
        <v>0</v>
      </c>
      <c r="L8">
        <v>0</v>
      </c>
      <c r="M8">
        <v>4</v>
      </c>
      <c r="O8">
        <v>-10.96443</v>
      </c>
      <c r="Q8">
        <v>7</v>
      </c>
    </row>
    <row r="9" spans="1:17" x14ac:dyDescent="0.25">
      <c r="A9">
        <v>7</v>
      </c>
      <c r="B9">
        <v>-0.24637600000000001</v>
      </c>
      <c r="C9">
        <v>0.132572</v>
      </c>
      <c r="D9">
        <f t="shared" si="0"/>
        <v>0.37894800000000001</v>
      </c>
      <c r="E9">
        <f t="shared" si="1"/>
        <v>10.1286</v>
      </c>
      <c r="F9">
        <v>32</v>
      </c>
      <c r="G9">
        <f t="shared" si="2"/>
        <v>0.32</v>
      </c>
      <c r="H9">
        <f>E9*G9*60/'Subject-data'!$J$2</f>
        <v>728.54686886039735</v>
      </c>
      <c r="I9">
        <v>98</v>
      </c>
      <c r="J9">
        <f>(1-6*ABS(C9-B9)/(4.8*2.623*'Subject-data'!$E$2*'SSS-Tilt'!$G$2))*100</f>
        <v>78.057298844267535</v>
      </c>
      <c r="K9">
        <v>0</v>
      </c>
      <c r="L9">
        <v>0</v>
      </c>
      <c r="M9">
        <v>0</v>
      </c>
      <c r="O9">
        <v>-10.1286</v>
      </c>
      <c r="Q9">
        <v>8</v>
      </c>
    </row>
    <row r="10" spans="1:17" x14ac:dyDescent="0.25">
      <c r="A10">
        <v>8</v>
      </c>
      <c r="B10">
        <v>-0.30301</v>
      </c>
      <c r="C10">
        <v>7.7116000000000004E-2</v>
      </c>
      <c r="D10">
        <f t="shared" si="0"/>
        <v>0.38012600000000002</v>
      </c>
      <c r="E10">
        <f t="shared" si="1"/>
        <v>10.080550000000001</v>
      </c>
      <c r="F10">
        <v>33</v>
      </c>
      <c r="G10">
        <f t="shared" si="2"/>
        <v>0.33</v>
      </c>
      <c r="H10">
        <f>E10*G10*60/'Subject-data'!$J$2</f>
        <v>747.74973090861647</v>
      </c>
      <c r="I10">
        <v>98</v>
      </c>
      <c r="J10">
        <f>(1-6*ABS(C10-B10)/(4.8*2.623*'Subject-data'!$E$2*'SSS-Tilt'!$G$2))*100</f>
        <v>77.989087633332389</v>
      </c>
      <c r="K10">
        <v>0</v>
      </c>
      <c r="L10">
        <v>0</v>
      </c>
      <c r="M10">
        <v>0</v>
      </c>
      <c r="O10">
        <v>-10.080550000000001</v>
      </c>
      <c r="Q10">
        <v>9</v>
      </c>
    </row>
    <row r="11" spans="1:17" x14ac:dyDescent="0.25">
      <c r="A11">
        <v>9</v>
      </c>
      <c r="B11">
        <v>-0.25112400000000001</v>
      </c>
      <c r="C11">
        <v>0.10097</v>
      </c>
      <c r="D11">
        <f t="shared" si="0"/>
        <v>0.35209400000000002</v>
      </c>
      <c r="E11">
        <f t="shared" si="1"/>
        <v>11.600250000000001</v>
      </c>
      <c r="F11">
        <v>33</v>
      </c>
      <c r="G11">
        <f t="shared" si="2"/>
        <v>0.33</v>
      </c>
      <c r="H11">
        <f>E11*G11*60/'Subject-data'!$J$2</f>
        <v>860.47723744961115</v>
      </c>
      <c r="I11">
        <v>97</v>
      </c>
      <c r="J11">
        <f>(1-6*ABS(C11-B11)/(4.8*2.623*'Subject-data'!$E$2*'SSS-Tilt'!$G$2))*100</f>
        <v>79.612259674872377</v>
      </c>
      <c r="K11">
        <v>1</v>
      </c>
      <c r="L11">
        <v>26</v>
      </c>
      <c r="M11">
        <v>30</v>
      </c>
      <c r="O11">
        <v>-11.600250000000001</v>
      </c>
      <c r="Q11">
        <v>10</v>
      </c>
    </row>
    <row r="12" spans="1:17" x14ac:dyDescent="0.25">
      <c r="A12">
        <v>10</v>
      </c>
      <c r="B12">
        <v>-0.26119300000000001</v>
      </c>
      <c r="C12">
        <v>9.0523000000000006E-2</v>
      </c>
      <c r="D12">
        <f t="shared" si="0"/>
        <v>0.35171600000000003</v>
      </c>
      <c r="E12">
        <f t="shared" si="1"/>
        <v>11.89453</v>
      </c>
      <c r="F12">
        <v>35</v>
      </c>
      <c r="G12">
        <f t="shared" si="2"/>
        <v>0.35</v>
      </c>
      <c r="H12">
        <f>E12*G12*60/'Subject-data'!$J$2</f>
        <v>935.77928644602935</v>
      </c>
      <c r="I12">
        <v>96</v>
      </c>
      <c r="J12">
        <f>(1-6*ABS(C12-B12)/(4.8*2.623*'Subject-data'!$E$2*'SSS-Tilt'!$G$2))*100</f>
        <v>79.634147482795541</v>
      </c>
      <c r="K12">
        <v>1</v>
      </c>
      <c r="L12">
        <v>42</v>
      </c>
      <c r="M12">
        <v>64</v>
      </c>
      <c r="O12">
        <v>-11.89453</v>
      </c>
      <c r="Q12">
        <v>11</v>
      </c>
    </row>
    <row r="13" spans="1:17" x14ac:dyDescent="0.25">
      <c r="A13">
        <v>11</v>
      </c>
      <c r="B13">
        <v>-0.22292699999999999</v>
      </c>
      <c r="C13">
        <v>0.13422300000000001</v>
      </c>
      <c r="D13">
        <f t="shared" si="0"/>
        <v>0.35714999999999997</v>
      </c>
      <c r="E13">
        <f t="shared" si="1"/>
        <v>10.90236</v>
      </c>
      <c r="F13">
        <v>34</v>
      </c>
      <c r="G13">
        <f t="shared" si="2"/>
        <v>0.34</v>
      </c>
      <c r="H13">
        <f>E13*G13*60/'Subject-data'!$J$2</f>
        <v>833.2158695439789</v>
      </c>
      <c r="I13">
        <v>96</v>
      </c>
      <c r="J13">
        <f>(1-6*ABS(C13-B13)/(4.8*2.623*'Subject-data'!$E$2*'SSS-Tilt'!$G$2))*100</f>
        <v>79.319495767836628</v>
      </c>
      <c r="K13">
        <v>1</v>
      </c>
      <c r="L13">
        <v>33</v>
      </c>
      <c r="M13">
        <v>98</v>
      </c>
      <c r="O13">
        <v>-10.90236</v>
      </c>
      <c r="Q13">
        <v>12</v>
      </c>
    </row>
    <row r="14" spans="1:17" x14ac:dyDescent="0.25">
      <c r="A14">
        <v>12</v>
      </c>
      <c r="B14">
        <v>-0.23135</v>
      </c>
      <c r="C14">
        <v>0.11526699999999999</v>
      </c>
      <c r="D14">
        <f t="shared" si="0"/>
        <v>0.34661700000000001</v>
      </c>
      <c r="E14">
        <f t="shared" si="1"/>
        <v>10.67719</v>
      </c>
      <c r="F14">
        <v>30</v>
      </c>
      <c r="G14">
        <f t="shared" si="2"/>
        <v>0.3</v>
      </c>
      <c r="H14">
        <f>E14*G14*60/'Subject-data'!$J$2</f>
        <v>720.0063442930981</v>
      </c>
      <c r="I14">
        <v>97</v>
      </c>
      <c r="J14">
        <f>(1-6*ABS(C14-B14)/(4.8*2.623*'Subject-data'!$E$2*'SSS-Tilt'!$G$2))*100</f>
        <v>79.929401272743178</v>
      </c>
      <c r="K14">
        <v>1</v>
      </c>
      <c r="L14">
        <v>43</v>
      </c>
      <c r="M14">
        <v>80</v>
      </c>
      <c r="O14">
        <v>-10.67719</v>
      </c>
      <c r="Q14">
        <v>13</v>
      </c>
    </row>
    <row r="15" spans="1:17" x14ac:dyDescent="0.25">
      <c r="A15">
        <v>13</v>
      </c>
      <c r="B15">
        <v>-0.242006</v>
      </c>
      <c r="C15">
        <v>0.12435599999999999</v>
      </c>
      <c r="D15">
        <f t="shared" si="0"/>
        <v>0.36636199999999997</v>
      </c>
      <c r="E15">
        <f t="shared" si="1"/>
        <v>10.83827</v>
      </c>
      <c r="F15">
        <v>31</v>
      </c>
      <c r="G15">
        <f t="shared" si="2"/>
        <v>0.31</v>
      </c>
      <c r="H15">
        <f>E15*G15*60/'Subject-data'!$J$2</f>
        <v>755.23091124165398</v>
      </c>
      <c r="I15">
        <v>98</v>
      </c>
      <c r="J15">
        <f>(1-6*ABS(C15-B15)/(4.8*2.623*'Subject-data'!$E$2*'SSS-Tilt'!$G$2))*100</f>
        <v>78.786081782153602</v>
      </c>
      <c r="K15">
        <v>0</v>
      </c>
      <c r="L15">
        <v>17</v>
      </c>
      <c r="M15">
        <v>52</v>
      </c>
      <c r="O15">
        <v>-10.83827</v>
      </c>
      <c r="Q15">
        <v>14</v>
      </c>
    </row>
    <row r="16" spans="1:17" x14ac:dyDescent="0.25">
      <c r="A16">
        <v>14</v>
      </c>
      <c r="B16">
        <v>-0.23463000000000001</v>
      </c>
      <c r="C16">
        <v>0.15206</v>
      </c>
      <c r="D16">
        <f t="shared" si="0"/>
        <v>0.38668999999999998</v>
      </c>
      <c r="E16">
        <f t="shared" si="1"/>
        <v>10.288220000000001</v>
      </c>
      <c r="F16">
        <v>31</v>
      </c>
      <c r="G16">
        <f t="shared" si="2"/>
        <v>0.31</v>
      </c>
      <c r="H16">
        <f>E16*G16*60/'Subject-data'!$J$2</f>
        <v>716.90239915176596</v>
      </c>
      <c r="I16">
        <v>98</v>
      </c>
      <c r="J16">
        <f>(1-6*ABS(C16-B16)/(4.8*2.623*'Subject-data'!$E$2*'SSS-Tilt'!$G$2))*100</f>
        <v>77.609004111619058</v>
      </c>
      <c r="K16">
        <v>0</v>
      </c>
      <c r="L16">
        <v>48</v>
      </c>
      <c r="M16">
        <v>72</v>
      </c>
      <c r="O16">
        <v>-10.288220000000001</v>
      </c>
      <c r="Q16">
        <v>15</v>
      </c>
    </row>
    <row r="17" spans="1:17" x14ac:dyDescent="0.25">
      <c r="A17">
        <v>15</v>
      </c>
      <c r="B17">
        <v>-0.25401299999999999</v>
      </c>
      <c r="C17">
        <v>0.13919000000000001</v>
      </c>
      <c r="D17">
        <f t="shared" si="0"/>
        <v>0.39320299999999997</v>
      </c>
      <c r="E17">
        <f t="shared" si="1"/>
        <v>10.8255</v>
      </c>
      <c r="F17">
        <v>30</v>
      </c>
      <c r="G17">
        <f t="shared" si="2"/>
        <v>0.3</v>
      </c>
      <c r="H17">
        <f>E17*G17*60/'Subject-data'!$J$2</f>
        <v>730.00749074849591</v>
      </c>
      <c r="I17">
        <v>98</v>
      </c>
      <c r="J17">
        <f>(1-6*ABS(C17-B17)/(4.8*2.623*'Subject-data'!$E$2*'SSS-Tilt'!$G$2))*100</f>
        <v>77.231873706847722</v>
      </c>
      <c r="K17">
        <v>0</v>
      </c>
      <c r="L17">
        <v>34</v>
      </c>
      <c r="M17">
        <v>76</v>
      </c>
      <c r="O17">
        <v>-10.8255</v>
      </c>
      <c r="Q17">
        <v>16</v>
      </c>
    </row>
    <row r="18" spans="1:17" x14ac:dyDescent="0.25">
      <c r="A18">
        <v>16</v>
      </c>
      <c r="B18">
        <v>-0.23599500000000001</v>
      </c>
      <c r="C18">
        <v>0.15427199999999999</v>
      </c>
      <c r="D18">
        <f t="shared" si="0"/>
        <v>0.39026700000000003</v>
      </c>
      <c r="E18">
        <f t="shared" si="1"/>
        <v>10.344099999999999</v>
      </c>
      <c r="F18">
        <v>31</v>
      </c>
      <c r="G18">
        <f t="shared" si="2"/>
        <v>0.31</v>
      </c>
      <c r="H18">
        <f>E18*G18*60/'Subject-data'!$J$2</f>
        <v>720.79622199620349</v>
      </c>
      <c r="I18">
        <v>98</v>
      </c>
      <c r="J18">
        <f>(1-6*ABS(C18-B18)/(4.8*2.623*'Subject-data'!$E$2*'SSS-Tilt'!$G$2))*100</f>
        <v>77.401880595901702</v>
      </c>
      <c r="K18">
        <v>0</v>
      </c>
      <c r="L18">
        <v>59</v>
      </c>
      <c r="M18">
        <v>83</v>
      </c>
      <c r="O18">
        <v>-10.344099999999999</v>
      </c>
      <c r="Q18">
        <v>17</v>
      </c>
    </row>
    <row r="19" spans="1:17" x14ac:dyDescent="0.25">
      <c r="A19">
        <v>17</v>
      </c>
      <c r="B19">
        <v>-0.25054799999999999</v>
      </c>
      <c r="C19">
        <v>0.16527700000000001</v>
      </c>
      <c r="D19">
        <f t="shared" si="0"/>
        <v>0.415825</v>
      </c>
      <c r="E19">
        <f t="shared" si="1"/>
        <v>9.9380799999999994</v>
      </c>
      <c r="F19">
        <v>30</v>
      </c>
      <c r="G19">
        <f t="shared" si="2"/>
        <v>0.3</v>
      </c>
      <c r="H19">
        <f>E19*G19*60/'Subject-data'!$J$2</f>
        <v>670.1651511392372</v>
      </c>
      <c r="I19">
        <v>98</v>
      </c>
      <c r="J19">
        <f>(1-6*ABS(C19-B19)/(4.8*2.623*'Subject-data'!$E$2*'SSS-Tilt'!$G$2))*100</f>
        <v>75.921963678176297</v>
      </c>
      <c r="K19">
        <v>0</v>
      </c>
      <c r="L19">
        <v>45</v>
      </c>
      <c r="M19">
        <v>80</v>
      </c>
      <c r="O19">
        <v>-9.9380799999999994</v>
      </c>
      <c r="Q19">
        <v>18</v>
      </c>
    </row>
    <row r="20" spans="1:17" x14ac:dyDescent="0.25">
      <c r="A20">
        <v>18</v>
      </c>
      <c r="B20">
        <v>-0.23938699999999999</v>
      </c>
      <c r="C20">
        <v>0.163328</v>
      </c>
      <c r="D20">
        <f t="shared" si="0"/>
        <v>0.40271499999999999</v>
      </c>
      <c r="E20">
        <f t="shared" si="1"/>
        <v>9.7677899999999998</v>
      </c>
      <c r="F20">
        <v>31</v>
      </c>
      <c r="G20">
        <f t="shared" si="2"/>
        <v>0.31</v>
      </c>
      <c r="H20">
        <f>E20*G20*60/'Subject-data'!$J$2</f>
        <v>680.63786402415838</v>
      </c>
      <c r="I20">
        <v>98</v>
      </c>
      <c r="J20">
        <f>(1-6*ABS(C20-B20)/(4.8*2.623*'Subject-data'!$E$2*'SSS-Tilt'!$G$2))*100</f>
        <v>76.681088445035201</v>
      </c>
      <c r="K20">
        <v>0</v>
      </c>
      <c r="L20">
        <v>61</v>
      </c>
      <c r="M20">
        <v>91</v>
      </c>
      <c r="O20">
        <v>-9.7677899999999998</v>
      </c>
      <c r="Q20">
        <v>19</v>
      </c>
    </row>
    <row r="21" spans="1:17" x14ac:dyDescent="0.25">
      <c r="A21">
        <v>19</v>
      </c>
      <c r="B21">
        <v>-0.21907599999999999</v>
      </c>
      <c r="C21">
        <v>0.190299</v>
      </c>
      <c r="D21">
        <f t="shared" si="0"/>
        <v>0.40937499999999999</v>
      </c>
      <c r="E21">
        <f t="shared" si="1"/>
        <v>9.3975600000000004</v>
      </c>
      <c r="F21">
        <v>29</v>
      </c>
      <c r="G21">
        <f t="shared" si="2"/>
        <v>0.28999999999999998</v>
      </c>
      <c r="H21">
        <f>E21*G21*60/'Subject-data'!$J$2</f>
        <v>612.59183301154565</v>
      </c>
      <c r="I21">
        <v>98</v>
      </c>
      <c r="J21">
        <f>(1-6*ABS(C21-B21)/(4.8*2.623*'Subject-data'!$E$2*'SSS-Tilt'!$G$2))*100</f>
        <v>76.295446114960427</v>
      </c>
      <c r="K21">
        <v>0</v>
      </c>
      <c r="L21">
        <v>49</v>
      </c>
      <c r="M21">
        <v>86</v>
      </c>
      <c r="O21">
        <v>-9.3975600000000004</v>
      </c>
      <c r="Q21">
        <v>20</v>
      </c>
    </row>
    <row r="22" spans="1:17" x14ac:dyDescent="0.25">
      <c r="A22">
        <v>20</v>
      </c>
      <c r="B22">
        <v>-0.22017800000000001</v>
      </c>
      <c r="C22">
        <v>0.19619200000000001</v>
      </c>
      <c r="D22">
        <f t="shared" si="0"/>
        <v>0.41637000000000002</v>
      </c>
      <c r="E22">
        <f t="shared" si="1"/>
        <v>10.15225</v>
      </c>
      <c r="F22">
        <v>32</v>
      </c>
      <c r="G22">
        <f t="shared" si="2"/>
        <v>0.32</v>
      </c>
      <c r="H22">
        <f>E22*G22*60/'Subject-data'!$J$2</f>
        <v>730.24800558694869</v>
      </c>
      <c r="I22">
        <v>98</v>
      </c>
      <c r="J22">
        <f>(1-6*ABS(C22-B22)/(4.8*2.623*'Subject-data'!$E$2*'SSS-Tilt'!$G$2))*100</f>
        <v>75.890405859874377</v>
      </c>
      <c r="K22">
        <v>0</v>
      </c>
      <c r="L22">
        <v>60</v>
      </c>
      <c r="M22">
        <v>81</v>
      </c>
      <c r="O22">
        <v>-10.15225</v>
      </c>
      <c r="Q22">
        <v>21</v>
      </c>
    </row>
    <row r="23" spans="1:17" x14ac:dyDescent="0.25">
      <c r="A23">
        <v>21</v>
      </c>
      <c r="B23">
        <v>-0.22988</v>
      </c>
      <c r="C23">
        <v>0.16120999999999999</v>
      </c>
      <c r="D23">
        <f t="shared" si="0"/>
        <v>0.39108999999999999</v>
      </c>
      <c r="E23">
        <f t="shared" si="1"/>
        <v>10.07591</v>
      </c>
      <c r="F23">
        <v>32</v>
      </c>
      <c r="G23">
        <f t="shared" si="2"/>
        <v>0.32</v>
      </c>
      <c r="H23">
        <f>E23*G23*60/'Subject-data'!$J$2</f>
        <v>724.75689447891773</v>
      </c>
      <c r="I23">
        <v>98</v>
      </c>
      <c r="J23">
        <f>(1-6*ABS(C23-B23)/(4.8*2.623*'Subject-data'!$E$2*'SSS-Tilt'!$G$2))*100</f>
        <v>77.35422539505312</v>
      </c>
      <c r="L23">
        <v>46</v>
      </c>
      <c r="M23">
        <v>79</v>
      </c>
      <c r="O23">
        <v>-10.07591</v>
      </c>
      <c r="Q23">
        <v>22</v>
      </c>
    </row>
    <row r="24" spans="1:17" x14ac:dyDescent="0.25">
      <c r="A24">
        <v>22</v>
      </c>
      <c r="B24">
        <v>-0.26438800000000001</v>
      </c>
      <c r="C24">
        <v>0.145482</v>
      </c>
      <c r="D24">
        <f t="shared" si="0"/>
        <v>0.40987000000000001</v>
      </c>
      <c r="E24">
        <f t="shared" si="1"/>
        <v>9.6942599999999999</v>
      </c>
      <c r="F24">
        <v>31</v>
      </c>
      <c r="G24">
        <f t="shared" si="2"/>
        <v>0.31</v>
      </c>
      <c r="H24">
        <f>E24*G24*60/'Subject-data'!$J$2</f>
        <v>675.51415619038062</v>
      </c>
      <c r="I24">
        <v>98</v>
      </c>
      <c r="J24">
        <f>(1-6*ABS(C24-B24)/(4.8*2.623*'Subject-data'!$E$2*'SSS-Tilt'!$G$2))*100</f>
        <v>76.266783509346752</v>
      </c>
      <c r="L24">
        <v>71</v>
      </c>
      <c r="M24">
        <v>76</v>
      </c>
      <c r="O24">
        <v>-9.6942599999999999</v>
      </c>
      <c r="Q24">
        <v>23</v>
      </c>
    </row>
    <row r="25" spans="1:17" x14ac:dyDescent="0.25">
      <c r="A25">
        <v>23</v>
      </c>
      <c r="B25">
        <v>-0.25007800000000002</v>
      </c>
      <c r="C25">
        <v>0.16254199999999999</v>
      </c>
      <c r="D25">
        <f t="shared" si="0"/>
        <v>0.41261999999999999</v>
      </c>
      <c r="E25">
        <f t="shared" si="1"/>
        <v>9.8906899999999993</v>
      </c>
      <c r="F25">
        <v>31</v>
      </c>
      <c r="G25">
        <f t="shared" si="2"/>
        <v>0.31</v>
      </c>
      <c r="H25">
        <f>E25*G25*60/'Subject-data'!$J$2</f>
        <v>689.20176573463425</v>
      </c>
      <c r="I25">
        <v>98</v>
      </c>
      <c r="J25">
        <f>(1-6*ABS(C25-B25)/(4.8*2.623*'Subject-data'!$E$2*'SSS-Tilt'!$G$2))*100</f>
        <v>76.107546811493066</v>
      </c>
      <c r="L25">
        <v>60</v>
      </c>
      <c r="M25">
        <v>71</v>
      </c>
      <c r="O25">
        <v>-9.8906899999999993</v>
      </c>
      <c r="Q25">
        <v>24</v>
      </c>
    </row>
    <row r="26" spans="1:17" x14ac:dyDescent="0.25">
      <c r="A26">
        <v>24</v>
      </c>
      <c r="B26">
        <v>-0.25152400000000003</v>
      </c>
      <c r="C26">
        <v>0.15302299999999999</v>
      </c>
      <c r="D26">
        <f t="shared" si="0"/>
        <v>0.40454699999999999</v>
      </c>
      <c r="E26">
        <f t="shared" si="1"/>
        <v>10.295540000000001</v>
      </c>
      <c r="F26">
        <v>30</v>
      </c>
      <c r="G26">
        <f t="shared" si="2"/>
        <v>0.3</v>
      </c>
      <c r="H26">
        <f>E26*G26*60/'Subject-data'!$J$2</f>
        <v>694.27013267754569</v>
      </c>
      <c r="I26">
        <v>98</v>
      </c>
      <c r="J26">
        <f>(1-6*ABS(C26-B26)/(4.8*2.623*'Subject-data'!$E$2*'SSS-Tilt'!$G$2))*100</f>
        <v>76.575007852137773</v>
      </c>
      <c r="L26">
        <v>73</v>
      </c>
      <c r="M26">
        <v>81</v>
      </c>
      <c r="O26">
        <v>-10.295540000000001</v>
      </c>
      <c r="Q26">
        <v>25</v>
      </c>
    </row>
    <row r="27" spans="1:17" x14ac:dyDescent="0.25">
      <c r="A27">
        <v>25</v>
      </c>
      <c r="B27">
        <v>-0.22195999999999999</v>
      </c>
      <c r="C27">
        <v>0.193546</v>
      </c>
      <c r="D27">
        <f t="shared" si="0"/>
        <v>0.41550599999999999</v>
      </c>
      <c r="E27">
        <f t="shared" si="1"/>
        <v>10.11933</v>
      </c>
      <c r="F27">
        <v>30</v>
      </c>
      <c r="G27">
        <f t="shared" si="2"/>
        <v>0.3</v>
      </c>
      <c r="H27">
        <f>E27*G27*60/'Subject-data'!$J$2</f>
        <v>682.38757575686839</v>
      </c>
      <c r="I27">
        <v>98</v>
      </c>
      <c r="J27">
        <f>(1-6*ABS(C27-B27)/(4.8*2.623*'Subject-data'!$E$2*'SSS-Tilt'!$G$2))*100</f>
        <v>75.940435135127316</v>
      </c>
      <c r="L27">
        <v>54</v>
      </c>
      <c r="M27">
        <v>87</v>
      </c>
      <c r="O27">
        <v>-10.11933</v>
      </c>
      <c r="Q27">
        <v>26</v>
      </c>
    </row>
    <row r="28" spans="1:17" x14ac:dyDescent="0.25">
      <c r="A28">
        <v>26</v>
      </c>
      <c r="B28">
        <v>-0.25694499999999998</v>
      </c>
      <c r="C28">
        <v>0.14129700000000001</v>
      </c>
      <c r="D28">
        <f t="shared" si="0"/>
        <v>0.39824199999999998</v>
      </c>
      <c r="E28">
        <f t="shared" si="1"/>
        <v>10.83633</v>
      </c>
      <c r="F28">
        <v>31</v>
      </c>
      <c r="G28">
        <f t="shared" si="2"/>
        <v>0.31</v>
      </c>
      <c r="H28">
        <f>E28*G28*60/'Subject-data'!$J$2</f>
        <v>755.09572841563033</v>
      </c>
      <c r="I28">
        <v>98</v>
      </c>
      <c r="J28">
        <f>(1-6*ABS(C28-B28)/(4.8*2.623*'Subject-data'!$E$2*'SSS-Tilt'!$G$2))*100</f>
        <v>76.940094172125967</v>
      </c>
      <c r="L28">
        <v>51</v>
      </c>
      <c r="M28">
        <v>76</v>
      </c>
      <c r="O28">
        <v>-10.83633</v>
      </c>
      <c r="Q28">
        <v>27</v>
      </c>
    </row>
    <row r="29" spans="1:17" x14ac:dyDescent="0.25">
      <c r="A29">
        <v>27</v>
      </c>
      <c r="B29">
        <v>-0.23954700000000001</v>
      </c>
      <c r="C29">
        <v>0.145757</v>
      </c>
      <c r="D29">
        <f t="shared" si="0"/>
        <v>0.38530399999999998</v>
      </c>
      <c r="E29">
        <f t="shared" si="1"/>
        <v>10.407719999999999</v>
      </c>
      <c r="F29">
        <v>32</v>
      </c>
      <c r="G29">
        <f t="shared" si="2"/>
        <v>0.32</v>
      </c>
      <c r="H29">
        <f>E29*G29*60/'Subject-data'!$J$2</f>
        <v>748.62387871726924</v>
      </c>
      <c r="I29">
        <v>98</v>
      </c>
      <c r="J29">
        <f>(1-6*ABS(C29-B29)/(4.8*2.623*'Subject-data'!$E$2*'SSS-Tilt'!$G$2))*100</f>
        <v>77.689259407337317</v>
      </c>
      <c r="L29">
        <v>61</v>
      </c>
      <c r="M29">
        <v>99</v>
      </c>
      <c r="O29">
        <v>-10.407719999999999</v>
      </c>
      <c r="Q29">
        <v>28</v>
      </c>
    </row>
    <row r="30" spans="1:17" x14ac:dyDescent="0.25">
      <c r="A30">
        <v>28</v>
      </c>
      <c r="B30">
        <v>-0.21785499999999999</v>
      </c>
      <c r="C30">
        <v>0.168516</v>
      </c>
      <c r="D30">
        <f t="shared" si="0"/>
        <v>0.38637100000000002</v>
      </c>
      <c r="E30">
        <f t="shared" si="1"/>
        <v>10.488300000000001</v>
      </c>
      <c r="F30">
        <v>31</v>
      </c>
      <c r="G30">
        <f t="shared" si="2"/>
        <v>0.31</v>
      </c>
      <c r="H30">
        <f>E30*G30*60/'Subject-data'!$J$2</f>
        <v>730.84434751817764</v>
      </c>
      <c r="I30">
        <v>98</v>
      </c>
      <c r="J30">
        <f>(1-6*ABS(C30-B30)/(4.8*2.623*'Subject-data'!$E$2*'SSS-Tilt'!$G$2))*100</f>
        <v>77.627475568570077</v>
      </c>
      <c r="L30">
        <v>84</v>
      </c>
      <c r="M30">
        <v>71</v>
      </c>
      <c r="O30">
        <v>-10.488300000000001</v>
      </c>
      <c r="Q30">
        <v>29</v>
      </c>
    </row>
    <row r="31" spans="1:17" x14ac:dyDescent="0.25">
      <c r="A31">
        <v>29</v>
      </c>
      <c r="B31">
        <v>-0.21152399999999999</v>
      </c>
      <c r="C31">
        <v>0.156306</v>
      </c>
      <c r="D31">
        <f t="shared" si="0"/>
        <v>0.36782999999999999</v>
      </c>
      <c r="E31">
        <f t="shared" si="1"/>
        <v>11.557320000000001</v>
      </c>
      <c r="F31">
        <v>34</v>
      </c>
      <c r="G31">
        <f t="shared" si="2"/>
        <v>0.34</v>
      </c>
      <c r="H31">
        <f>E31*G31*60/'Subject-data'!$J$2</f>
        <v>883.27136816230779</v>
      </c>
      <c r="I31">
        <v>98</v>
      </c>
      <c r="J31">
        <f>(1-6*ABS(C31-B31)/(4.8*2.623*'Subject-data'!$E$2*'SSS-Tilt'!$G$2))*100</f>
        <v>78.701078337626612</v>
      </c>
      <c r="L31">
        <v>56</v>
      </c>
      <c r="M31">
        <v>101</v>
      </c>
      <c r="O31">
        <v>-11.557320000000001</v>
      </c>
      <c r="Q31">
        <v>30</v>
      </c>
    </row>
    <row r="32" spans="1:17" x14ac:dyDescent="0.25">
      <c r="A32">
        <v>30</v>
      </c>
      <c r="B32">
        <v>-0.220722</v>
      </c>
      <c r="C32">
        <v>0.135966</v>
      </c>
      <c r="D32">
        <f t="shared" si="0"/>
        <v>0.35668800000000001</v>
      </c>
      <c r="E32">
        <f t="shared" si="1"/>
        <v>10.72007</v>
      </c>
      <c r="F32">
        <v>31</v>
      </c>
      <c r="G32">
        <f t="shared" si="2"/>
        <v>0.31</v>
      </c>
      <c r="H32">
        <f>E32*G32*60/'Subject-data'!$J$2</f>
        <v>746.99451431587499</v>
      </c>
      <c r="I32">
        <v>98</v>
      </c>
      <c r="J32">
        <f>(1-6*ABS(C32-B32)/(4.8*2.623*'Subject-data'!$E$2*'SSS-Tilt'!$G$2))*100</f>
        <v>79.346247533076038</v>
      </c>
      <c r="L32">
        <v>50</v>
      </c>
      <c r="M32">
        <v>86</v>
      </c>
      <c r="O32">
        <v>-10.72007</v>
      </c>
      <c r="Q32">
        <v>31</v>
      </c>
    </row>
    <row r="33" spans="1:17" x14ac:dyDescent="0.25">
      <c r="A33">
        <v>31</v>
      </c>
      <c r="B33">
        <v>-0.19729099999999999</v>
      </c>
      <c r="C33">
        <v>0.15449099999999999</v>
      </c>
      <c r="D33">
        <f t="shared" si="0"/>
        <v>0.35178199999999998</v>
      </c>
      <c r="E33">
        <f t="shared" si="1"/>
        <v>12.58198</v>
      </c>
      <c r="F33">
        <v>35</v>
      </c>
      <c r="G33">
        <f t="shared" si="2"/>
        <v>0.35</v>
      </c>
      <c r="H33">
        <f>E33*G33*60/'Subject-data'!$J$2</f>
        <v>989.86309391612895</v>
      </c>
      <c r="I33">
        <v>98</v>
      </c>
      <c r="J33">
        <f>(1-6*ABS(C33-B33)/(4.8*2.623*'Subject-data'!$E$2*'SSS-Tilt'!$G$2))*100</f>
        <v>79.630325802047054</v>
      </c>
      <c r="L33">
        <v>39</v>
      </c>
      <c r="M33">
        <v>72</v>
      </c>
      <c r="O33">
        <v>-12.58198</v>
      </c>
      <c r="Q33">
        <v>32</v>
      </c>
    </row>
    <row r="34" spans="1:17" x14ac:dyDescent="0.25">
      <c r="A34">
        <v>32</v>
      </c>
      <c r="B34">
        <v>-0.24204200000000001</v>
      </c>
      <c r="C34">
        <v>8.3025000000000002E-2</v>
      </c>
      <c r="D34">
        <f t="shared" si="0"/>
        <v>0.32506699999999999</v>
      </c>
      <c r="E34">
        <f t="shared" si="1"/>
        <v>12.35887</v>
      </c>
      <c r="F34">
        <v>38</v>
      </c>
      <c r="G34">
        <f t="shared" si="2"/>
        <v>0.38</v>
      </c>
      <c r="H34">
        <f>E34*G34*60/'Subject-data'!$J$2</f>
        <v>1055.6512300682059</v>
      </c>
      <c r="I34">
        <v>98</v>
      </c>
      <c r="J34">
        <f>(1-6*ABS(C34-B34)/(4.8*2.623*'Subject-data'!$E$2*'SSS-Tilt'!$G$2))*100</f>
        <v>81.17723794137855</v>
      </c>
      <c r="L34">
        <v>0</v>
      </c>
      <c r="M34">
        <v>0</v>
      </c>
      <c r="O34">
        <v>-12.35887</v>
      </c>
      <c r="Q34">
        <v>33</v>
      </c>
    </row>
    <row r="35" spans="1:17" x14ac:dyDescent="0.25">
      <c r="A35">
        <v>33</v>
      </c>
      <c r="B35">
        <v>-0.258127</v>
      </c>
      <c r="C35">
        <v>9.6583000000000002E-2</v>
      </c>
      <c r="D35">
        <f t="shared" si="0"/>
        <v>0.35470999999999997</v>
      </c>
      <c r="E35">
        <f t="shared" si="1"/>
        <v>9.1673399999999994</v>
      </c>
      <c r="F35">
        <v>33</v>
      </c>
      <c r="G35">
        <f t="shared" si="2"/>
        <v>0.33</v>
      </c>
      <c r="H35">
        <f>E35*G35*60/'Subject-data'!$J$2</f>
        <v>680.01012029579681</v>
      </c>
      <c r="I35">
        <v>98</v>
      </c>
      <c r="J35">
        <f>(1-6*ABS(C35-B35)/(4.8*2.623*'Subject-data'!$E$2*'SSS-Tilt'!$G$2))*100</f>
        <v>79.460782147023181</v>
      </c>
      <c r="L35">
        <v>0</v>
      </c>
      <c r="M35">
        <v>0</v>
      </c>
      <c r="O35">
        <v>-9.1673399999999994</v>
      </c>
      <c r="Q35">
        <v>34</v>
      </c>
    </row>
    <row r="36" spans="1:17" x14ac:dyDescent="0.25">
      <c r="A36">
        <v>34</v>
      </c>
      <c r="B36">
        <v>-0.299757</v>
      </c>
      <c r="C36">
        <v>0.15173900000000001</v>
      </c>
      <c r="D36">
        <f t="shared" si="0"/>
        <v>0.45149600000000001</v>
      </c>
      <c r="E36">
        <f t="shared" si="1"/>
        <v>10.47015</v>
      </c>
      <c r="F36">
        <v>38</v>
      </c>
      <c r="G36">
        <f t="shared" si="2"/>
        <v>0.38</v>
      </c>
      <c r="H36">
        <f>E36*G36*60/'Subject-data'!$J$2</f>
        <v>894.32340711558788</v>
      </c>
      <c r="I36">
        <v>98</v>
      </c>
      <c r="J36">
        <f>(1-6*ABS(C36-B36)/(4.8*2.623*'Subject-data'!$E$2*'SSS-Tilt'!$G$2))*100</f>
        <v>73.856461042125616</v>
      </c>
      <c r="L36">
        <v>0</v>
      </c>
      <c r="M36">
        <v>0</v>
      </c>
      <c r="O36">
        <v>-10.47015</v>
      </c>
      <c r="Q36">
        <v>35</v>
      </c>
    </row>
    <row r="37" spans="1:17" x14ac:dyDescent="0.25">
      <c r="A37">
        <v>35</v>
      </c>
      <c r="B37">
        <v>-0.23104</v>
      </c>
      <c r="C37">
        <v>0.115231</v>
      </c>
      <c r="D37">
        <f t="shared" si="0"/>
        <v>0.346271</v>
      </c>
      <c r="E37">
        <f t="shared" si="1"/>
        <v>12.05214</v>
      </c>
      <c r="F37">
        <v>36</v>
      </c>
      <c r="G37">
        <f t="shared" si="2"/>
        <v>0.36</v>
      </c>
      <c r="H37">
        <f>E37*G37*60/'Subject-data'!$J$2</f>
        <v>975.2697774199338</v>
      </c>
      <c r="I37">
        <v>98</v>
      </c>
      <c r="J37">
        <f>(1-6*ABS(C37-B37)/(4.8*2.623*'Subject-data'!$E$2*'SSS-Tilt'!$G$2))*100</f>
        <v>79.949436144545857</v>
      </c>
      <c r="L37">
        <v>0</v>
      </c>
      <c r="M37">
        <v>16</v>
      </c>
      <c r="O37">
        <v>-12.05214</v>
      </c>
      <c r="Q37">
        <v>36</v>
      </c>
    </row>
    <row r="38" spans="1:17" x14ac:dyDescent="0.25">
      <c r="A38">
        <v>36</v>
      </c>
      <c r="B38">
        <v>-0.26294499999999998</v>
      </c>
      <c r="C38">
        <v>1.3147000000000001E-2</v>
      </c>
      <c r="D38">
        <f t="shared" si="0"/>
        <v>0.276092</v>
      </c>
      <c r="E38">
        <f t="shared" si="1"/>
        <v>10.9193</v>
      </c>
      <c r="F38">
        <v>35</v>
      </c>
      <c r="G38">
        <f t="shared" si="2"/>
        <v>0.35</v>
      </c>
      <c r="H38">
        <f>E38*G38*60/'Subject-data'!$J$2</f>
        <v>859.05494058950876</v>
      </c>
      <c r="I38">
        <v>98</v>
      </c>
      <c r="J38">
        <f>(1-6*ABS(C38-B38)/(4.8*2.623*'Subject-data'!$E$2*'SSS-Tilt'!$G$2))*100</f>
        <v>84.01309876951855</v>
      </c>
      <c r="L38">
        <v>3</v>
      </c>
      <c r="M38">
        <v>0</v>
      </c>
      <c r="O38">
        <v>-10.9193</v>
      </c>
      <c r="Q38">
        <v>37</v>
      </c>
    </row>
    <row r="39" spans="1:17" x14ac:dyDescent="0.25">
      <c r="A39">
        <v>37</v>
      </c>
      <c r="B39">
        <v>-0.23935500000000001</v>
      </c>
      <c r="C39">
        <v>0.105146</v>
      </c>
      <c r="D39">
        <f t="shared" si="0"/>
        <v>0.344501</v>
      </c>
      <c r="E39">
        <f t="shared" si="1"/>
        <v>7.98332</v>
      </c>
      <c r="F39">
        <v>29</v>
      </c>
      <c r="G39">
        <f t="shared" si="2"/>
        <v>0.28999999999999998</v>
      </c>
      <c r="H39">
        <f>E39*G39*60/'Subject-data'!$J$2</f>
        <v>520.40281012494017</v>
      </c>
      <c r="I39">
        <v>98</v>
      </c>
      <c r="J39">
        <f>(1-6*ABS(C39-B39)/(4.8*2.623*'Subject-data'!$E$2*'SSS-Tilt'!$G$2))*100</f>
        <v>80.051926673709886</v>
      </c>
      <c r="L39">
        <v>4</v>
      </c>
      <c r="M39">
        <v>0</v>
      </c>
      <c r="O39">
        <v>-7.98332</v>
      </c>
      <c r="Q39">
        <v>38</v>
      </c>
    </row>
    <row r="40" spans="1:17" x14ac:dyDescent="0.25">
      <c r="A40">
        <v>38</v>
      </c>
      <c r="B40">
        <v>-0.244287</v>
      </c>
      <c r="C40">
        <v>0.20123199999999999</v>
      </c>
      <c r="D40">
        <f t="shared" si="0"/>
        <v>0.445519</v>
      </c>
      <c r="E40">
        <f t="shared" si="1"/>
        <v>9.25657</v>
      </c>
      <c r="F40">
        <v>30</v>
      </c>
      <c r="G40">
        <f t="shared" si="2"/>
        <v>0.3</v>
      </c>
      <c r="H40">
        <f>E40*G40*60/'Subject-data'!$J$2</f>
        <v>624.20816023627594</v>
      </c>
      <c r="I40">
        <v>98</v>
      </c>
      <c r="J40">
        <f>(1-6*ABS(C40-B40)/(4.8*2.623*'Subject-data'!$E$2*'SSS-Tilt'!$G$2))*100</f>
        <v>74.202554766878919</v>
      </c>
      <c r="L40">
        <v>29</v>
      </c>
      <c r="M40">
        <v>60</v>
      </c>
      <c r="O40">
        <v>-9.25657</v>
      </c>
      <c r="Q40">
        <v>39</v>
      </c>
    </row>
    <row r="41" spans="1:17" x14ac:dyDescent="0.25">
      <c r="A41">
        <v>39</v>
      </c>
      <c r="B41">
        <v>-0.23466400000000001</v>
      </c>
      <c r="C41">
        <v>0.17102100000000001</v>
      </c>
      <c r="D41">
        <f t="shared" si="0"/>
        <v>0.40568500000000002</v>
      </c>
      <c r="E41">
        <f t="shared" si="1"/>
        <v>9.6743299999999994</v>
      </c>
      <c r="F41">
        <v>31</v>
      </c>
      <c r="G41">
        <f t="shared" si="2"/>
        <v>0.31</v>
      </c>
      <c r="H41">
        <f>E41*G41*60/'Subject-data'!$J$2</f>
        <v>674.12539653952797</v>
      </c>
      <c r="I41">
        <v>98</v>
      </c>
      <c r="J41">
        <f>(1-6*ABS(C41-B41)/(4.8*2.623*'Subject-data'!$E$2*'SSS-Tilt'!$G$2))*100</f>
        <v>76.509112811353205</v>
      </c>
      <c r="L41">
        <v>46</v>
      </c>
      <c r="M41">
        <v>23</v>
      </c>
      <c r="O41">
        <v>-9.6743299999999994</v>
      </c>
      <c r="Q41">
        <v>40</v>
      </c>
    </row>
    <row r="42" spans="1:17" x14ac:dyDescent="0.25">
      <c r="A42">
        <v>40</v>
      </c>
      <c r="B42">
        <v>-0.25948900000000003</v>
      </c>
      <c r="C42">
        <v>0.118932</v>
      </c>
      <c r="D42">
        <f t="shared" si="0"/>
        <v>0.37842100000000001</v>
      </c>
      <c r="E42">
        <f t="shared" si="1"/>
        <v>10.004429999999999</v>
      </c>
      <c r="F42">
        <v>31</v>
      </c>
      <c r="G42">
        <f t="shared" si="2"/>
        <v>0.31</v>
      </c>
      <c r="H42">
        <f>E42*G42*60/'Subject-data'!$J$2</f>
        <v>697.12738152429677</v>
      </c>
      <c r="I42">
        <v>98</v>
      </c>
      <c r="J42">
        <f>(1-6*ABS(C42-B42)/(4.8*2.623*'Subject-data'!$E$2*'SSS-Tilt'!$G$2))*100</f>
        <v>78.087814386001682</v>
      </c>
      <c r="L42">
        <v>77</v>
      </c>
      <c r="M42">
        <v>66</v>
      </c>
      <c r="O42">
        <v>-10.004429999999999</v>
      </c>
      <c r="Q42">
        <v>41</v>
      </c>
    </row>
    <row r="43" spans="1:17" x14ac:dyDescent="0.25">
      <c r="A43">
        <v>41</v>
      </c>
      <c r="B43">
        <v>-0.25587100000000002</v>
      </c>
      <c r="C43">
        <v>0.15373700000000001</v>
      </c>
      <c r="D43">
        <f t="shared" si="0"/>
        <v>0.40960800000000003</v>
      </c>
      <c r="E43">
        <f t="shared" si="1"/>
        <v>9.3774800000000003</v>
      </c>
      <c r="F43">
        <v>30</v>
      </c>
      <c r="G43">
        <f t="shared" si="2"/>
        <v>0.3</v>
      </c>
      <c r="H43">
        <f>E43*G43*60/'Subject-data'!$J$2</f>
        <v>632.36161325982232</v>
      </c>
      <c r="I43">
        <v>98</v>
      </c>
      <c r="J43">
        <f>(1-6*ABS(C43-B43)/(4.8*2.623*'Subject-data'!$E$2*'SSS-Tilt'!$G$2))*100</f>
        <v>76.281954423833184</v>
      </c>
      <c r="L43">
        <v>62</v>
      </c>
      <c r="M43">
        <v>99</v>
      </c>
      <c r="O43">
        <v>-9.3774800000000003</v>
      </c>
      <c r="Q43">
        <v>42</v>
      </c>
    </row>
    <row r="44" spans="1:17" x14ac:dyDescent="0.25">
      <c r="A44">
        <v>42</v>
      </c>
      <c r="B44">
        <v>-0.24506500000000001</v>
      </c>
      <c r="C44">
        <v>0.167187</v>
      </c>
      <c r="D44">
        <f t="shared" si="0"/>
        <v>0.41225200000000001</v>
      </c>
      <c r="E44">
        <f t="shared" si="1"/>
        <v>9.2638499999999997</v>
      </c>
      <c r="F44">
        <v>30</v>
      </c>
      <c r="G44">
        <f t="shared" si="2"/>
        <v>0.3</v>
      </c>
      <c r="H44">
        <f>E44*G44*60/'Subject-data'!$J$2</f>
        <v>624.69908024298684</v>
      </c>
      <c r="I44">
        <v>98</v>
      </c>
      <c r="J44">
        <f>(1-6*ABS(C44-B44)/(4.8*2.623*'Subject-data'!$E$2*'SSS-Tilt'!$G$2))*100</f>
        <v>76.128855576878578</v>
      </c>
      <c r="L44">
        <v>56</v>
      </c>
      <c r="M44">
        <v>57</v>
      </c>
      <c r="O44">
        <v>-9.2638499999999997</v>
      </c>
      <c r="Q44">
        <v>43</v>
      </c>
    </row>
    <row r="45" spans="1:17" x14ac:dyDescent="0.25">
      <c r="A45">
        <v>43</v>
      </c>
      <c r="B45">
        <v>-0.24491499999999999</v>
      </c>
      <c r="C45">
        <v>0.17171600000000001</v>
      </c>
      <c r="D45">
        <f t="shared" si="0"/>
        <v>0.41663099999999997</v>
      </c>
      <c r="E45">
        <f t="shared" si="1"/>
        <v>9.6999899999999997</v>
      </c>
      <c r="F45">
        <v>32</v>
      </c>
      <c r="G45">
        <f t="shared" si="2"/>
        <v>0.32</v>
      </c>
      <c r="H45">
        <f>E45*G45*60/'Subject-data'!$J$2</f>
        <v>697.71709243895168</v>
      </c>
      <c r="I45">
        <v>98</v>
      </c>
      <c r="J45">
        <f>(1-6*ABS(C45-B45)/(4.8*2.623*'Subject-data'!$E$2*'SSS-Tilt'!$G$2))*100</f>
        <v>75.875292849641724</v>
      </c>
      <c r="L45">
        <v>64</v>
      </c>
      <c r="M45">
        <v>70</v>
      </c>
      <c r="O45">
        <v>-9.6999899999999997</v>
      </c>
      <c r="Q45">
        <v>44</v>
      </c>
    </row>
    <row r="46" spans="1:17" x14ac:dyDescent="0.25">
      <c r="A46">
        <v>44</v>
      </c>
      <c r="B46">
        <v>-0.22884299999999999</v>
      </c>
      <c r="C46">
        <v>0.17161499999999999</v>
      </c>
      <c r="D46">
        <f t="shared" si="0"/>
        <v>0.40045799999999998</v>
      </c>
      <c r="E46">
        <f t="shared" si="1"/>
        <v>10.484209999999999</v>
      </c>
      <c r="F46">
        <v>33</v>
      </c>
      <c r="G46">
        <f t="shared" si="2"/>
        <v>0.33</v>
      </c>
      <c r="H46">
        <f>E46*G46*60/'Subject-data'!$J$2</f>
        <v>777.69220987837218</v>
      </c>
      <c r="I46">
        <v>98</v>
      </c>
      <c r="J46">
        <f>(1-6*ABS(C46-B46)/(4.8*2.623*'Subject-data'!$E$2*'SSS-Tilt'!$G$2))*100</f>
        <v>76.811778345782784</v>
      </c>
      <c r="L46">
        <v>68</v>
      </c>
      <c r="M46">
        <v>82</v>
      </c>
      <c r="O46">
        <v>-10.484209999999999</v>
      </c>
      <c r="Q46">
        <v>45</v>
      </c>
    </row>
    <row r="47" spans="1:17" x14ac:dyDescent="0.25">
      <c r="A47">
        <v>45</v>
      </c>
      <c r="B47">
        <v>-0.24379200000000001</v>
      </c>
      <c r="C47">
        <v>0.14368300000000001</v>
      </c>
      <c r="D47">
        <f t="shared" si="0"/>
        <v>0.38747500000000001</v>
      </c>
      <c r="E47">
        <f t="shared" si="1"/>
        <v>10.87471</v>
      </c>
      <c r="F47">
        <v>31</v>
      </c>
      <c r="G47">
        <f t="shared" si="2"/>
        <v>0.31</v>
      </c>
      <c r="H47">
        <f>E47*G47*60/'Subject-data'!$J$2</f>
        <v>757.77011855109049</v>
      </c>
      <c r="I47">
        <v>98</v>
      </c>
      <c r="J47">
        <f>(1-6*ABS(C47-B47)/(4.8*2.623*'Subject-data'!$E$2*'SSS-Tilt'!$G$2))*100</f>
        <v>77.563549272413539</v>
      </c>
      <c r="L47">
        <v>77</v>
      </c>
      <c r="M47">
        <v>86</v>
      </c>
      <c r="O47">
        <v>-10.87471</v>
      </c>
      <c r="Q47">
        <v>46</v>
      </c>
    </row>
    <row r="48" spans="1:17" x14ac:dyDescent="0.25">
      <c r="A48">
        <v>46</v>
      </c>
      <c r="B48">
        <v>-0.250249</v>
      </c>
      <c r="C48">
        <v>0.121097</v>
      </c>
      <c r="D48">
        <f t="shared" si="0"/>
        <v>0.37134600000000001</v>
      </c>
      <c r="E48">
        <f t="shared" si="1"/>
        <v>11.070080000000001</v>
      </c>
      <c r="F48">
        <v>35</v>
      </c>
      <c r="G48">
        <f t="shared" si="2"/>
        <v>0.35</v>
      </c>
      <c r="H48">
        <f>E48*G48*60/'Subject-data'!$J$2</f>
        <v>870.91726729012953</v>
      </c>
      <c r="I48">
        <v>98</v>
      </c>
      <c r="J48">
        <f>(1-6*ABS(C48-B48)/(4.8*2.623*'Subject-data'!$E$2*'SSS-Tilt'!$G$2))*100</f>
        <v>78.497486981388931</v>
      </c>
      <c r="L48">
        <v>51</v>
      </c>
      <c r="M48">
        <v>46</v>
      </c>
      <c r="O48">
        <v>-11.070080000000001</v>
      </c>
      <c r="Q48">
        <v>47</v>
      </c>
    </row>
    <row r="49" spans="1:17" x14ac:dyDescent="0.25">
      <c r="A49">
        <v>47</v>
      </c>
      <c r="B49">
        <v>-0.26612599999999997</v>
      </c>
      <c r="C49">
        <v>0.103268</v>
      </c>
      <c r="D49">
        <f t="shared" si="0"/>
        <v>0.369394</v>
      </c>
      <c r="E49">
        <f t="shared" si="1"/>
        <v>10.57461</v>
      </c>
      <c r="F49">
        <v>32</v>
      </c>
      <c r="G49">
        <f t="shared" si="2"/>
        <v>0.32</v>
      </c>
      <c r="H49">
        <f>E49*G49*60/'Subject-data'!$J$2</f>
        <v>760.6282215626884</v>
      </c>
      <c r="I49">
        <v>98</v>
      </c>
      <c r="J49">
        <f>(1-6*ABS(C49-B49)/(4.8*2.623*'Subject-data'!$E$2*'SSS-Tilt'!$G$2))*100</f>
        <v>78.61051608473818</v>
      </c>
      <c r="L49">
        <v>75</v>
      </c>
      <c r="M49">
        <v>72</v>
      </c>
      <c r="O49">
        <v>-10.57461</v>
      </c>
      <c r="Q49">
        <v>48</v>
      </c>
    </row>
    <row r="50" spans="1:17" x14ac:dyDescent="0.25">
      <c r="A50">
        <v>48</v>
      </c>
      <c r="B50">
        <v>-0.25271900000000003</v>
      </c>
      <c r="C50">
        <v>0.12557399999999999</v>
      </c>
      <c r="D50">
        <f t="shared" si="0"/>
        <v>0.37829299999999999</v>
      </c>
      <c r="E50">
        <f t="shared" si="1"/>
        <v>10.702439999999999</v>
      </c>
      <c r="F50">
        <v>31</v>
      </c>
      <c r="G50">
        <f t="shared" si="2"/>
        <v>0.31</v>
      </c>
      <c r="H50">
        <f>E50*G50*60/'Subject-data'!$J$2</f>
        <v>745.7660229639165</v>
      </c>
      <c r="I50">
        <v>98</v>
      </c>
      <c r="J50">
        <f>(1-6*ABS(C50-B50)/(4.8*2.623*'Subject-data'!$E$2*'SSS-Tilt'!$G$2))*100</f>
        <v>78.09522613048361</v>
      </c>
      <c r="L50">
        <v>76</v>
      </c>
      <c r="M50">
        <v>94</v>
      </c>
      <c r="O50">
        <v>-10.702439999999999</v>
      </c>
      <c r="Q50">
        <v>49</v>
      </c>
    </row>
    <row r="51" spans="1:17" x14ac:dyDescent="0.25">
      <c r="A51">
        <v>49</v>
      </c>
      <c r="B51">
        <v>-0.24746299999999999</v>
      </c>
      <c r="C51">
        <v>0.107751</v>
      </c>
      <c r="D51">
        <f t="shared" si="0"/>
        <v>0.35521399999999997</v>
      </c>
      <c r="E51">
        <f t="shared" si="1"/>
        <v>11.33244</v>
      </c>
      <c r="F51">
        <v>32</v>
      </c>
      <c r="G51">
        <f t="shared" si="2"/>
        <v>0.32</v>
      </c>
      <c r="H51">
        <f>E51*G51*60/'Subject-data'!$J$2</f>
        <v>815.13868437378528</v>
      </c>
      <c r="I51">
        <v>98</v>
      </c>
      <c r="J51">
        <f>(1-6*ABS(C51-B51)/(4.8*2.623*'Subject-data'!$E$2*'SSS-Tilt'!$G$2))*100</f>
        <v>79.431598403125619</v>
      </c>
      <c r="L51">
        <v>61</v>
      </c>
      <c r="M51">
        <v>69</v>
      </c>
      <c r="O51">
        <v>-11.33244</v>
      </c>
      <c r="Q51">
        <v>50</v>
      </c>
    </row>
    <row r="52" spans="1:17" x14ac:dyDescent="0.25">
      <c r="A52">
        <v>50</v>
      </c>
      <c r="B52">
        <v>-0.26714599999999999</v>
      </c>
      <c r="C52">
        <v>9.2274999999999996E-2</v>
      </c>
      <c r="D52">
        <f t="shared" si="0"/>
        <v>0.35942099999999999</v>
      </c>
      <c r="E52">
        <f t="shared" si="1"/>
        <v>12.174340000000001</v>
      </c>
      <c r="F52">
        <v>38</v>
      </c>
      <c r="G52">
        <f t="shared" si="2"/>
        <v>0.38</v>
      </c>
      <c r="H52">
        <f>E52*G52*60/'Subject-data'!$J$2</f>
        <v>1039.8893261494425</v>
      </c>
      <c r="I52">
        <v>98</v>
      </c>
      <c r="J52">
        <f>(1-6*ABS(C52-B52)/(4.8*2.623*'Subject-data'!$E$2*'SSS-Tilt'!$G$2))*100</f>
        <v>79.187995207536346</v>
      </c>
      <c r="L52">
        <v>61</v>
      </c>
      <c r="M52">
        <v>71</v>
      </c>
      <c r="O52">
        <v>-12.174340000000001</v>
      </c>
      <c r="Q52">
        <v>51</v>
      </c>
    </row>
    <row r="53" spans="1:17" x14ac:dyDescent="0.25">
      <c r="A53">
        <v>51</v>
      </c>
      <c r="B53">
        <v>-0.25333899999999998</v>
      </c>
      <c r="C53">
        <v>8.8646000000000003E-2</v>
      </c>
      <c r="D53">
        <f t="shared" si="0"/>
        <v>0.34198499999999998</v>
      </c>
      <c r="E53">
        <f t="shared" si="1"/>
        <v>10.80917</v>
      </c>
      <c r="F53">
        <v>35</v>
      </c>
      <c r="G53">
        <f t="shared" si="2"/>
        <v>0.35</v>
      </c>
      <c r="H53">
        <f>E53*G53*60/'Subject-data'!$J$2</f>
        <v>850.39067450952916</v>
      </c>
      <c r="I53">
        <v>98</v>
      </c>
      <c r="J53">
        <f>(1-6*ABS(C53-B53)/(4.8*2.623*'Subject-data'!$E$2*'SSS-Tilt'!$G$2))*100</f>
        <v>80.197613776182578</v>
      </c>
      <c r="L53">
        <v>56</v>
      </c>
      <c r="M53">
        <v>104</v>
      </c>
      <c r="O53">
        <v>-10.80917</v>
      </c>
      <c r="Q53">
        <v>52</v>
      </c>
    </row>
    <row r="54" spans="1:17" x14ac:dyDescent="0.25">
      <c r="A54">
        <v>52</v>
      </c>
      <c r="B54">
        <v>-0.22703999999999999</v>
      </c>
      <c r="C54">
        <v>0.12185600000000001</v>
      </c>
      <c r="D54">
        <f t="shared" si="0"/>
        <v>0.34889599999999998</v>
      </c>
      <c r="E54">
        <f t="shared" si="1"/>
        <v>10.44523</v>
      </c>
      <c r="F54">
        <v>35</v>
      </c>
      <c r="G54">
        <f t="shared" si="2"/>
        <v>0.35</v>
      </c>
      <c r="H54">
        <f>E54*G54*60/'Subject-data'!$J$2</f>
        <v>821.75839450273872</v>
      </c>
      <c r="I54">
        <v>98</v>
      </c>
      <c r="J54">
        <f>(1-6*ABS(C54-B54)/(4.8*2.623*'Subject-data'!$E$2*'SSS-Tilt'!$G$2))*100</f>
        <v>79.797437478412775</v>
      </c>
      <c r="L54">
        <v>68</v>
      </c>
      <c r="M54">
        <v>71</v>
      </c>
      <c r="O54">
        <v>-10.44523</v>
      </c>
      <c r="Q54">
        <v>53</v>
      </c>
    </row>
    <row r="55" spans="1:17" x14ac:dyDescent="0.25">
      <c r="A55">
        <v>53</v>
      </c>
      <c r="B55">
        <v>-0.328318</v>
      </c>
      <c r="C55">
        <v>1.1095000000000001E-2</v>
      </c>
      <c r="D55">
        <f t="shared" si="0"/>
        <v>0.33941300000000002</v>
      </c>
      <c r="E55">
        <f t="shared" si="1"/>
        <v>11.207090000000001</v>
      </c>
      <c r="F55">
        <v>36</v>
      </c>
      <c r="G55">
        <f t="shared" si="2"/>
        <v>0.36</v>
      </c>
      <c r="H55">
        <f>E55*G55*60/'Subject-data'!$J$2</f>
        <v>906.88758758404458</v>
      </c>
      <c r="I55">
        <v>98</v>
      </c>
      <c r="J55">
        <f>(1-6*ABS(C55-B55)/(4.8*2.623*'Subject-data'!$E$2*'SSS-Tilt'!$G$2))*100</f>
        <v>80.346543516866106</v>
      </c>
      <c r="L55">
        <v>19</v>
      </c>
      <c r="M55">
        <v>6</v>
      </c>
      <c r="O55">
        <v>-11.207090000000001</v>
      </c>
      <c r="Q55">
        <v>54</v>
      </c>
    </row>
    <row r="56" spans="1:17" x14ac:dyDescent="0.25">
      <c r="A56">
        <v>54</v>
      </c>
      <c r="B56">
        <v>-0.21721199999999999</v>
      </c>
      <c r="C56">
        <v>9.2355000000000007E-2</v>
      </c>
      <c r="D56">
        <f t="shared" si="0"/>
        <v>0.30956699999999998</v>
      </c>
      <c r="E56">
        <f t="shared" si="1"/>
        <v>8.8147400000000005</v>
      </c>
      <c r="F56">
        <v>31</v>
      </c>
      <c r="G56">
        <f t="shared" si="2"/>
        <v>0.31</v>
      </c>
      <c r="H56">
        <f>E56*G56*60/'Subject-data'!$J$2</f>
        <v>614.22755869324692</v>
      </c>
      <c r="I56">
        <v>98</v>
      </c>
      <c r="J56">
        <f>(1-6*ABS(C56-B56)/(4.8*2.623*'Subject-data'!$E$2*'SSS-Tilt'!$G$2))*100</f>
        <v>82.074753874735777</v>
      </c>
      <c r="L56">
        <v>0</v>
      </c>
      <c r="M56">
        <v>7</v>
      </c>
      <c r="O56">
        <v>-8.8147400000000005</v>
      </c>
      <c r="Q56">
        <v>55</v>
      </c>
    </row>
    <row r="57" spans="1:17" x14ac:dyDescent="0.25">
      <c r="A57">
        <v>55</v>
      </c>
      <c r="B57">
        <v>-0.21307000000000001</v>
      </c>
      <c r="C57">
        <v>0.17446200000000001</v>
      </c>
      <c r="D57">
        <f t="shared" si="0"/>
        <v>0.38753199999999999</v>
      </c>
      <c r="E57">
        <f t="shared" si="1"/>
        <v>9.9760000000000009</v>
      </c>
      <c r="F57">
        <v>34</v>
      </c>
      <c r="G57">
        <f t="shared" si="2"/>
        <v>0.34</v>
      </c>
      <c r="H57">
        <f>E57*G57*60/'Subject-data'!$J$2</f>
        <v>762.41855108166806</v>
      </c>
      <c r="I57">
        <v>98</v>
      </c>
      <c r="J57">
        <f>(1-6*ABS(C57-B57)/(4.8*2.623*'Subject-data'!$E$2*'SSS-Tilt'!$G$2))*100</f>
        <v>77.560248729948938</v>
      </c>
      <c r="L57">
        <v>38</v>
      </c>
      <c r="M57">
        <v>79</v>
      </c>
      <c r="O57">
        <v>-9.9760000000000009</v>
      </c>
      <c r="Q57">
        <v>56</v>
      </c>
    </row>
    <row r="58" spans="1:17" x14ac:dyDescent="0.25">
      <c r="A58">
        <v>56</v>
      </c>
      <c r="B58">
        <v>-0.221133</v>
      </c>
      <c r="C58">
        <v>0.12125900000000001</v>
      </c>
      <c r="D58">
        <f t="shared" si="0"/>
        <v>0.34239200000000003</v>
      </c>
      <c r="E58">
        <f t="shared" si="1"/>
        <v>10.73143</v>
      </c>
      <c r="F58">
        <v>32</v>
      </c>
      <c r="G58">
        <f t="shared" si="2"/>
        <v>0.32</v>
      </c>
      <c r="H58">
        <f>E58*G58*60/'Subject-data'!$J$2</f>
        <v>771.90823261798607</v>
      </c>
      <c r="I58">
        <v>98</v>
      </c>
      <c r="J58">
        <f>(1-6*ABS(C58-B58)/(4.8*2.623*'Subject-data'!$E$2*'SSS-Tilt'!$G$2))*100</f>
        <v>80.174046744900224</v>
      </c>
      <c r="L58">
        <v>0</v>
      </c>
      <c r="M58">
        <v>0</v>
      </c>
      <c r="O58">
        <v>-10.73143</v>
      </c>
      <c r="Q58">
        <v>57</v>
      </c>
    </row>
    <row r="59" spans="1:17" x14ac:dyDescent="0.25">
      <c r="A59">
        <v>57</v>
      </c>
      <c r="B59">
        <v>-0.24623600000000001</v>
      </c>
      <c r="C59">
        <v>0.14946999999999999</v>
      </c>
      <c r="D59">
        <f t="shared" si="0"/>
        <v>0.395706</v>
      </c>
      <c r="E59">
        <f t="shared" si="1"/>
        <v>10.65502</v>
      </c>
      <c r="F59">
        <v>33</v>
      </c>
      <c r="G59">
        <f t="shared" si="2"/>
        <v>0.33</v>
      </c>
      <c r="H59">
        <f>E59*G59*60/'Subject-data'!$J$2</f>
        <v>790.36246413399329</v>
      </c>
      <c r="I59">
        <v>98</v>
      </c>
      <c r="J59">
        <f>(1-6*ABS(C59-B59)/(4.8*2.623*'Subject-data'!$E$2*'SSS-Tilt'!$G$2))*100</f>
        <v>77.086939359673963</v>
      </c>
      <c r="L59">
        <v>43</v>
      </c>
      <c r="M59">
        <v>70</v>
      </c>
      <c r="O59">
        <v>-10.65502</v>
      </c>
      <c r="Q59">
        <v>58</v>
      </c>
    </row>
    <row r="60" spans="1:17" x14ac:dyDescent="0.25">
      <c r="A60">
        <v>58</v>
      </c>
      <c r="B60">
        <v>-0.198853</v>
      </c>
      <c r="C60">
        <v>0.177651</v>
      </c>
      <c r="D60">
        <f t="shared" si="0"/>
        <v>0.37650400000000001</v>
      </c>
      <c r="E60">
        <f t="shared" si="1"/>
        <v>12.479010000000001</v>
      </c>
      <c r="F60">
        <v>37</v>
      </c>
      <c r="G60">
        <f t="shared" si="2"/>
        <v>0.37</v>
      </c>
      <c r="H60">
        <f>E60*G60*60/'Subject-data'!$J$2</f>
        <v>1037.8628200503115</v>
      </c>
      <c r="I60">
        <v>98</v>
      </c>
      <c r="J60">
        <f>(1-6*ABS(C60-B60)/(4.8*2.623*'Subject-data'!$E$2*'SSS-Tilt'!$G$2))*100</f>
        <v>78.198816840469149</v>
      </c>
      <c r="L60">
        <v>4</v>
      </c>
      <c r="M60">
        <v>6</v>
      </c>
      <c r="O60">
        <v>-12.479010000000001</v>
      </c>
      <c r="Q60">
        <v>59</v>
      </c>
    </row>
    <row r="61" spans="1:17" x14ac:dyDescent="0.25">
      <c r="A61">
        <v>59</v>
      </c>
      <c r="B61">
        <v>-0.23332</v>
      </c>
      <c r="C61">
        <v>0.10155599999999999</v>
      </c>
      <c r="D61">
        <f t="shared" si="0"/>
        <v>0.33487600000000001</v>
      </c>
      <c r="E61">
        <f t="shared" si="1"/>
        <v>9.2284900000000007</v>
      </c>
      <c r="F61">
        <v>31</v>
      </c>
      <c r="G61">
        <f t="shared" si="2"/>
        <v>0.31</v>
      </c>
      <c r="H61">
        <f>E61*G61*60/'Subject-data'!$J$2</f>
        <v>643.0584320269279</v>
      </c>
      <c r="I61">
        <v>98</v>
      </c>
      <c r="J61">
        <f>(1-6*ABS(C61-B61)/(4.8*2.623*'Subject-data'!$E$2*'SSS-Tilt'!$G$2))*100</f>
        <v>80.609255116197829</v>
      </c>
      <c r="L61">
        <v>0</v>
      </c>
      <c r="M61">
        <v>0</v>
      </c>
      <c r="O61">
        <v>-9.2284900000000007</v>
      </c>
      <c r="Q61">
        <v>60</v>
      </c>
    </row>
    <row r="62" spans="1:17" x14ac:dyDescent="0.25">
      <c r="A62">
        <v>60</v>
      </c>
      <c r="B62">
        <v>-0.239756</v>
      </c>
      <c r="C62">
        <v>0.14761199999999999</v>
      </c>
      <c r="D62">
        <f t="shared" si="0"/>
        <v>0.38736799999999999</v>
      </c>
      <c r="E62">
        <f t="shared" si="1"/>
        <v>9.6383299999999998</v>
      </c>
      <c r="F62">
        <v>30</v>
      </c>
      <c r="G62">
        <f t="shared" si="2"/>
        <v>0.3</v>
      </c>
      <c r="H62">
        <f>E62*G62*60/'Subject-data'!$J$2</f>
        <v>649.95178959918258</v>
      </c>
      <c r="I62">
        <v>98</v>
      </c>
      <c r="J62">
        <f>(1-6*ABS(C62-B62)/(4.8*2.623*'Subject-data'!$E$2*'SSS-Tilt'!$G$2))*100</f>
        <v>77.569745027566398</v>
      </c>
      <c r="L62">
        <v>0</v>
      </c>
      <c r="M62">
        <v>0</v>
      </c>
      <c r="O62">
        <v>-9.6383299999999998</v>
      </c>
      <c r="Q62">
        <v>61</v>
      </c>
    </row>
    <row r="63" spans="1:17" x14ac:dyDescent="0.25">
      <c r="A63">
        <v>61</v>
      </c>
      <c r="B63">
        <v>-0.24946099999999999</v>
      </c>
      <c r="C63">
        <v>0.16492599999999999</v>
      </c>
      <c r="D63">
        <f t="shared" si="0"/>
        <v>0.41438699999999995</v>
      </c>
      <c r="E63">
        <f t="shared" si="1"/>
        <v>12.067769999999999</v>
      </c>
      <c r="F63">
        <v>35</v>
      </c>
      <c r="G63">
        <f t="shared" si="2"/>
        <v>0.35</v>
      </c>
      <c r="H63">
        <f>E63*G63*60/'Subject-data'!$J$2</f>
        <v>949.40861047849728</v>
      </c>
      <c r="I63">
        <v>98</v>
      </c>
      <c r="J63">
        <f>(1-6*ABS(C63-B63)/(4.8*2.623*'Subject-data'!$E$2*'SSS-Tilt'!$G$2))*100</f>
        <v>76.005229995090346</v>
      </c>
      <c r="L63">
        <v>0</v>
      </c>
      <c r="M63">
        <v>0</v>
      </c>
      <c r="O63">
        <v>-12.067769999999999</v>
      </c>
      <c r="Q63">
        <v>62</v>
      </c>
    </row>
    <row r="64" spans="1:17" x14ac:dyDescent="0.25">
      <c r="A64">
        <v>62</v>
      </c>
      <c r="B64">
        <v>-0.24384400000000001</v>
      </c>
      <c r="C64">
        <v>6.8772E-2</v>
      </c>
      <c r="D64">
        <f t="shared" si="0"/>
        <v>0.312616</v>
      </c>
      <c r="E64">
        <f t="shared" si="1"/>
        <v>12.352880000000001</v>
      </c>
      <c r="F64">
        <v>35</v>
      </c>
      <c r="G64">
        <f t="shared" si="2"/>
        <v>0.35</v>
      </c>
      <c r="H64">
        <f>E64*G64*60/'Subject-data'!$J$2</f>
        <v>971.83909174666258</v>
      </c>
      <c r="I64">
        <v>98</v>
      </c>
      <c r="J64">
        <f>(1-6*ABS(C64-B64)/(4.8*2.623*'Subject-data'!$E$2*'SSS-Tilt'!$G$2))*100</f>
        <v>81.898203805006347</v>
      </c>
      <c r="L64">
        <v>0</v>
      </c>
      <c r="M64">
        <v>0</v>
      </c>
      <c r="O64">
        <v>-12.352880000000001</v>
      </c>
      <c r="Q64">
        <v>63</v>
      </c>
    </row>
    <row r="65" spans="1:17" x14ac:dyDescent="0.25">
      <c r="A65">
        <v>63</v>
      </c>
      <c r="B65">
        <v>-0.26457000000000003</v>
      </c>
      <c r="C65">
        <v>6.7315E-2</v>
      </c>
      <c r="D65">
        <f t="shared" si="0"/>
        <v>0.33188500000000004</v>
      </c>
      <c r="E65">
        <f t="shared" si="1"/>
        <v>12.730029999999999</v>
      </c>
      <c r="F65">
        <v>34</v>
      </c>
      <c r="G65">
        <f t="shared" si="2"/>
        <v>0.34</v>
      </c>
      <c r="H65">
        <f>E65*G65*60/'Subject-data'!$J$2</f>
        <v>972.8960533105618</v>
      </c>
      <c r="I65">
        <v>98</v>
      </c>
      <c r="J65">
        <f>(1-6*ABS(C65-B65)/(4.8*2.623*'Subject-data'!$E$2*'SSS-Tilt'!$G$2))*100</f>
        <v>80.782446739208893</v>
      </c>
      <c r="L65">
        <v>0</v>
      </c>
      <c r="M65">
        <v>0</v>
      </c>
      <c r="O65">
        <v>-12.730029999999999</v>
      </c>
      <c r="Q65">
        <v>64</v>
      </c>
    </row>
    <row r="66" spans="1:17" x14ac:dyDescent="0.25">
      <c r="A66">
        <v>64</v>
      </c>
      <c r="B66">
        <v>-0.263179</v>
      </c>
      <c r="C66">
        <v>2.1988000000000001E-2</v>
      </c>
      <c r="D66">
        <f t="shared" si="0"/>
        <v>0.285167</v>
      </c>
      <c r="E66">
        <f t="shared" si="1"/>
        <v>15.18262</v>
      </c>
      <c r="F66">
        <v>43</v>
      </c>
      <c r="G66">
        <f t="shared" si="2"/>
        <v>0.43</v>
      </c>
      <c r="H66">
        <f>E66*G66*60/'Subject-data'!$J$2</f>
        <v>1467.4836640496389</v>
      </c>
      <c r="I66">
        <v>98</v>
      </c>
      <c r="J66">
        <f>(1-6*ABS(C66-B66)/(4.8*2.623*'Subject-data'!$E$2*'SSS-Tilt'!$G$2))*100</f>
        <v>83.487617666601338</v>
      </c>
      <c r="L66">
        <v>0</v>
      </c>
      <c r="M66">
        <v>0</v>
      </c>
      <c r="O66">
        <v>-15.18262</v>
      </c>
      <c r="Q66">
        <v>65</v>
      </c>
    </row>
    <row r="67" spans="1:17" x14ac:dyDescent="0.25">
      <c r="A67">
        <v>65</v>
      </c>
      <c r="B67">
        <v>-0.42275800000000002</v>
      </c>
      <c r="C67">
        <v>-0.21688499999999999</v>
      </c>
      <c r="D67">
        <f t="shared" si="0"/>
        <v>0.20587300000000003</v>
      </c>
      <c r="E67">
        <f t="shared" si="1"/>
        <v>11.57816</v>
      </c>
      <c r="F67">
        <v>48</v>
      </c>
      <c r="G67">
        <f t="shared" si="2"/>
        <v>0.48</v>
      </c>
      <c r="H67">
        <f>E67*G67*60/'Subject-data'!$J$2</f>
        <v>1249.2198648132069</v>
      </c>
      <c r="I67">
        <v>98</v>
      </c>
      <c r="J67">
        <f>(1-6*ABS(C67-B67)/(4.8*2.623*'Subject-data'!$E$2*'SSS-Tilt'!$G$2))*100</f>
        <v>88.079077564641821</v>
      </c>
      <c r="L67">
        <v>1</v>
      </c>
      <c r="M67">
        <v>99</v>
      </c>
      <c r="O67">
        <v>-11.57816</v>
      </c>
      <c r="Q67">
        <v>66</v>
      </c>
    </row>
    <row r="68" spans="1:17" x14ac:dyDescent="0.25">
      <c r="A68">
        <v>66</v>
      </c>
      <c r="B68">
        <v>-0.22863900000000001</v>
      </c>
      <c r="C68">
        <v>4.1689999999999998E-2</v>
      </c>
      <c r="D68">
        <f t="shared" ref="D68:D131" si="3">$C68-B68</f>
        <v>0.27032899999999999</v>
      </c>
      <c r="E68">
        <f t="shared" ref="E68:E131" si="4">ABS(O68)</f>
        <v>10.17929</v>
      </c>
      <c r="F68">
        <v>33</v>
      </c>
      <c r="G68">
        <f t="shared" ref="G68:G131" si="5">F68/100</f>
        <v>0.33</v>
      </c>
      <c r="H68">
        <f>E68*G68*60/'Subject-data'!$J$2</f>
        <v>755.07401464610268</v>
      </c>
      <c r="I68">
        <v>98</v>
      </c>
      <c r="J68">
        <f>(1-6*ABS(C68-B68)/(4.8*2.623*'Subject-data'!$E$2*'SSS-Tilt'!$G$2))*100</f>
        <v>84.346800983966148</v>
      </c>
      <c r="L68">
        <v>7</v>
      </c>
      <c r="M68">
        <v>0</v>
      </c>
      <c r="O68">
        <v>-10.17929</v>
      </c>
      <c r="Q68">
        <v>67</v>
      </c>
    </row>
    <row r="69" spans="1:17" x14ac:dyDescent="0.25">
      <c r="A69">
        <v>67</v>
      </c>
      <c r="B69">
        <v>-0.233325</v>
      </c>
      <c r="C69">
        <v>0.15872800000000001</v>
      </c>
      <c r="D69">
        <f t="shared" si="3"/>
        <v>0.39205299999999998</v>
      </c>
      <c r="E69">
        <f t="shared" si="4"/>
        <v>8.6582799999999995</v>
      </c>
      <c r="F69">
        <v>29</v>
      </c>
      <c r="G69">
        <f t="shared" si="5"/>
        <v>0.28999999999999998</v>
      </c>
      <c r="H69">
        <f>E69*G69*60/'Subject-data'!$J$2</f>
        <v>564.4009312978269</v>
      </c>
      <c r="I69">
        <v>98</v>
      </c>
      <c r="J69">
        <f>(1-6*ABS(C69-B69)/(4.8*2.623*'Subject-data'!$E$2*'SSS-Tilt'!$G$2))*100</f>
        <v>77.298463598677444</v>
      </c>
      <c r="L69">
        <v>18</v>
      </c>
      <c r="M69">
        <v>5</v>
      </c>
      <c r="O69">
        <v>-8.6582799999999995</v>
      </c>
      <c r="Q69">
        <v>68</v>
      </c>
    </row>
    <row r="70" spans="1:17" x14ac:dyDescent="0.25">
      <c r="A70">
        <v>68</v>
      </c>
      <c r="B70">
        <v>-0.221692</v>
      </c>
      <c r="C70">
        <v>0.18843699999999999</v>
      </c>
      <c r="D70">
        <f t="shared" si="3"/>
        <v>0.41012899999999997</v>
      </c>
      <c r="E70">
        <f t="shared" si="4"/>
        <v>9.2376400000000007</v>
      </c>
      <c r="F70">
        <v>31</v>
      </c>
      <c r="G70">
        <f t="shared" si="5"/>
        <v>0.31</v>
      </c>
      <c r="H70">
        <f>E70*G70*60/'Subject-data'!$J$2</f>
        <v>643.69602112905045</v>
      </c>
      <c r="I70">
        <v>98</v>
      </c>
      <c r="J70">
        <f>(1-6*ABS(C70-B70)/(4.8*2.623*'Subject-data'!$E$2*'SSS-Tilt'!$G$2))*100</f>
        <v>76.251786307621643</v>
      </c>
      <c r="L70">
        <v>58</v>
      </c>
      <c r="M70">
        <v>63</v>
      </c>
      <c r="O70">
        <v>-9.2376400000000007</v>
      </c>
      <c r="Q70">
        <v>69</v>
      </c>
    </row>
    <row r="71" spans="1:17" x14ac:dyDescent="0.25">
      <c r="A71">
        <v>69</v>
      </c>
      <c r="B71">
        <v>-0.40482099999999999</v>
      </c>
      <c r="C71">
        <v>-0.128665</v>
      </c>
      <c r="D71">
        <f t="shared" si="3"/>
        <v>0.27615599999999996</v>
      </c>
      <c r="E71">
        <f t="shared" si="4"/>
        <v>9.0629899999999992</v>
      </c>
      <c r="F71">
        <v>36</v>
      </c>
      <c r="G71">
        <f t="shared" si="5"/>
        <v>0.36</v>
      </c>
      <c r="H71">
        <f>E71*G71*60/'Subject-data'!$J$2</f>
        <v>733.38512828917408</v>
      </c>
      <c r="I71">
        <v>98</v>
      </c>
      <c r="J71">
        <f>(1-6*ABS(C71-B71)/(4.8*2.623*'Subject-data'!$E$2*'SSS-Tilt'!$G$2))*100</f>
        <v>84.009392897277593</v>
      </c>
      <c r="L71">
        <v>0</v>
      </c>
      <c r="M71">
        <v>6</v>
      </c>
      <c r="O71">
        <v>-9.0629899999999992</v>
      </c>
      <c r="Q71">
        <v>70</v>
      </c>
    </row>
    <row r="72" spans="1:17" x14ac:dyDescent="0.25">
      <c r="A72">
        <v>70</v>
      </c>
      <c r="B72">
        <v>-0.23812800000000001</v>
      </c>
      <c r="C72">
        <v>8.9566999999999994E-2</v>
      </c>
      <c r="D72">
        <f t="shared" si="3"/>
        <v>0.32769500000000001</v>
      </c>
      <c r="E72">
        <f t="shared" si="4"/>
        <v>10.1616</v>
      </c>
      <c r="F72">
        <v>34</v>
      </c>
      <c r="G72">
        <f t="shared" si="5"/>
        <v>0.34</v>
      </c>
      <c r="H72">
        <f>E72*G72*60/'Subject-data'!$J$2</f>
        <v>776.60308226458278</v>
      </c>
      <c r="I72">
        <v>98</v>
      </c>
      <c r="J72">
        <f>(1-6*ABS(C72-B72)/(4.8*2.623*'Subject-data'!$E$2*'SSS-Tilt'!$G$2))*100</f>
        <v>81.025065562484173</v>
      </c>
      <c r="L72">
        <v>8</v>
      </c>
      <c r="M72">
        <v>19</v>
      </c>
      <c r="O72">
        <v>-10.1616</v>
      </c>
      <c r="Q72">
        <v>71</v>
      </c>
    </row>
    <row r="73" spans="1:17" x14ac:dyDescent="0.25">
      <c r="A73">
        <v>71</v>
      </c>
      <c r="B73">
        <v>-0.22542899999999999</v>
      </c>
      <c r="C73">
        <v>0.136045</v>
      </c>
      <c r="D73">
        <f t="shared" si="3"/>
        <v>0.36147399999999996</v>
      </c>
      <c r="E73">
        <f t="shared" si="4"/>
        <v>8.1664200000000005</v>
      </c>
      <c r="F73">
        <v>28</v>
      </c>
      <c r="G73">
        <f t="shared" si="5"/>
        <v>0.28000000000000003</v>
      </c>
      <c r="H73">
        <f>E73*G73*60/'Subject-data'!$J$2</f>
        <v>513.98191810310027</v>
      </c>
      <c r="I73">
        <v>98</v>
      </c>
      <c r="J73">
        <f>(1-6*ABS(C73-B73)/(4.8*2.623*'Subject-data'!$E$2*'SSS-Tilt'!$G$2))*100</f>
        <v>79.069117774556844</v>
      </c>
      <c r="L73">
        <v>36</v>
      </c>
      <c r="M73">
        <v>62</v>
      </c>
      <c r="O73">
        <v>-8.1664200000000005</v>
      </c>
      <c r="Q73">
        <v>72</v>
      </c>
    </row>
    <row r="74" spans="1:17" x14ac:dyDescent="0.25">
      <c r="A74">
        <v>72</v>
      </c>
      <c r="B74">
        <v>-0.235925</v>
      </c>
      <c r="C74">
        <v>0.177233</v>
      </c>
      <c r="D74">
        <f t="shared" si="3"/>
        <v>0.41315800000000003</v>
      </c>
      <c r="E74">
        <f t="shared" si="4"/>
        <v>10.04909</v>
      </c>
      <c r="F74">
        <v>33</v>
      </c>
      <c r="G74">
        <f t="shared" si="5"/>
        <v>0.33</v>
      </c>
      <c r="H74">
        <f>E74*G74*60/'Subject-data'!$J$2</f>
        <v>745.41610759100126</v>
      </c>
      <c r="I74">
        <v>98</v>
      </c>
      <c r="J74">
        <f>(1-6*ABS(C74-B74)/(4.8*2.623*'Subject-data'!$E$2*'SSS-Tilt'!$G$2))*100</f>
        <v>76.076394322967502</v>
      </c>
      <c r="L74">
        <v>23</v>
      </c>
      <c r="M74">
        <v>54</v>
      </c>
      <c r="O74">
        <v>-10.04909</v>
      </c>
      <c r="Q74">
        <v>73</v>
      </c>
    </row>
    <row r="75" spans="1:17" x14ac:dyDescent="0.25">
      <c r="A75">
        <v>73</v>
      </c>
      <c r="B75">
        <v>-0.22733600000000001</v>
      </c>
      <c r="C75">
        <v>0.14255399999999999</v>
      </c>
      <c r="D75">
        <f t="shared" si="3"/>
        <v>0.36989</v>
      </c>
      <c r="E75">
        <f t="shared" si="4"/>
        <v>10.34009</v>
      </c>
      <c r="F75">
        <v>35</v>
      </c>
      <c r="G75">
        <f t="shared" si="5"/>
        <v>0.35</v>
      </c>
      <c r="H75">
        <f>E75*G75*60/'Subject-data'!$J$2</f>
        <v>813.48670708197176</v>
      </c>
      <c r="I75">
        <v>98</v>
      </c>
      <c r="J75">
        <f>(1-6*ABS(C75-B75)/(4.8*2.623*'Subject-data'!$E$2*'SSS-Tilt'!$G$2))*100</f>
        <v>78.581795574870753</v>
      </c>
      <c r="L75">
        <v>56</v>
      </c>
      <c r="M75">
        <v>102</v>
      </c>
      <c r="O75">
        <v>-10.34009</v>
      </c>
      <c r="Q75">
        <v>74</v>
      </c>
    </row>
    <row r="76" spans="1:17" x14ac:dyDescent="0.25">
      <c r="A76">
        <v>74</v>
      </c>
      <c r="B76">
        <v>-0.23174500000000001</v>
      </c>
      <c r="C76">
        <v>0.12809400000000001</v>
      </c>
      <c r="D76">
        <f t="shared" si="3"/>
        <v>0.35983900000000002</v>
      </c>
      <c r="E76">
        <f t="shared" si="4"/>
        <v>10.250109999999999</v>
      </c>
      <c r="F76">
        <v>34</v>
      </c>
      <c r="G76">
        <f t="shared" si="5"/>
        <v>0.34</v>
      </c>
      <c r="H76">
        <f>E76*G76*60/'Subject-data'!$J$2</f>
        <v>783.36748342298665</v>
      </c>
      <c r="I76">
        <v>98</v>
      </c>
      <c r="J76">
        <f>(1-6*ABS(C76-B76)/(4.8*2.623*'Subject-data'!$E$2*'SSS-Tilt'!$G$2))*100</f>
        <v>79.163791229462575</v>
      </c>
      <c r="L76">
        <v>68</v>
      </c>
      <c r="M76">
        <v>56</v>
      </c>
      <c r="O76">
        <v>-10.250109999999999</v>
      </c>
      <c r="Q76">
        <v>75</v>
      </c>
    </row>
    <row r="77" spans="1:17" x14ac:dyDescent="0.25">
      <c r="A77">
        <v>75</v>
      </c>
      <c r="B77">
        <v>-0.23652000000000001</v>
      </c>
      <c r="C77">
        <v>0.1164</v>
      </c>
      <c r="D77">
        <f t="shared" si="3"/>
        <v>0.35292000000000001</v>
      </c>
      <c r="E77">
        <f t="shared" si="4"/>
        <v>10.626390000000001</v>
      </c>
      <c r="F77">
        <v>34</v>
      </c>
      <c r="G77">
        <f t="shared" si="5"/>
        <v>0.34</v>
      </c>
      <c r="H77">
        <f>E77*G77*60/'Subject-data'!$J$2</f>
        <v>812.12478618972796</v>
      </c>
      <c r="I77">
        <v>98</v>
      </c>
      <c r="J77">
        <f>(1-6*ABS(C77-B77)/(4.8*2.623*'Subject-data'!$E$2*'SSS-Tilt'!$G$2))*100</f>
        <v>79.5644307612625</v>
      </c>
      <c r="L77">
        <v>30</v>
      </c>
      <c r="M77">
        <v>17</v>
      </c>
      <c r="O77">
        <v>-10.626390000000001</v>
      </c>
      <c r="Q77">
        <v>76</v>
      </c>
    </row>
    <row r="78" spans="1:17" x14ac:dyDescent="0.25">
      <c r="A78">
        <v>76</v>
      </c>
      <c r="B78">
        <v>-0.22839799999999999</v>
      </c>
      <c r="C78">
        <v>0.10446900000000001</v>
      </c>
      <c r="D78">
        <f t="shared" si="3"/>
        <v>0.33286700000000002</v>
      </c>
      <c r="E78">
        <f t="shared" si="4"/>
        <v>10.78102</v>
      </c>
      <c r="F78">
        <v>32</v>
      </c>
      <c r="G78">
        <f t="shared" si="5"/>
        <v>0.32</v>
      </c>
      <c r="H78">
        <f>E78*G78*60/'Subject-data'!$J$2</f>
        <v>775.47522501839546</v>
      </c>
      <c r="I78">
        <v>98</v>
      </c>
      <c r="J78">
        <f>(1-6*ABS(C78-B78)/(4.8*2.623*'Subject-data'!$E$2*'SSS-Tilt'!$G$2))*100</f>
        <v>80.725584762011678</v>
      </c>
      <c r="L78">
        <v>59</v>
      </c>
      <c r="M78">
        <v>87</v>
      </c>
      <c r="O78">
        <v>-10.78102</v>
      </c>
      <c r="Q78">
        <v>77</v>
      </c>
    </row>
    <row r="79" spans="1:17" x14ac:dyDescent="0.25">
      <c r="A79">
        <v>77</v>
      </c>
      <c r="B79">
        <v>-0.237179</v>
      </c>
      <c r="C79">
        <v>8.2136000000000001E-2</v>
      </c>
      <c r="D79">
        <f t="shared" si="3"/>
        <v>0.31931500000000002</v>
      </c>
      <c r="E79">
        <f t="shared" si="4"/>
        <v>11.536630000000001</v>
      </c>
      <c r="F79">
        <v>36</v>
      </c>
      <c r="G79">
        <f t="shared" si="5"/>
        <v>0.36</v>
      </c>
      <c r="H79">
        <f>E79*G79*60/'Subject-data'!$J$2</f>
        <v>933.55425445407479</v>
      </c>
      <c r="I79">
        <v>98</v>
      </c>
      <c r="J79">
        <f>(1-6*ABS(C79-B79)/(4.8*2.623*'Subject-data'!$E$2*'SSS-Tilt'!$G$2))*100</f>
        <v>81.510303209034717</v>
      </c>
      <c r="L79">
        <v>80</v>
      </c>
      <c r="M79">
        <v>69</v>
      </c>
      <c r="O79">
        <v>-11.536630000000001</v>
      </c>
      <c r="Q79">
        <v>78</v>
      </c>
    </row>
    <row r="80" spans="1:17" x14ac:dyDescent="0.25">
      <c r="A80">
        <v>78</v>
      </c>
      <c r="B80">
        <v>-0.224382</v>
      </c>
      <c r="C80">
        <v>8.8001999999999997E-2</v>
      </c>
      <c r="D80">
        <f t="shared" si="3"/>
        <v>0.312384</v>
      </c>
      <c r="E80">
        <f t="shared" si="4"/>
        <v>11.70758</v>
      </c>
      <c r="F80">
        <v>38</v>
      </c>
      <c r="G80">
        <f t="shared" si="5"/>
        <v>0.38</v>
      </c>
      <c r="H80">
        <f>E80*G80*60/'Subject-data'!$J$2</f>
        <v>1000.020327758276</v>
      </c>
      <c r="I80">
        <v>98</v>
      </c>
      <c r="J80">
        <f>(1-6*ABS(C80-B80)/(4.8*2.623*'Subject-data'!$E$2*'SSS-Tilt'!$G$2))*100</f>
        <v>81.91163759187981</v>
      </c>
      <c r="L80">
        <v>61</v>
      </c>
      <c r="M80">
        <v>74</v>
      </c>
      <c r="O80">
        <v>-11.70758</v>
      </c>
      <c r="Q80">
        <v>79</v>
      </c>
    </row>
    <row r="81" spans="1:17" x14ac:dyDescent="0.25">
      <c r="A81">
        <v>79</v>
      </c>
      <c r="B81">
        <v>-0.24668699999999999</v>
      </c>
      <c r="C81">
        <v>7.1188000000000001E-2</v>
      </c>
      <c r="D81">
        <f t="shared" si="3"/>
        <v>0.31787500000000002</v>
      </c>
      <c r="E81">
        <f t="shared" si="4"/>
        <v>11.194279999999999</v>
      </c>
      <c r="F81">
        <v>36</v>
      </c>
      <c r="G81">
        <f t="shared" si="5"/>
        <v>0.36</v>
      </c>
      <c r="H81">
        <f>E81*G81*60/'Subject-data'!$J$2</f>
        <v>905.85099110833562</v>
      </c>
      <c r="I81">
        <v>98</v>
      </c>
      <c r="J81">
        <f>(1-6*ABS(C81-B81)/(4.8*2.623*'Subject-data'!$E$2*'SSS-Tilt'!$G$2))*100</f>
        <v>81.593685334456296</v>
      </c>
      <c r="L81">
        <v>84</v>
      </c>
      <c r="M81">
        <v>51</v>
      </c>
      <c r="O81">
        <v>-11.194279999999999</v>
      </c>
      <c r="Q81">
        <v>80</v>
      </c>
    </row>
    <row r="82" spans="1:17" x14ac:dyDescent="0.25">
      <c r="A82">
        <v>80</v>
      </c>
      <c r="B82">
        <v>-0.23558200000000001</v>
      </c>
      <c r="C82">
        <v>9.1597999999999999E-2</v>
      </c>
      <c r="D82">
        <f t="shared" si="3"/>
        <v>0.32718000000000003</v>
      </c>
      <c r="E82">
        <f t="shared" si="4"/>
        <v>11.895820000000001</v>
      </c>
      <c r="F82">
        <v>38</v>
      </c>
      <c r="G82">
        <f t="shared" si="5"/>
        <v>0.38</v>
      </c>
      <c r="H82">
        <f>E82*G82*60/'Subject-data'!$J$2</f>
        <v>1016.0991268352175</v>
      </c>
      <c r="I82">
        <v>98</v>
      </c>
      <c r="J82">
        <f>(1-6*ABS(C82-B82)/(4.8*2.623*'Subject-data'!$E$2*'SSS-Tilt'!$G$2))*100</f>
        <v>81.054886253173137</v>
      </c>
      <c r="L82">
        <v>66</v>
      </c>
      <c r="M82">
        <v>68</v>
      </c>
      <c r="O82">
        <v>-11.895820000000001</v>
      </c>
      <c r="Q82">
        <v>81</v>
      </c>
    </row>
    <row r="83" spans="1:17" x14ac:dyDescent="0.25">
      <c r="A83">
        <v>81</v>
      </c>
      <c r="B83">
        <v>-0.240402</v>
      </c>
      <c r="C83">
        <v>7.7937999999999993E-2</v>
      </c>
      <c r="D83">
        <f t="shared" si="3"/>
        <v>0.31834000000000001</v>
      </c>
      <c r="E83">
        <f t="shared" si="4"/>
        <v>11.577199999999999</v>
      </c>
      <c r="F83">
        <v>36</v>
      </c>
      <c r="G83">
        <f t="shared" si="5"/>
        <v>0.36</v>
      </c>
      <c r="H83">
        <f>E83*G83*60/'Subject-data'!$J$2</f>
        <v>936.83721456488706</v>
      </c>
      <c r="I83">
        <v>98</v>
      </c>
      <c r="J83">
        <f>(1-6*ABS(C83-B83)/(4.8*2.623*'Subject-data'!$E$2*'SSS-Tilt'!$G$2))*100</f>
        <v>81.56675985645559</v>
      </c>
      <c r="L83">
        <v>62</v>
      </c>
      <c r="M83">
        <v>57</v>
      </c>
      <c r="O83">
        <v>-11.577199999999999</v>
      </c>
      <c r="Q83">
        <v>82</v>
      </c>
    </row>
    <row r="84" spans="1:17" x14ac:dyDescent="0.25">
      <c r="A84">
        <v>82</v>
      </c>
      <c r="B84">
        <v>-0.240786</v>
      </c>
      <c r="C84">
        <v>6.4158000000000007E-2</v>
      </c>
      <c r="D84">
        <f t="shared" si="3"/>
        <v>0.30494399999999999</v>
      </c>
      <c r="E84">
        <f t="shared" si="4"/>
        <v>13.32413</v>
      </c>
      <c r="F84">
        <v>41</v>
      </c>
      <c r="G84">
        <f t="shared" si="5"/>
        <v>0.41</v>
      </c>
      <c r="H84">
        <f>E84*G84*60/'Subject-data'!$J$2</f>
        <v>1227.9503733960773</v>
      </c>
      <c r="I84">
        <v>98</v>
      </c>
      <c r="J84">
        <f>(1-6*ABS(C84-B84)/(4.8*2.623*'Subject-data'!$E$2*'SSS-Tilt'!$G$2))*100</f>
        <v>82.342445239891276</v>
      </c>
      <c r="L84">
        <v>77</v>
      </c>
      <c r="M84">
        <v>65</v>
      </c>
      <c r="O84">
        <v>-13.32413</v>
      </c>
      <c r="Q84">
        <v>83</v>
      </c>
    </row>
    <row r="85" spans="1:17" x14ac:dyDescent="0.25">
      <c r="A85">
        <v>83</v>
      </c>
      <c r="B85">
        <v>-0.35594399999999998</v>
      </c>
      <c r="C85">
        <v>-8.9398000000000005E-2</v>
      </c>
      <c r="D85">
        <f t="shared" si="3"/>
        <v>0.26654599999999995</v>
      </c>
      <c r="E85">
        <f t="shared" si="4"/>
        <v>11.823410000000001</v>
      </c>
      <c r="F85">
        <v>39</v>
      </c>
      <c r="G85">
        <f t="shared" si="5"/>
        <v>0.39</v>
      </c>
      <c r="H85">
        <f>E85*G85*60/'Subject-data'!$J$2</f>
        <v>1036.4908065260618</v>
      </c>
      <c r="I85">
        <v>98</v>
      </c>
      <c r="J85">
        <f>(1-6*ABS(C85-B85)/(4.8*2.623*'Subject-data'!$E$2*'SSS-Tilt'!$G$2))*100</f>
        <v>84.565852775959073</v>
      </c>
      <c r="L85">
        <v>81</v>
      </c>
      <c r="M85">
        <v>43</v>
      </c>
      <c r="O85">
        <v>-11.823410000000001</v>
      </c>
      <c r="Q85">
        <v>84</v>
      </c>
    </row>
    <row r="86" spans="1:17" x14ac:dyDescent="0.25">
      <c r="A86">
        <v>84</v>
      </c>
      <c r="B86">
        <v>-0.22481200000000001</v>
      </c>
      <c r="C86">
        <v>2.5656999999999999E-2</v>
      </c>
      <c r="D86">
        <f t="shared" si="3"/>
        <v>0.250469</v>
      </c>
      <c r="E86">
        <f t="shared" si="4"/>
        <v>13.43708</v>
      </c>
      <c r="F86">
        <v>45</v>
      </c>
      <c r="G86">
        <f t="shared" si="5"/>
        <v>0.45</v>
      </c>
      <c r="H86">
        <f>E86*G86*60/'Subject-data'!$J$2</f>
        <v>1359.1754266020232</v>
      </c>
      <c r="I86">
        <v>98</v>
      </c>
      <c r="J86">
        <f>(1-6*ABS(C86-B86)/(4.8*2.623*'Subject-data'!$E$2*'SSS-Tilt'!$G$2))*100</f>
        <v>85.496779463738676</v>
      </c>
      <c r="L86">
        <v>14</v>
      </c>
      <c r="M86">
        <v>47</v>
      </c>
      <c r="O86">
        <v>-13.43708</v>
      </c>
      <c r="Q86">
        <v>85</v>
      </c>
    </row>
    <row r="87" spans="1:17" x14ac:dyDescent="0.25">
      <c r="A87">
        <v>85</v>
      </c>
      <c r="B87">
        <v>-0.23854300000000001</v>
      </c>
      <c r="C87">
        <v>4.4403999999999999E-2</v>
      </c>
      <c r="D87">
        <f t="shared" si="3"/>
        <v>0.282947</v>
      </c>
      <c r="E87">
        <f t="shared" si="4"/>
        <v>10.053789999999999</v>
      </c>
      <c r="F87">
        <v>34</v>
      </c>
      <c r="G87">
        <f t="shared" si="5"/>
        <v>0.34</v>
      </c>
      <c r="H87">
        <f>E87*G87*60/'Subject-data'!$J$2</f>
        <v>768.36367328381732</v>
      </c>
      <c r="I87">
        <v>98</v>
      </c>
      <c r="J87">
        <f>(1-6*ABS(C87-B87)/(4.8*2.623*'Subject-data'!$E$2*'SSS-Tilt'!$G$2))*100</f>
        <v>83.616165109959596</v>
      </c>
      <c r="L87">
        <v>65</v>
      </c>
      <c r="M87">
        <v>76</v>
      </c>
      <c r="O87">
        <v>-10.053789999999999</v>
      </c>
      <c r="Q87">
        <v>86</v>
      </c>
    </row>
    <row r="88" spans="1:17" x14ac:dyDescent="0.25">
      <c r="A88">
        <v>86</v>
      </c>
      <c r="B88">
        <v>-0.251052</v>
      </c>
      <c r="C88">
        <v>0.100553</v>
      </c>
      <c r="D88">
        <f t="shared" si="3"/>
        <v>0.351605</v>
      </c>
      <c r="E88">
        <f t="shared" si="4"/>
        <v>9.9581199999999992</v>
      </c>
      <c r="F88">
        <v>32</v>
      </c>
      <c r="G88">
        <f t="shared" si="5"/>
        <v>0.32</v>
      </c>
      <c r="H88">
        <f>E88*G88*60/'Subject-data'!$J$2</f>
        <v>716.28429849496467</v>
      </c>
      <c r="I88">
        <v>98</v>
      </c>
      <c r="J88">
        <f>(1-6*ABS(C88-B88)/(4.8*2.623*'Subject-data'!$E$2*'SSS-Tilt'!$G$2))*100</f>
        <v>79.640574854963447</v>
      </c>
      <c r="L88">
        <v>74</v>
      </c>
      <c r="M88">
        <v>88</v>
      </c>
      <c r="O88">
        <v>-9.9581199999999992</v>
      </c>
      <c r="Q88">
        <v>87</v>
      </c>
    </row>
    <row r="89" spans="1:17" x14ac:dyDescent="0.25">
      <c r="A89">
        <v>87</v>
      </c>
      <c r="B89">
        <v>-0.24498</v>
      </c>
      <c r="C89">
        <v>0.10163700000000001</v>
      </c>
      <c r="D89">
        <f t="shared" si="3"/>
        <v>0.34661700000000001</v>
      </c>
      <c r="E89">
        <f t="shared" si="4"/>
        <v>11.20973</v>
      </c>
      <c r="F89">
        <v>33</v>
      </c>
      <c r="G89">
        <f t="shared" si="5"/>
        <v>0.33</v>
      </c>
      <c r="H89">
        <f>E89*G89*60/'Subject-data'!$J$2</f>
        <v>831.50945048219046</v>
      </c>
      <c r="I89">
        <v>98</v>
      </c>
      <c r="J89">
        <f>(1-6*ABS(C89-B89)/(4.8*2.623*'Subject-data'!$E$2*'SSS-Tilt'!$G$2))*100</f>
        <v>79.929401272743178</v>
      </c>
      <c r="L89">
        <v>44</v>
      </c>
      <c r="M89">
        <v>71</v>
      </c>
      <c r="O89">
        <v>-11.20973</v>
      </c>
      <c r="Q89">
        <v>88</v>
      </c>
    </row>
    <row r="90" spans="1:17" x14ac:dyDescent="0.25">
      <c r="A90">
        <v>88</v>
      </c>
      <c r="B90">
        <v>-0.224749</v>
      </c>
      <c r="C90">
        <v>7.4431999999999998E-2</v>
      </c>
      <c r="D90">
        <f t="shared" si="3"/>
        <v>0.29918100000000003</v>
      </c>
      <c r="E90">
        <f t="shared" si="4"/>
        <v>11.79083</v>
      </c>
      <c r="F90">
        <v>35</v>
      </c>
      <c r="G90">
        <f t="shared" si="5"/>
        <v>0.35</v>
      </c>
      <c r="H90">
        <f>E90*G90*60/'Subject-data'!$J$2</f>
        <v>927.6208882575803</v>
      </c>
      <c r="I90">
        <v>98</v>
      </c>
      <c r="J90">
        <f>(1-6*ABS(C90-B90)/(4.8*2.623*'Subject-data'!$E$2*'SSS-Tilt'!$G$2))*100</f>
        <v>82.67614745433886</v>
      </c>
      <c r="L90">
        <v>8</v>
      </c>
      <c r="M90">
        <v>1</v>
      </c>
      <c r="O90">
        <v>-11.79083</v>
      </c>
      <c r="Q90">
        <v>89</v>
      </c>
    </row>
    <row r="91" spans="1:17" x14ac:dyDescent="0.25">
      <c r="A91">
        <v>89</v>
      </c>
      <c r="B91">
        <v>-0.26582800000000001</v>
      </c>
      <c r="C91">
        <v>5.3159999999999999E-2</v>
      </c>
      <c r="D91">
        <f t="shared" si="3"/>
        <v>0.31898799999999999</v>
      </c>
      <c r="E91">
        <f t="shared" si="4"/>
        <v>8.1616900000000001</v>
      </c>
      <c r="F91">
        <v>29</v>
      </c>
      <c r="G91">
        <f t="shared" si="5"/>
        <v>0.28999999999999998</v>
      </c>
      <c r="H91">
        <f>E91*G91*60/'Subject-data'!$J$2</f>
        <v>532.03008414652345</v>
      </c>
      <c r="I91">
        <v>98</v>
      </c>
      <c r="J91">
        <f>(1-6*ABS(C91-B91)/(4.8*2.623*'Subject-data'!$E$2*'SSS-Tilt'!$G$2))*100</f>
        <v>81.529237900015872</v>
      </c>
      <c r="L91">
        <v>0</v>
      </c>
      <c r="M91">
        <v>0</v>
      </c>
      <c r="O91">
        <v>-8.1616900000000001</v>
      </c>
      <c r="Q91">
        <v>90</v>
      </c>
    </row>
    <row r="92" spans="1:17" x14ac:dyDescent="0.25">
      <c r="A92">
        <v>90</v>
      </c>
      <c r="B92">
        <v>-0.26067099999999999</v>
      </c>
      <c r="C92">
        <v>0.128968</v>
      </c>
      <c r="D92">
        <f t="shared" si="3"/>
        <v>0.38963899999999996</v>
      </c>
      <c r="E92">
        <f t="shared" si="4"/>
        <v>10.47486</v>
      </c>
      <c r="F92">
        <v>32</v>
      </c>
      <c r="G92">
        <f t="shared" si="5"/>
        <v>0.32</v>
      </c>
      <c r="H92">
        <f>E92*G92*60/'Subject-data'!$J$2</f>
        <v>753.45323684922118</v>
      </c>
      <c r="I92">
        <v>98</v>
      </c>
      <c r="J92">
        <f>(1-6*ABS(C92-B92)/(4.8*2.623*'Subject-data'!$E$2*'SSS-Tilt'!$G$2))*100</f>
        <v>77.438244467266117</v>
      </c>
      <c r="L92">
        <v>0</v>
      </c>
      <c r="M92">
        <v>0</v>
      </c>
      <c r="O92">
        <v>-10.47486</v>
      </c>
      <c r="Q92">
        <v>91</v>
      </c>
    </row>
    <row r="93" spans="1:17" x14ac:dyDescent="0.25">
      <c r="A93">
        <v>91</v>
      </c>
      <c r="B93">
        <v>-0.27875100000000003</v>
      </c>
      <c r="C93">
        <v>3.9092000000000002E-2</v>
      </c>
      <c r="D93">
        <f t="shared" si="3"/>
        <v>0.31784300000000004</v>
      </c>
      <c r="E93">
        <f t="shared" si="4"/>
        <v>11.138389999999999</v>
      </c>
      <c r="F93">
        <v>33</v>
      </c>
      <c r="G93">
        <f t="shared" si="5"/>
        <v>0.33</v>
      </c>
      <c r="H93">
        <f>E93*G93*60/'Subject-data'!$J$2</f>
        <v>826.21762951974085</v>
      </c>
      <c r="I93">
        <v>98</v>
      </c>
      <c r="J93">
        <f>(1-6*ABS(C93-B93)/(4.8*2.623*'Subject-data'!$E$2*'SSS-Tilt'!$G$2))*100</f>
        <v>81.595538270576768</v>
      </c>
      <c r="L93">
        <v>0</v>
      </c>
      <c r="M93">
        <v>0</v>
      </c>
      <c r="O93">
        <v>-11.138389999999999</v>
      </c>
      <c r="Q93">
        <v>92</v>
      </c>
    </row>
    <row r="94" spans="1:17" x14ac:dyDescent="0.25">
      <c r="A94">
        <v>92</v>
      </c>
      <c r="B94">
        <v>-0.290684</v>
      </c>
      <c r="C94">
        <v>3.0797999999999999E-2</v>
      </c>
      <c r="D94">
        <f t="shared" si="3"/>
        <v>0.32148199999999999</v>
      </c>
      <c r="E94">
        <f t="shared" si="4"/>
        <v>12.107139999999999</v>
      </c>
      <c r="F94">
        <v>36</v>
      </c>
      <c r="G94">
        <f t="shared" si="5"/>
        <v>0.36</v>
      </c>
      <c r="H94">
        <f>E94*G94*60/'Subject-data'!$J$2</f>
        <v>979.72042583242285</v>
      </c>
      <c r="I94">
        <v>98</v>
      </c>
      <c r="J94">
        <f>(1-6*ABS(C94-B94)/(4.8*2.623*'Subject-data'!$E$2*'SSS-Tilt'!$G$2))*100</f>
        <v>81.384824691125999</v>
      </c>
      <c r="L94">
        <v>0</v>
      </c>
      <c r="M94">
        <v>10</v>
      </c>
      <c r="O94">
        <v>-12.107139999999999</v>
      </c>
      <c r="Q94">
        <v>93</v>
      </c>
    </row>
    <row r="95" spans="1:17" x14ac:dyDescent="0.25">
      <c r="A95">
        <v>93</v>
      </c>
      <c r="B95">
        <v>-0.29555799999999999</v>
      </c>
      <c r="C95">
        <v>-1.4033E-2</v>
      </c>
      <c r="D95">
        <f t="shared" si="3"/>
        <v>0.28152499999999997</v>
      </c>
      <c r="E95">
        <f t="shared" si="4"/>
        <v>13.42191</v>
      </c>
      <c r="F95">
        <v>39</v>
      </c>
      <c r="G95">
        <f t="shared" si="5"/>
        <v>0.39</v>
      </c>
      <c r="H95">
        <f>E95*G95*60/'Subject-data'!$J$2</f>
        <v>1176.6221691559549</v>
      </c>
      <c r="I95">
        <v>98</v>
      </c>
      <c r="J95">
        <f>(1-6*ABS(C95-B95)/(4.8*2.623*'Subject-data'!$E$2*'SSS-Tilt'!$G$2))*100</f>
        <v>83.698504958813402</v>
      </c>
      <c r="K95">
        <v>1</v>
      </c>
      <c r="L95">
        <v>0</v>
      </c>
      <c r="M95">
        <v>1</v>
      </c>
      <c r="O95">
        <v>-13.42191</v>
      </c>
      <c r="Q95">
        <v>94</v>
      </c>
    </row>
    <row r="96" spans="1:17" x14ac:dyDescent="0.25">
      <c r="A96">
        <v>94</v>
      </c>
      <c r="B96">
        <v>-0.33351199999999998</v>
      </c>
      <c r="C96">
        <v>-9.0126999999999999E-2</v>
      </c>
      <c r="D96">
        <f t="shared" si="3"/>
        <v>0.24338499999999996</v>
      </c>
      <c r="E96">
        <f t="shared" si="4"/>
        <v>12.39672</v>
      </c>
      <c r="F96">
        <v>39</v>
      </c>
      <c r="G96">
        <f t="shared" si="5"/>
        <v>0.39</v>
      </c>
      <c r="H96">
        <f>E96*G96*60/'Subject-data'!$J$2</f>
        <v>1086.749618855961</v>
      </c>
      <c r="I96">
        <v>98</v>
      </c>
      <c r="J96">
        <f>(1-6*ABS(C96-B96)/(4.8*2.623*'Subject-data'!$E$2*'SSS-Tilt'!$G$2))*100</f>
        <v>85.906973197409826</v>
      </c>
      <c r="K96">
        <v>1</v>
      </c>
      <c r="L96">
        <v>0</v>
      </c>
      <c r="M96">
        <v>0</v>
      </c>
      <c r="O96">
        <v>-12.39672</v>
      </c>
      <c r="Q96">
        <v>95</v>
      </c>
    </row>
    <row r="97" spans="1:17" x14ac:dyDescent="0.25">
      <c r="A97">
        <v>95</v>
      </c>
      <c r="B97">
        <v>-0.31998700000000002</v>
      </c>
      <c r="C97">
        <v>-8.9124999999999996E-2</v>
      </c>
      <c r="D97">
        <f t="shared" si="3"/>
        <v>0.23086200000000001</v>
      </c>
      <c r="E97">
        <f t="shared" si="4"/>
        <v>12.98521</v>
      </c>
      <c r="F97">
        <v>43</v>
      </c>
      <c r="G97">
        <f t="shared" si="5"/>
        <v>0.43</v>
      </c>
      <c r="H97">
        <f>E97*G97*60/'Subject-data'!$J$2</f>
        <v>1255.0919109649067</v>
      </c>
      <c r="I97">
        <v>98</v>
      </c>
      <c r="J97">
        <f>(1-6*ABS(C97-B97)/(4.8*2.623*'Subject-data'!$E$2*'SSS-Tilt'!$G$2))*100</f>
        <v>86.632108167308687</v>
      </c>
      <c r="K97">
        <v>1</v>
      </c>
      <c r="L97">
        <v>3</v>
      </c>
      <c r="M97">
        <v>151</v>
      </c>
      <c r="O97">
        <v>-12.98521</v>
      </c>
      <c r="Q97">
        <v>96</v>
      </c>
    </row>
    <row r="98" spans="1:17" x14ac:dyDescent="0.25">
      <c r="A98">
        <v>96</v>
      </c>
      <c r="B98">
        <v>-0.29321199999999997</v>
      </c>
      <c r="C98">
        <v>-2.4659E-2</v>
      </c>
      <c r="D98">
        <f t="shared" si="3"/>
        <v>0.26855299999999999</v>
      </c>
      <c r="E98">
        <f t="shared" si="4"/>
        <v>8.7049199999999995</v>
      </c>
      <c r="F98">
        <v>34</v>
      </c>
      <c r="G98">
        <f t="shared" si="5"/>
        <v>0.34</v>
      </c>
      <c r="H98">
        <f>E98*G98*60/'Subject-data'!$J$2</f>
        <v>665.27591155591745</v>
      </c>
      <c r="I98">
        <v>98</v>
      </c>
      <c r="J98">
        <f>(1-6*ABS(C98-B98)/(4.8*2.623*'Subject-data'!$E$2*'SSS-Tilt'!$G$2))*100</f>
        <v>84.449638938652754</v>
      </c>
      <c r="K98">
        <v>1</v>
      </c>
      <c r="L98">
        <v>2</v>
      </c>
      <c r="M98">
        <v>0</v>
      </c>
      <c r="O98">
        <v>-8.7049199999999995</v>
      </c>
      <c r="Q98">
        <v>97</v>
      </c>
    </row>
    <row r="99" spans="1:17" x14ac:dyDescent="0.25">
      <c r="A99">
        <v>97</v>
      </c>
      <c r="B99">
        <v>-0.29231800000000002</v>
      </c>
      <c r="C99">
        <v>4.5939000000000001E-2</v>
      </c>
      <c r="D99">
        <f t="shared" si="3"/>
        <v>0.33825700000000003</v>
      </c>
      <c r="E99">
        <f t="shared" si="4"/>
        <v>8.5796200000000002</v>
      </c>
      <c r="F99">
        <v>32</v>
      </c>
      <c r="G99">
        <f t="shared" si="5"/>
        <v>0.32</v>
      </c>
      <c r="H99">
        <f>E99*G99*60/'Subject-data'!$J$2</f>
        <v>617.12924659005603</v>
      </c>
      <c r="I99">
        <v>98</v>
      </c>
      <c r="J99">
        <f>(1-6*ABS(C99-B99)/(4.8*2.623*'Subject-data'!$E$2*'SSS-Tilt'!$G$2))*100</f>
        <v>80.413480834218433</v>
      </c>
      <c r="K99">
        <v>1</v>
      </c>
      <c r="L99">
        <v>42</v>
      </c>
      <c r="M99">
        <v>39</v>
      </c>
      <c r="O99">
        <v>-8.5796200000000002</v>
      </c>
      <c r="Q99">
        <v>98</v>
      </c>
    </row>
    <row r="100" spans="1:17" x14ac:dyDescent="0.25">
      <c r="A100">
        <v>98</v>
      </c>
      <c r="B100">
        <v>-0.27224900000000002</v>
      </c>
      <c r="C100">
        <v>8.9457999999999996E-2</v>
      </c>
      <c r="D100">
        <f t="shared" si="3"/>
        <v>0.361707</v>
      </c>
      <c r="E100">
        <f t="shared" si="4"/>
        <v>8.8610500000000005</v>
      </c>
      <c r="F100">
        <v>35</v>
      </c>
      <c r="G100">
        <f t="shared" si="5"/>
        <v>0.35</v>
      </c>
      <c r="H100">
        <f>E100*G100*60/'Subject-data'!$J$2</f>
        <v>697.12607779900418</v>
      </c>
      <c r="I100">
        <v>98</v>
      </c>
      <c r="J100">
        <f>(1-6*ABS(C100-B100)/(4.8*2.623*'Subject-data'!$E$2*'SSS-Tilt'!$G$2))*100</f>
        <v>79.055626083429601</v>
      </c>
      <c r="K100">
        <v>1</v>
      </c>
      <c r="L100">
        <v>0</v>
      </c>
      <c r="M100">
        <v>0</v>
      </c>
      <c r="O100">
        <v>-8.8610500000000005</v>
      </c>
      <c r="Q100">
        <v>99</v>
      </c>
    </row>
    <row r="101" spans="1:17" x14ac:dyDescent="0.25">
      <c r="A101">
        <v>99</v>
      </c>
      <c r="B101">
        <v>-0.27397199999999999</v>
      </c>
      <c r="C101">
        <v>9.9486000000000005E-2</v>
      </c>
      <c r="D101">
        <f t="shared" si="3"/>
        <v>0.37345800000000001</v>
      </c>
      <c r="E101">
        <f t="shared" si="4"/>
        <v>8.4357000000000006</v>
      </c>
      <c r="F101">
        <v>31</v>
      </c>
      <c r="G101">
        <f t="shared" si="5"/>
        <v>0.31</v>
      </c>
      <c r="H101">
        <f>E101*G101*60/'Subject-data'!$J$2</f>
        <v>587.81534303548631</v>
      </c>
      <c r="I101">
        <v>98</v>
      </c>
      <c r="J101">
        <f>(1-6*ABS(C101-B101)/(4.8*2.623*'Subject-data'!$E$2*'SSS-Tilt'!$G$2))*100</f>
        <v>78.375193197437284</v>
      </c>
      <c r="K101">
        <v>0</v>
      </c>
      <c r="L101">
        <v>50</v>
      </c>
      <c r="M101">
        <v>31</v>
      </c>
      <c r="O101">
        <v>-8.4357000000000006</v>
      </c>
      <c r="Q101">
        <v>100</v>
      </c>
    </row>
    <row r="102" spans="1:17" x14ac:dyDescent="0.25">
      <c r="A102">
        <v>100</v>
      </c>
      <c r="B102">
        <v>-0.268513</v>
      </c>
      <c r="C102">
        <v>0.113876</v>
      </c>
      <c r="D102">
        <f t="shared" si="3"/>
        <v>0.38238899999999998</v>
      </c>
      <c r="E102">
        <f t="shared" si="4"/>
        <v>10.082549999999999</v>
      </c>
      <c r="F102">
        <v>35</v>
      </c>
      <c r="G102">
        <f t="shared" si="5"/>
        <v>0.35</v>
      </c>
      <c r="H102">
        <f>E102*G102*60/'Subject-data'!$J$2</f>
        <v>793.22524257422651</v>
      </c>
      <c r="I102">
        <v>98</v>
      </c>
      <c r="J102">
        <f>(1-6*ABS(C102-B102)/(4.8*2.623*'Subject-data'!$E$2*'SSS-Tilt'!$G$2))*100</f>
        <v>77.858050307062229</v>
      </c>
      <c r="K102">
        <v>0</v>
      </c>
      <c r="L102">
        <v>63</v>
      </c>
      <c r="M102">
        <v>59</v>
      </c>
      <c r="O102">
        <v>-10.082549999999999</v>
      </c>
      <c r="Q102">
        <v>101</v>
      </c>
    </row>
    <row r="103" spans="1:17" x14ac:dyDescent="0.25">
      <c r="A103">
        <v>101</v>
      </c>
      <c r="B103">
        <v>-0.24571499999999999</v>
      </c>
      <c r="C103">
        <v>5.9004000000000001E-2</v>
      </c>
      <c r="D103">
        <f t="shared" si="3"/>
        <v>0.30471899999999996</v>
      </c>
      <c r="E103">
        <f t="shared" si="4"/>
        <v>11.323079999999999</v>
      </c>
      <c r="F103">
        <v>36</v>
      </c>
      <c r="G103">
        <f t="shared" si="5"/>
        <v>0.36</v>
      </c>
      <c r="H103">
        <f>E103*G103*60/'Subject-data'!$J$2</f>
        <v>916.27360048158289</v>
      </c>
      <c r="I103">
        <v>98</v>
      </c>
      <c r="J103">
        <f>(1-6*ABS(C103-B103)/(4.8*2.623*'Subject-data'!$E$2*'SSS-Tilt'!$G$2))*100</f>
        <v>82.355473696988398</v>
      </c>
      <c r="K103">
        <v>0</v>
      </c>
      <c r="L103">
        <v>83</v>
      </c>
      <c r="M103">
        <v>72</v>
      </c>
      <c r="O103">
        <v>-11.323079999999999</v>
      </c>
      <c r="Q103">
        <v>102</v>
      </c>
    </row>
    <row r="104" spans="1:17" x14ac:dyDescent="0.25">
      <c r="A104">
        <v>102</v>
      </c>
      <c r="B104">
        <v>-0.24637500000000001</v>
      </c>
      <c r="C104">
        <v>9.9529000000000006E-2</v>
      </c>
      <c r="D104">
        <f t="shared" si="3"/>
        <v>0.34590399999999999</v>
      </c>
      <c r="E104">
        <f t="shared" si="4"/>
        <v>9.9763599999999997</v>
      </c>
      <c r="F104">
        <v>35</v>
      </c>
      <c r="G104">
        <f t="shared" si="5"/>
        <v>0.35</v>
      </c>
      <c r="H104">
        <f>E104*G104*60/'Subject-data'!$J$2</f>
        <v>784.87094842156114</v>
      </c>
      <c r="I104">
        <v>98</v>
      </c>
      <c r="J104">
        <f>(1-6*ABS(C104-B104)/(4.8*2.623*'Subject-data'!$E$2*'SSS-Tilt'!$G$2))*100</f>
        <v>79.970687005677604</v>
      </c>
      <c r="K104">
        <v>0</v>
      </c>
      <c r="L104">
        <v>75</v>
      </c>
      <c r="M104">
        <v>45</v>
      </c>
      <c r="O104">
        <v>-9.9763599999999997</v>
      </c>
      <c r="Q104">
        <v>103</v>
      </c>
    </row>
    <row r="105" spans="1:17" x14ac:dyDescent="0.25">
      <c r="A105">
        <v>103</v>
      </c>
      <c r="B105">
        <v>-0.26394499999999999</v>
      </c>
      <c r="C105">
        <v>8.4709999999999994E-2</v>
      </c>
      <c r="D105">
        <f t="shared" si="3"/>
        <v>0.34865499999999999</v>
      </c>
      <c r="E105">
        <f t="shared" si="4"/>
        <v>10.527710000000001</v>
      </c>
      <c r="F105">
        <v>36</v>
      </c>
      <c r="G105">
        <f t="shared" si="5"/>
        <v>0.36</v>
      </c>
      <c r="H105">
        <f>E105*G105*60/'Subject-data'!$J$2</f>
        <v>851.91155997537476</v>
      </c>
      <c r="I105">
        <v>98</v>
      </c>
      <c r="J105">
        <f>(1-6*ABS(C105-B105)/(4.8*2.623*'Subject-data'!$E$2*'SSS-Tilt'!$G$2))*100</f>
        <v>79.811392403570153</v>
      </c>
      <c r="K105">
        <v>0</v>
      </c>
      <c r="L105">
        <v>54</v>
      </c>
      <c r="M105">
        <v>43</v>
      </c>
      <c r="O105">
        <v>-10.527710000000001</v>
      </c>
      <c r="Q105">
        <v>104</v>
      </c>
    </row>
    <row r="106" spans="1:17" x14ac:dyDescent="0.25">
      <c r="A106">
        <v>104</v>
      </c>
      <c r="B106">
        <v>-0.25216499999999997</v>
      </c>
      <c r="C106">
        <v>7.2942000000000007E-2</v>
      </c>
      <c r="D106">
        <f t="shared" si="3"/>
        <v>0.32510699999999998</v>
      </c>
      <c r="E106">
        <f t="shared" si="4"/>
        <v>11.44791</v>
      </c>
      <c r="F106">
        <v>36</v>
      </c>
      <c r="G106">
        <f t="shared" si="5"/>
        <v>0.36</v>
      </c>
      <c r="H106">
        <f>E106*G106*60/'Subject-data'!$J$2</f>
        <v>926.37495396032864</v>
      </c>
      <c r="I106">
        <v>98</v>
      </c>
      <c r="J106">
        <f>(1-6*ABS(C106-B106)/(4.8*2.623*'Subject-data'!$E$2*'SSS-Tilt'!$G$2))*100</f>
        <v>81.174921771227943</v>
      </c>
      <c r="K106">
        <v>0</v>
      </c>
      <c r="L106">
        <v>76</v>
      </c>
      <c r="M106">
        <v>54</v>
      </c>
      <c r="O106">
        <v>-11.44791</v>
      </c>
      <c r="Q106">
        <v>105</v>
      </c>
    </row>
    <row r="107" spans="1:17" x14ac:dyDescent="0.25">
      <c r="A107">
        <v>105</v>
      </c>
      <c r="B107">
        <v>-0.24662500000000001</v>
      </c>
      <c r="C107">
        <v>5.5210000000000002E-2</v>
      </c>
      <c r="D107">
        <f t="shared" si="3"/>
        <v>0.30183500000000002</v>
      </c>
      <c r="E107">
        <f t="shared" si="4"/>
        <v>11.77136</v>
      </c>
      <c r="F107">
        <v>38</v>
      </c>
      <c r="G107">
        <f t="shared" si="5"/>
        <v>0.38</v>
      </c>
      <c r="H107">
        <f>E107*G107*60/'Subject-data'!$J$2</f>
        <v>1005.4681911514301</v>
      </c>
      <c r="I107">
        <v>98</v>
      </c>
      <c r="J107">
        <f>(1-6*ABS(C107-B107)/(4.8*2.623*'Subject-data'!$E$2*'SSS-Tilt'!$G$2))*100</f>
        <v>82.522469564846617</v>
      </c>
      <c r="K107">
        <v>0</v>
      </c>
      <c r="L107">
        <v>44</v>
      </c>
      <c r="M107">
        <v>43</v>
      </c>
      <c r="O107">
        <v>-11.77136</v>
      </c>
      <c r="Q107">
        <v>106</v>
      </c>
    </row>
    <row r="108" spans="1:17" x14ac:dyDescent="0.25">
      <c r="A108">
        <v>106</v>
      </c>
      <c r="B108">
        <v>-0.234898</v>
      </c>
      <c r="C108">
        <v>7.8116000000000005E-2</v>
      </c>
      <c r="D108">
        <f t="shared" si="3"/>
        <v>0.31301400000000001</v>
      </c>
      <c r="E108">
        <f t="shared" si="4"/>
        <v>12.166370000000001</v>
      </c>
      <c r="F108">
        <v>38</v>
      </c>
      <c r="G108">
        <f t="shared" si="5"/>
        <v>0.38</v>
      </c>
      <c r="H108">
        <f>E108*G108*60/'Subject-data'!$J$2</f>
        <v>1039.2085567665101</v>
      </c>
      <c r="I108">
        <v>98</v>
      </c>
      <c r="J108">
        <f>(1-6*ABS(C108-B108)/(4.8*2.623*'Subject-data'!$E$2*'SSS-Tilt'!$G$2))*100</f>
        <v>81.875157912007879</v>
      </c>
      <c r="K108">
        <v>1</v>
      </c>
      <c r="L108">
        <v>55</v>
      </c>
      <c r="M108">
        <v>52</v>
      </c>
      <c r="O108">
        <v>-12.166370000000001</v>
      </c>
      <c r="Q108">
        <v>107</v>
      </c>
    </row>
    <row r="109" spans="1:17" x14ac:dyDescent="0.25">
      <c r="A109">
        <v>107</v>
      </c>
      <c r="B109">
        <v>-0.246643</v>
      </c>
      <c r="C109">
        <v>3.798E-2</v>
      </c>
      <c r="D109">
        <f t="shared" si="3"/>
        <v>0.28462300000000001</v>
      </c>
      <c r="E109">
        <f t="shared" si="4"/>
        <v>12.591469999999999</v>
      </c>
      <c r="F109">
        <v>38</v>
      </c>
      <c r="G109">
        <f t="shared" si="5"/>
        <v>0.38</v>
      </c>
      <c r="H109">
        <f>E109*G109*60/'Subject-data'!$J$2</f>
        <v>1075.5191044057353</v>
      </c>
      <c r="I109">
        <v>98</v>
      </c>
      <c r="J109">
        <f>(1-6*ABS(C109-B109)/(4.8*2.623*'Subject-data'!$E$2*'SSS-Tilt'!$G$2))*100</f>
        <v>83.519117580649478</v>
      </c>
      <c r="K109">
        <v>1</v>
      </c>
      <c r="L109">
        <v>55</v>
      </c>
      <c r="M109">
        <v>79</v>
      </c>
      <c r="O109">
        <v>-12.591469999999999</v>
      </c>
      <c r="Q109">
        <v>108</v>
      </c>
    </row>
    <row r="110" spans="1:17" x14ac:dyDescent="0.25">
      <c r="A110">
        <v>108</v>
      </c>
      <c r="B110">
        <v>-0.24248500000000001</v>
      </c>
      <c r="C110">
        <v>4.8466000000000002E-2</v>
      </c>
      <c r="D110">
        <f t="shared" si="3"/>
        <v>0.29095100000000002</v>
      </c>
      <c r="E110">
        <f t="shared" si="4"/>
        <v>12.76032</v>
      </c>
      <c r="F110">
        <v>36</v>
      </c>
      <c r="G110">
        <f t="shared" si="5"/>
        <v>0.36</v>
      </c>
      <c r="H110">
        <f>E110*G110*60/'Subject-data'!$J$2</f>
        <v>1032.5763263791434</v>
      </c>
      <c r="I110">
        <v>98</v>
      </c>
      <c r="J110">
        <f>(1-6*ABS(C110-B110)/(4.8*2.623*'Subject-data'!$E$2*'SSS-Tilt'!$G$2))*100</f>
        <v>83.152699462824671</v>
      </c>
      <c r="K110">
        <v>1</v>
      </c>
      <c r="L110">
        <v>44</v>
      </c>
      <c r="M110">
        <v>51</v>
      </c>
      <c r="O110">
        <v>-12.76032</v>
      </c>
      <c r="Q110">
        <v>109</v>
      </c>
    </row>
    <row r="111" spans="1:17" x14ac:dyDescent="0.25">
      <c r="A111">
        <v>109</v>
      </c>
      <c r="B111">
        <v>-0.25288899999999997</v>
      </c>
      <c r="C111">
        <v>2.9255E-2</v>
      </c>
      <c r="D111">
        <f t="shared" si="3"/>
        <v>0.28214399999999995</v>
      </c>
      <c r="E111">
        <f t="shared" si="4"/>
        <v>12.08544</v>
      </c>
      <c r="F111">
        <v>39</v>
      </c>
      <c r="G111">
        <f t="shared" si="5"/>
        <v>0.39</v>
      </c>
      <c r="H111">
        <f>E111*G111*60/'Subject-data'!$J$2</f>
        <v>1059.461479625787</v>
      </c>
      <c r="I111">
        <v>98</v>
      </c>
      <c r="J111">
        <f>(1-6*ABS(C111-B111)/(4.8*2.623*'Subject-data'!$E$2*'SSS-Tilt'!$G$2))*100</f>
        <v>83.662662225732873</v>
      </c>
      <c r="K111">
        <v>1</v>
      </c>
      <c r="L111">
        <v>48</v>
      </c>
      <c r="M111">
        <v>68</v>
      </c>
      <c r="O111">
        <v>-12.08544</v>
      </c>
      <c r="Q111">
        <v>110</v>
      </c>
    </row>
    <row r="112" spans="1:17" x14ac:dyDescent="0.25">
      <c r="A112">
        <v>110</v>
      </c>
      <c r="B112">
        <v>-0.29283399999999998</v>
      </c>
      <c r="C112">
        <v>1.7347999999999999E-2</v>
      </c>
      <c r="D112">
        <f t="shared" si="3"/>
        <v>0.31018199999999996</v>
      </c>
      <c r="E112">
        <f t="shared" si="4"/>
        <v>12.006209999999999</v>
      </c>
      <c r="F112">
        <v>39</v>
      </c>
      <c r="G112">
        <f t="shared" si="5"/>
        <v>0.39</v>
      </c>
      <c r="H112">
        <f>E112*G112*60/'Subject-data'!$J$2</f>
        <v>1052.5158381736965</v>
      </c>
      <c r="I112">
        <v>98</v>
      </c>
      <c r="J112">
        <f>(1-6*ABS(C112-B112)/(4.8*2.623*'Subject-data'!$E$2*'SSS-Tilt'!$G$2))*100</f>
        <v>82.039142758670309</v>
      </c>
      <c r="K112">
        <v>1</v>
      </c>
      <c r="L112">
        <v>61</v>
      </c>
      <c r="M112">
        <v>55</v>
      </c>
      <c r="O112">
        <v>-12.006209999999999</v>
      </c>
      <c r="Q112">
        <v>111</v>
      </c>
    </row>
    <row r="113" spans="1:17" x14ac:dyDescent="0.25">
      <c r="A113">
        <v>111</v>
      </c>
      <c r="B113">
        <v>-0.277341</v>
      </c>
      <c r="C113">
        <v>3.0367000000000002E-2</v>
      </c>
      <c r="D113">
        <f t="shared" si="3"/>
        <v>0.30770799999999998</v>
      </c>
      <c r="E113">
        <f t="shared" si="4"/>
        <v>13.251469999999999</v>
      </c>
      <c r="F113">
        <v>39</v>
      </c>
      <c r="G113">
        <f t="shared" si="5"/>
        <v>0.39</v>
      </c>
      <c r="H113">
        <f>E113*G113*60/'Subject-data'!$J$2</f>
        <v>1161.6806680945604</v>
      </c>
      <c r="I113">
        <v>98</v>
      </c>
      <c r="J113">
        <f>(1-6*ABS(C113-B113)/(4.8*2.623*'Subject-data'!$E$2*'SSS-Tilt'!$G$2))*100</f>
        <v>82.182397882484864</v>
      </c>
      <c r="K113">
        <v>1</v>
      </c>
      <c r="L113">
        <v>78</v>
      </c>
      <c r="M113">
        <v>39</v>
      </c>
      <c r="O113">
        <v>-13.251469999999999</v>
      </c>
      <c r="Q113">
        <v>112</v>
      </c>
    </row>
    <row r="114" spans="1:17" x14ac:dyDescent="0.25">
      <c r="A114">
        <v>112</v>
      </c>
      <c r="B114">
        <v>-0.286964</v>
      </c>
      <c r="C114">
        <v>3.6400000000000001E-4</v>
      </c>
      <c r="D114">
        <f t="shared" si="3"/>
        <v>0.28732799999999997</v>
      </c>
      <c r="E114">
        <f t="shared" si="4"/>
        <v>11.70781</v>
      </c>
      <c r="F114">
        <v>40</v>
      </c>
      <c r="G114">
        <f t="shared" si="5"/>
        <v>0.4</v>
      </c>
      <c r="H114">
        <f>E114*G114*60/'Subject-data'!$J$2</f>
        <v>1052.6736563681613</v>
      </c>
      <c r="I114">
        <v>98</v>
      </c>
      <c r="J114">
        <f>(1-6*ABS(C114-B114)/(4.8*2.623*'Subject-data'!$E$2*'SSS-Tilt'!$G$2))*100</f>
        <v>83.362486574215211</v>
      </c>
      <c r="K114">
        <v>1</v>
      </c>
      <c r="L114">
        <v>56</v>
      </c>
      <c r="M114">
        <v>92</v>
      </c>
      <c r="O114">
        <v>-11.70781</v>
      </c>
      <c r="Q114">
        <v>113</v>
      </c>
    </row>
    <row r="115" spans="1:17" x14ac:dyDescent="0.25">
      <c r="A115">
        <v>113</v>
      </c>
      <c r="B115">
        <v>-0.26085399999999997</v>
      </c>
      <c r="C115">
        <v>3.5375999999999998E-2</v>
      </c>
      <c r="D115">
        <f t="shared" si="3"/>
        <v>0.29622999999999999</v>
      </c>
      <c r="E115">
        <f t="shared" si="4"/>
        <v>11.552770000000001</v>
      </c>
      <c r="F115">
        <v>38</v>
      </c>
      <c r="G115">
        <f t="shared" si="5"/>
        <v>0.38</v>
      </c>
      <c r="H115">
        <f>E115*G115*60/'Subject-data'!$J$2</f>
        <v>986.79700176432539</v>
      </c>
      <c r="I115">
        <v>98</v>
      </c>
      <c r="J115">
        <f>(1-6*ABS(C115-B115)/(4.8*2.623*'Subject-data'!$E$2*'SSS-Tilt'!$G$2))*100</f>
        <v>82.847022907199346</v>
      </c>
      <c r="K115">
        <v>1</v>
      </c>
      <c r="L115">
        <v>70</v>
      </c>
      <c r="M115">
        <v>86</v>
      </c>
      <c r="O115">
        <v>-11.552770000000001</v>
      </c>
      <c r="Q115">
        <v>114</v>
      </c>
    </row>
    <row r="116" spans="1:17" x14ac:dyDescent="0.25">
      <c r="A116">
        <v>114</v>
      </c>
      <c r="B116">
        <v>-0.28776400000000002</v>
      </c>
      <c r="C116">
        <v>1.0333E-2</v>
      </c>
      <c r="D116">
        <f t="shared" si="3"/>
        <v>0.298097</v>
      </c>
      <c r="E116">
        <f t="shared" si="4"/>
        <v>10.053660000000001</v>
      </c>
      <c r="F116">
        <v>36</v>
      </c>
      <c r="G116">
        <f t="shared" si="5"/>
        <v>0.36</v>
      </c>
      <c r="H116">
        <f>E116*G116*60/'Subject-data'!$J$2</f>
        <v>813.55101670372994</v>
      </c>
      <c r="I116">
        <v>98</v>
      </c>
      <c r="J116">
        <f>(1-6*ABS(C116-B116)/(4.8*2.623*'Subject-data'!$E$2*'SSS-Tilt'!$G$2))*100</f>
        <v>82.738915665420109</v>
      </c>
      <c r="K116">
        <v>0</v>
      </c>
      <c r="L116">
        <v>64</v>
      </c>
      <c r="M116">
        <v>69</v>
      </c>
      <c r="O116">
        <v>-10.053660000000001</v>
      </c>
      <c r="Q116">
        <v>115</v>
      </c>
    </row>
    <row r="117" spans="1:17" x14ac:dyDescent="0.25">
      <c r="A117">
        <v>115</v>
      </c>
      <c r="B117">
        <v>-0.21645200000000001</v>
      </c>
      <c r="C117">
        <v>0.119321</v>
      </c>
      <c r="D117">
        <f t="shared" si="3"/>
        <v>0.33577299999999999</v>
      </c>
      <c r="E117">
        <f t="shared" si="4"/>
        <v>10.175459999999999</v>
      </c>
      <c r="F117">
        <v>35</v>
      </c>
      <c r="G117">
        <f t="shared" si="5"/>
        <v>0.35</v>
      </c>
      <c r="H117">
        <f>E117*G117*60/'Subject-data'!$J$2</f>
        <v>800.53475825107125</v>
      </c>
      <c r="I117">
        <v>98</v>
      </c>
      <c r="J117">
        <f>(1-6*ABS(C117-B117)/(4.8*2.623*'Subject-data'!$E$2*'SSS-Tilt'!$G$2))*100</f>
        <v>80.557315000570654</v>
      </c>
      <c r="K117">
        <v>0</v>
      </c>
      <c r="L117">
        <v>6</v>
      </c>
      <c r="M117">
        <v>0</v>
      </c>
      <c r="O117">
        <v>-10.175459999999999</v>
      </c>
      <c r="Q117">
        <v>116</v>
      </c>
    </row>
    <row r="118" spans="1:17" x14ac:dyDescent="0.25">
      <c r="A118">
        <v>116</v>
      </c>
      <c r="B118">
        <v>-0.28502499999999997</v>
      </c>
      <c r="C118">
        <v>5.4906999999999997E-2</v>
      </c>
      <c r="D118">
        <f t="shared" si="3"/>
        <v>0.33993199999999996</v>
      </c>
      <c r="E118">
        <f t="shared" si="4"/>
        <v>10.86844</v>
      </c>
      <c r="F118">
        <v>36</v>
      </c>
      <c r="G118">
        <f t="shared" si="5"/>
        <v>0.36</v>
      </c>
      <c r="H118">
        <f>E118*G118*60/'Subject-data'!$J$2</f>
        <v>879.48373149514578</v>
      </c>
      <c r="I118">
        <v>98</v>
      </c>
      <c r="J118">
        <f>(1-6*ABS(C118-B118)/(4.8*2.623*'Subject-data'!$E$2*'SSS-Tilt'!$G$2))*100</f>
        <v>80.316491209162095</v>
      </c>
      <c r="K118">
        <v>0</v>
      </c>
      <c r="L118">
        <v>52</v>
      </c>
      <c r="M118">
        <v>66</v>
      </c>
      <c r="O118">
        <v>-10.86844</v>
      </c>
      <c r="Q118">
        <v>117</v>
      </c>
    </row>
    <row r="119" spans="1:17" x14ac:dyDescent="0.25">
      <c r="A119">
        <v>117</v>
      </c>
      <c r="B119">
        <v>-0.243118</v>
      </c>
      <c r="C119">
        <v>6.2282999999999998E-2</v>
      </c>
      <c r="D119">
        <f t="shared" si="3"/>
        <v>0.30540099999999998</v>
      </c>
      <c r="E119">
        <f t="shared" si="4"/>
        <v>12.63223</v>
      </c>
      <c r="F119">
        <v>36</v>
      </c>
      <c r="G119">
        <f t="shared" si="5"/>
        <v>0.36</v>
      </c>
      <c r="H119">
        <f>E119*G119*60/'Subject-data'!$J$2</f>
        <v>1022.2111708308577</v>
      </c>
      <c r="I119">
        <v>98</v>
      </c>
      <c r="J119">
        <f>(1-6*ABS(C119-B119)/(4.8*2.623*'Subject-data'!$E$2*'SSS-Tilt'!$G$2))*100</f>
        <v>82.315982995920692</v>
      </c>
      <c r="K119">
        <v>0</v>
      </c>
      <c r="L119">
        <v>25</v>
      </c>
      <c r="M119">
        <v>6</v>
      </c>
      <c r="O119">
        <v>-12.63223</v>
      </c>
      <c r="Q119">
        <v>118</v>
      </c>
    </row>
    <row r="120" spans="1:17" x14ac:dyDescent="0.25">
      <c r="A120">
        <v>118</v>
      </c>
      <c r="B120">
        <v>-0.26288800000000001</v>
      </c>
      <c r="C120">
        <v>1.9744999999999999E-2</v>
      </c>
      <c r="D120">
        <f t="shared" si="3"/>
        <v>0.28263300000000002</v>
      </c>
      <c r="E120">
        <f t="shared" si="4"/>
        <v>10.923920000000001</v>
      </c>
      <c r="F120">
        <v>32</v>
      </c>
      <c r="G120">
        <f t="shared" si="5"/>
        <v>0.32</v>
      </c>
      <c r="H120">
        <f>E120*G120*60/'Subject-data'!$J$2</f>
        <v>785.75397504901684</v>
      </c>
      <c r="I120">
        <v>98</v>
      </c>
      <c r="J120">
        <f>(1-6*ABS(C120-B120)/(4.8*2.623*'Subject-data'!$E$2*'SSS-Tilt'!$G$2))*100</f>
        <v>83.634347045641803</v>
      </c>
      <c r="L120">
        <v>0</v>
      </c>
      <c r="M120">
        <v>0</v>
      </c>
      <c r="O120">
        <v>-10.923920000000001</v>
      </c>
      <c r="Q120">
        <v>119</v>
      </c>
    </row>
    <row r="121" spans="1:17" x14ac:dyDescent="0.25">
      <c r="A121">
        <v>119</v>
      </c>
      <c r="B121">
        <v>-0.29117700000000002</v>
      </c>
      <c r="C121">
        <v>7.1040000000000006E-2</v>
      </c>
      <c r="D121">
        <f t="shared" si="3"/>
        <v>0.36221700000000001</v>
      </c>
      <c r="E121">
        <f t="shared" si="4"/>
        <v>9.6064900000000009</v>
      </c>
      <c r="F121">
        <v>33</v>
      </c>
      <c r="G121">
        <f t="shared" si="5"/>
        <v>0.33</v>
      </c>
      <c r="H121">
        <f>E121*G121*60/'Subject-data'!$J$2</f>
        <v>712.58515780154005</v>
      </c>
      <c r="I121">
        <v>98</v>
      </c>
      <c r="J121">
        <f>(1-6*ABS(C121-B121)/(4.8*2.623*'Subject-data'!$E$2*'SSS-Tilt'!$G$2))*100</f>
        <v>79.026094914009462</v>
      </c>
      <c r="L121">
        <v>0</v>
      </c>
      <c r="M121">
        <v>0</v>
      </c>
      <c r="O121">
        <v>-9.6064900000000009</v>
      </c>
      <c r="Q121">
        <v>120</v>
      </c>
    </row>
    <row r="122" spans="1:17" x14ac:dyDescent="0.25">
      <c r="A122">
        <v>120</v>
      </c>
      <c r="B122">
        <v>-0.27126400000000001</v>
      </c>
      <c r="C122">
        <v>9.3246999999999997E-2</v>
      </c>
      <c r="D122">
        <f t="shared" si="3"/>
        <v>0.36451100000000003</v>
      </c>
      <c r="E122">
        <f t="shared" si="4"/>
        <v>11.191599999999999</v>
      </c>
      <c r="F122">
        <v>35</v>
      </c>
      <c r="G122">
        <f t="shared" si="5"/>
        <v>0.35</v>
      </c>
      <c r="H122">
        <f>E122*G122*60/'Subject-data'!$J$2</f>
        <v>880.47761972851242</v>
      </c>
      <c r="I122">
        <v>98</v>
      </c>
      <c r="J122">
        <f>(1-6*ABS(C122-B122)/(4.8*2.623*'Subject-data'!$E$2*'SSS-Tilt'!$G$2))*100</f>
        <v>78.893262555872596</v>
      </c>
      <c r="L122">
        <v>0</v>
      </c>
      <c r="M122">
        <v>0</v>
      </c>
      <c r="O122">
        <v>-11.191599999999999</v>
      </c>
      <c r="Q122">
        <v>121</v>
      </c>
    </row>
    <row r="123" spans="1:17" x14ac:dyDescent="0.25">
      <c r="A123">
        <v>121</v>
      </c>
      <c r="B123">
        <v>-0.33800799999999998</v>
      </c>
      <c r="C123">
        <v>-2.5019E-2</v>
      </c>
      <c r="D123">
        <f t="shared" si="3"/>
        <v>0.31298899999999996</v>
      </c>
      <c r="E123">
        <f t="shared" si="4"/>
        <v>12.00197</v>
      </c>
      <c r="F123">
        <v>37</v>
      </c>
      <c r="G123">
        <f t="shared" si="5"/>
        <v>0.37</v>
      </c>
      <c r="H123">
        <f>E123*G123*60/'Subject-data'!$J$2</f>
        <v>998.18803177169002</v>
      </c>
      <c r="I123">
        <v>98</v>
      </c>
      <c r="J123">
        <f>(1-6*ABS(C123-B123)/(4.8*2.623*'Subject-data'!$E$2*'SSS-Tilt'!$G$2))*100</f>
        <v>81.876605518351994</v>
      </c>
      <c r="L123">
        <v>0</v>
      </c>
      <c r="M123">
        <v>0</v>
      </c>
      <c r="O123">
        <v>-12.00197</v>
      </c>
      <c r="Q123">
        <v>122</v>
      </c>
    </row>
    <row r="124" spans="1:17" x14ac:dyDescent="0.25">
      <c r="A124">
        <v>122</v>
      </c>
      <c r="B124">
        <v>-0.31003199999999997</v>
      </c>
      <c r="C124">
        <v>-1.2038999999999999E-2</v>
      </c>
      <c r="D124">
        <f t="shared" si="3"/>
        <v>0.29799299999999995</v>
      </c>
      <c r="E124">
        <f t="shared" si="4"/>
        <v>12.62439</v>
      </c>
      <c r="F124">
        <v>38</v>
      </c>
      <c r="G124">
        <f t="shared" si="5"/>
        <v>0.38</v>
      </c>
      <c r="H124">
        <f>E124*G124*60/'Subject-data'!$J$2</f>
        <v>1078.3310150815371</v>
      </c>
      <c r="I124">
        <v>98</v>
      </c>
      <c r="J124">
        <f>(1-6*ABS(C124-B124)/(4.8*2.623*'Subject-data'!$E$2*'SSS-Tilt'!$G$2))*100</f>
        <v>82.744937707811673</v>
      </c>
      <c r="L124">
        <v>0</v>
      </c>
      <c r="M124">
        <v>0</v>
      </c>
      <c r="O124">
        <v>-12.62439</v>
      </c>
      <c r="Q124">
        <v>123</v>
      </c>
    </row>
    <row r="125" spans="1:17" x14ac:dyDescent="0.25">
      <c r="A125">
        <v>123</v>
      </c>
      <c r="B125">
        <v>-0.34166400000000002</v>
      </c>
      <c r="C125">
        <v>-7.5691999999999995E-2</v>
      </c>
      <c r="D125">
        <f t="shared" si="3"/>
        <v>0.26597200000000004</v>
      </c>
      <c r="E125">
        <f t="shared" si="4"/>
        <v>13.429790000000001</v>
      </c>
      <c r="F125">
        <v>41</v>
      </c>
      <c r="G125">
        <f t="shared" si="5"/>
        <v>0.41</v>
      </c>
      <c r="H125">
        <f>E125*G125*60/'Subject-data'!$J$2</f>
        <v>1237.6879875182024</v>
      </c>
      <c r="I125">
        <v>98</v>
      </c>
      <c r="J125">
        <f>(1-6*ABS(C125-B125)/(4.8*2.623*'Subject-data'!$E$2*'SSS-Tilt'!$G$2))*100</f>
        <v>84.599089817620168</v>
      </c>
      <c r="L125">
        <v>0</v>
      </c>
      <c r="M125">
        <v>0</v>
      </c>
      <c r="O125">
        <v>-13.429790000000001</v>
      </c>
      <c r="Q125">
        <v>124</v>
      </c>
    </row>
    <row r="126" spans="1:17" x14ac:dyDescent="0.25">
      <c r="A126">
        <v>124</v>
      </c>
      <c r="B126">
        <v>-0.36255300000000001</v>
      </c>
      <c r="C126">
        <v>-0.14519099999999999</v>
      </c>
      <c r="D126">
        <f t="shared" si="3"/>
        <v>0.21736200000000003</v>
      </c>
      <c r="E126">
        <f t="shared" si="4"/>
        <v>15.276199999999999</v>
      </c>
      <c r="F126">
        <v>50</v>
      </c>
      <c r="G126">
        <f t="shared" si="5"/>
        <v>0.5</v>
      </c>
      <c r="H126">
        <f>E126*G126*60/'Subject-data'!$J$2</f>
        <v>1716.8938201733831</v>
      </c>
      <c r="I126">
        <v>98</v>
      </c>
      <c r="J126">
        <f>(1-6*ABS(C126-B126)/(4.8*2.623*'Subject-data'!$E$2*'SSS-Tilt'!$G$2))*100</f>
        <v>87.413815593135951</v>
      </c>
      <c r="L126">
        <v>0</v>
      </c>
      <c r="M126">
        <v>0</v>
      </c>
      <c r="O126">
        <v>-15.276199999999999</v>
      </c>
      <c r="Q126">
        <v>125</v>
      </c>
    </row>
    <row r="127" spans="1:17" x14ac:dyDescent="0.25">
      <c r="A127">
        <v>125</v>
      </c>
      <c r="B127">
        <v>-0.46571699999999999</v>
      </c>
      <c r="C127">
        <v>-0.29219200000000001</v>
      </c>
      <c r="D127">
        <f t="shared" si="3"/>
        <v>0.17352499999999998</v>
      </c>
      <c r="E127">
        <f t="shared" si="4"/>
        <v>13.45186</v>
      </c>
      <c r="F127">
        <v>47</v>
      </c>
      <c r="G127">
        <f t="shared" si="5"/>
        <v>0.47</v>
      </c>
      <c r="H127">
        <f>E127*G127*60/'Subject-data'!$J$2</f>
        <v>1421.1446816359612</v>
      </c>
      <c r="I127">
        <v>98</v>
      </c>
      <c r="J127">
        <f>(1-6*ABS(C127-B127)/(4.8*2.623*'Subject-data'!$E$2*'SSS-Tilt'!$G$2))*100</f>
        <v>89.952164365431472</v>
      </c>
      <c r="L127">
        <v>0</v>
      </c>
      <c r="M127">
        <v>0</v>
      </c>
      <c r="O127">
        <v>-13.45186</v>
      </c>
      <c r="Q127">
        <v>126</v>
      </c>
    </row>
    <row r="128" spans="1:17" x14ac:dyDescent="0.25">
      <c r="A128">
        <v>126</v>
      </c>
      <c r="B128">
        <v>-0.38717499999999999</v>
      </c>
      <c r="C128">
        <v>-0.15179799999999999</v>
      </c>
      <c r="D128">
        <f t="shared" si="3"/>
        <v>0.235377</v>
      </c>
      <c r="E128">
        <f t="shared" si="4"/>
        <v>14.366210000000001</v>
      </c>
      <c r="F128">
        <v>46</v>
      </c>
      <c r="G128">
        <f t="shared" si="5"/>
        <v>0.46</v>
      </c>
      <c r="H128">
        <f>E128*G128*60/'Subject-data'!$J$2</f>
        <v>1485.4503472622782</v>
      </c>
      <c r="I128">
        <v>98</v>
      </c>
      <c r="J128">
        <f>(1-6*ABS(C128-B128)/(4.8*2.623*'Subject-data'!$E$2*'SSS-Tilt'!$G$2))*100</f>
        <v>86.370670461559797</v>
      </c>
      <c r="L128">
        <v>14</v>
      </c>
      <c r="M128">
        <v>0</v>
      </c>
      <c r="O128">
        <v>-14.366210000000001</v>
      </c>
      <c r="Q128">
        <v>127</v>
      </c>
    </row>
    <row r="129" spans="1:17" x14ac:dyDescent="0.25">
      <c r="A129">
        <v>127</v>
      </c>
      <c r="B129">
        <v>-0.312504</v>
      </c>
      <c r="C129">
        <v>-0.107484</v>
      </c>
      <c r="D129">
        <f t="shared" si="3"/>
        <v>0.20502000000000001</v>
      </c>
      <c r="E129">
        <f t="shared" si="4"/>
        <v>12.14106</v>
      </c>
      <c r="F129">
        <v>44</v>
      </c>
      <c r="G129">
        <f t="shared" si="5"/>
        <v>0.44</v>
      </c>
      <c r="H129">
        <f>E129*G129*60/'Subject-data'!$J$2</f>
        <v>1200.7908758874423</v>
      </c>
      <c r="I129">
        <v>98</v>
      </c>
      <c r="J129">
        <f>(1-6*ABS(C129-B129)/(4.8*2.623*'Subject-data'!$E$2*'SSS-Tilt'!$G$2))*100</f>
        <v>88.128469893103357</v>
      </c>
      <c r="L129">
        <v>3</v>
      </c>
      <c r="M129">
        <v>0</v>
      </c>
      <c r="O129">
        <v>-12.14106</v>
      </c>
      <c r="Q129">
        <v>128</v>
      </c>
    </row>
    <row r="130" spans="1:17" x14ac:dyDescent="0.25">
      <c r="A130">
        <v>128</v>
      </c>
      <c r="B130">
        <v>-0.28871400000000003</v>
      </c>
      <c r="C130">
        <v>-9.2800000000000001E-3</v>
      </c>
      <c r="D130">
        <f t="shared" si="3"/>
        <v>0.27943400000000002</v>
      </c>
      <c r="E130">
        <f t="shared" si="4"/>
        <v>8.0570199999999996</v>
      </c>
      <c r="F130">
        <v>30</v>
      </c>
      <c r="G130">
        <f t="shared" si="5"/>
        <v>0.3</v>
      </c>
      <c r="H130">
        <f>E130*G130*60/'Subject-data'!$J$2</f>
        <v>543.31762533928668</v>
      </c>
      <c r="I130">
        <v>98</v>
      </c>
      <c r="J130">
        <f>(1-6*ABS(C130-B130)/(4.8*2.623*'Subject-data'!$E$2*'SSS-Tilt'!$G$2))*100</f>
        <v>83.819582753435967</v>
      </c>
      <c r="L130">
        <v>3</v>
      </c>
      <c r="M130">
        <v>3</v>
      </c>
      <c r="O130">
        <v>-8.0570199999999996</v>
      </c>
      <c r="Q130">
        <v>129</v>
      </c>
    </row>
    <row r="131" spans="1:17" x14ac:dyDescent="0.25">
      <c r="A131">
        <v>129</v>
      </c>
      <c r="B131">
        <v>-0.29147299999999998</v>
      </c>
      <c r="C131">
        <v>5.9124000000000003E-2</v>
      </c>
      <c r="D131">
        <f t="shared" si="3"/>
        <v>0.35059699999999999</v>
      </c>
      <c r="E131">
        <f t="shared" si="4"/>
        <v>8.2863199999999999</v>
      </c>
      <c r="F131">
        <v>33</v>
      </c>
      <c r="G131">
        <f t="shared" si="5"/>
        <v>0.33</v>
      </c>
      <c r="H131">
        <f>E131*G131*60/'Subject-data'!$J$2</f>
        <v>614.65828255627787</v>
      </c>
      <c r="I131">
        <v>98</v>
      </c>
      <c r="J131">
        <f>(1-6*ABS(C131-B131)/(4.8*2.623*'Subject-data'!$E$2*'SSS-Tilt'!$G$2))*100</f>
        <v>79.698942342758556</v>
      </c>
      <c r="L131">
        <v>62</v>
      </c>
      <c r="M131">
        <v>54</v>
      </c>
      <c r="O131">
        <v>-8.2863199999999999</v>
      </c>
      <c r="Q131">
        <v>130</v>
      </c>
    </row>
    <row r="132" spans="1:17" x14ac:dyDescent="0.25">
      <c r="A132">
        <v>130</v>
      </c>
      <c r="B132">
        <v>-0.288074</v>
      </c>
      <c r="C132">
        <v>8.4772E-2</v>
      </c>
      <c r="D132">
        <f t="shared" ref="D132:D182" si="6">$C132-B132</f>
        <v>0.37284600000000001</v>
      </c>
      <c r="E132">
        <f t="shared" ref="E132:E182" si="7">ABS(O132)</f>
        <v>8.9609799999999993</v>
      </c>
      <c r="F132">
        <v>33</v>
      </c>
      <c r="G132">
        <f t="shared" ref="G132:G182" si="8">F132/100</f>
        <v>0.33</v>
      </c>
      <c r="H132">
        <f>E132*G132*60/'Subject-data'!$J$2</f>
        <v>664.70285685577608</v>
      </c>
      <c r="I132">
        <v>98</v>
      </c>
      <c r="J132">
        <f>(1-6*ABS(C132-B132)/(4.8*2.623*'Subject-data'!$E$2*'SSS-Tilt'!$G$2))*100</f>
        <v>78.410630600741456</v>
      </c>
      <c r="L132">
        <v>0</v>
      </c>
      <c r="M132">
        <v>0</v>
      </c>
      <c r="O132">
        <v>-8.9609799999999993</v>
      </c>
      <c r="Q132">
        <v>131</v>
      </c>
    </row>
    <row r="133" spans="1:17" x14ac:dyDescent="0.25">
      <c r="A133">
        <v>131</v>
      </c>
      <c r="B133">
        <v>-0.27837499999999998</v>
      </c>
      <c r="C133">
        <v>8.9469000000000007E-2</v>
      </c>
      <c r="D133">
        <f t="shared" si="6"/>
        <v>0.367844</v>
      </c>
      <c r="E133">
        <f t="shared" si="7"/>
        <v>9.0044199999999996</v>
      </c>
      <c r="F133">
        <v>33</v>
      </c>
      <c r="G133">
        <f t="shared" si="8"/>
        <v>0.33</v>
      </c>
      <c r="H133">
        <f>E133*G133*60/'Subject-data'!$J$2</f>
        <v>667.92512630641818</v>
      </c>
      <c r="I133">
        <v>98</v>
      </c>
      <c r="J133">
        <f>(1-6*ABS(C133-B133)/(4.8*2.623*'Subject-data'!$E$2*'SSS-Tilt'!$G$2))*100</f>
        <v>78.700267678073899</v>
      </c>
      <c r="L133">
        <v>58</v>
      </c>
      <c r="M133">
        <v>64</v>
      </c>
      <c r="O133">
        <v>-9.0044199999999996</v>
      </c>
      <c r="Q133">
        <v>132</v>
      </c>
    </row>
    <row r="134" spans="1:17" x14ac:dyDescent="0.25">
      <c r="A134">
        <v>132</v>
      </c>
      <c r="B134">
        <v>-0.53307700000000002</v>
      </c>
      <c r="C134">
        <v>-0.330735</v>
      </c>
      <c r="D134">
        <f t="shared" si="6"/>
        <v>0.20234200000000002</v>
      </c>
      <c r="E134">
        <f t="shared" si="7"/>
        <v>9.5068699999999993</v>
      </c>
      <c r="F134">
        <v>37</v>
      </c>
      <c r="G134">
        <f t="shared" si="8"/>
        <v>0.37</v>
      </c>
      <c r="H134">
        <f>E134*G134*60/'Subject-data'!$J$2</f>
        <v>790.67385217671153</v>
      </c>
      <c r="I134">
        <v>98</v>
      </c>
      <c r="J134">
        <f>(1-6*ABS(C134-B134)/(4.8*2.623*'Subject-data'!$E$2*'SSS-Tilt'!$G$2))*100</f>
        <v>88.283537484685979</v>
      </c>
      <c r="L134">
        <v>3</v>
      </c>
      <c r="M134">
        <v>0</v>
      </c>
      <c r="O134">
        <v>-9.5068699999999993</v>
      </c>
      <c r="Q134">
        <v>133</v>
      </c>
    </row>
    <row r="135" spans="1:17" x14ac:dyDescent="0.25">
      <c r="A135">
        <v>133</v>
      </c>
      <c r="B135">
        <v>-0.347937</v>
      </c>
      <c r="C135">
        <v>-9.4504000000000005E-2</v>
      </c>
      <c r="D135">
        <f t="shared" si="6"/>
        <v>0.25343300000000002</v>
      </c>
      <c r="E135">
        <f t="shared" si="7"/>
        <v>7.8125299999999998</v>
      </c>
      <c r="F135">
        <v>30</v>
      </c>
      <c r="G135">
        <f t="shared" si="8"/>
        <v>0.3</v>
      </c>
      <c r="H135">
        <f>E135*G135*60/'Subject-data'!$J$2</f>
        <v>526.83067033368877</v>
      </c>
      <c r="I135">
        <v>98</v>
      </c>
      <c r="J135">
        <f>(1-6*ABS(C135-B135)/(4.8*2.623*'Subject-data'!$E$2*'SSS-Tilt'!$G$2))*100</f>
        <v>85.325151255579286</v>
      </c>
      <c r="L135">
        <v>0</v>
      </c>
      <c r="M135">
        <v>2</v>
      </c>
      <c r="O135">
        <v>-7.8125299999999998</v>
      </c>
      <c r="Q135">
        <v>134</v>
      </c>
    </row>
    <row r="136" spans="1:17" x14ac:dyDescent="0.25">
      <c r="A136">
        <v>134</v>
      </c>
      <c r="B136">
        <v>-0.29114499999999999</v>
      </c>
      <c r="C136">
        <v>2.2918999999999998E-2</v>
      </c>
      <c r="D136">
        <f t="shared" si="6"/>
        <v>0.31406400000000001</v>
      </c>
      <c r="E136">
        <f t="shared" si="7"/>
        <v>7.6967800000000004</v>
      </c>
      <c r="F136">
        <v>30</v>
      </c>
      <c r="G136">
        <f t="shared" si="8"/>
        <v>0.3</v>
      </c>
      <c r="H136">
        <f>E136*G136*60/'Subject-data'!$J$2</f>
        <v>519.02517709511892</v>
      </c>
      <c r="I136">
        <v>98</v>
      </c>
      <c r="J136">
        <f>(1-6*ABS(C136-B136)/(4.8*2.623*'Subject-data'!$E$2*'SSS-Tilt'!$G$2))*100</f>
        <v>81.814358445554646</v>
      </c>
      <c r="L136">
        <v>66</v>
      </c>
      <c r="M136">
        <v>82</v>
      </c>
      <c r="O136">
        <v>-7.6967800000000004</v>
      </c>
      <c r="Q136">
        <v>135</v>
      </c>
    </row>
    <row r="137" spans="1:17" x14ac:dyDescent="0.25">
      <c r="A137">
        <v>135</v>
      </c>
      <c r="B137">
        <v>-0.311448</v>
      </c>
      <c r="C137">
        <v>7.3289999999999996E-3</v>
      </c>
      <c r="D137">
        <f t="shared" si="6"/>
        <v>0.31877699999999998</v>
      </c>
      <c r="E137">
        <f t="shared" si="7"/>
        <v>9.4547000000000008</v>
      </c>
      <c r="F137">
        <v>33</v>
      </c>
      <c r="G137">
        <f t="shared" si="8"/>
        <v>0.33</v>
      </c>
      <c r="H137">
        <f>E137*G137*60/'Subject-data'!$J$2</f>
        <v>701.32575909267814</v>
      </c>
      <c r="I137">
        <v>98</v>
      </c>
      <c r="J137">
        <f>(1-6*ABS(C137-B137)/(4.8*2.623*'Subject-data'!$E$2*'SSS-Tilt'!$G$2))*100</f>
        <v>81.541455697560281</v>
      </c>
      <c r="L137">
        <v>95</v>
      </c>
      <c r="M137">
        <v>62</v>
      </c>
      <c r="O137">
        <v>-9.4547000000000008</v>
      </c>
      <c r="Q137">
        <v>136</v>
      </c>
    </row>
    <row r="138" spans="1:17" x14ac:dyDescent="0.25">
      <c r="A138">
        <v>136</v>
      </c>
      <c r="B138">
        <v>-0.34547800000000001</v>
      </c>
      <c r="C138">
        <v>-2.0195000000000001E-2</v>
      </c>
      <c r="D138">
        <f t="shared" si="6"/>
        <v>0.32528299999999999</v>
      </c>
      <c r="E138">
        <f t="shared" si="7"/>
        <v>9.5038599999999995</v>
      </c>
      <c r="F138">
        <v>35</v>
      </c>
      <c r="G138">
        <f t="shared" si="8"/>
        <v>0.35</v>
      </c>
      <c r="H138">
        <f>E138*G138*60/'Subject-data'!$J$2</f>
        <v>747.69791906724868</v>
      </c>
      <c r="I138">
        <v>98</v>
      </c>
      <c r="J138">
        <f>(1-6*ABS(C138-B138)/(4.8*2.623*'Subject-data'!$E$2*'SSS-Tilt'!$G$2))*100</f>
        <v>81.164730622565301</v>
      </c>
      <c r="L138">
        <v>70</v>
      </c>
      <c r="M138">
        <v>50</v>
      </c>
      <c r="O138">
        <v>-9.5038599999999995</v>
      </c>
      <c r="Q138">
        <v>137</v>
      </c>
    </row>
    <row r="139" spans="1:17" x14ac:dyDescent="0.25">
      <c r="A139">
        <v>137</v>
      </c>
      <c r="B139">
        <v>-0.33633099999999999</v>
      </c>
      <c r="C139">
        <v>-5.6936E-2</v>
      </c>
      <c r="D139">
        <f t="shared" si="6"/>
        <v>0.279395</v>
      </c>
      <c r="E139">
        <f t="shared" si="7"/>
        <v>10.455489999999999</v>
      </c>
      <c r="F139">
        <v>40</v>
      </c>
      <c r="G139">
        <f t="shared" si="8"/>
        <v>0.4</v>
      </c>
      <c r="H139">
        <f>E139*G139*60/'Subject-data'!$J$2</f>
        <v>940.07494889486168</v>
      </c>
      <c r="I139">
        <v>98</v>
      </c>
      <c r="J139">
        <f>(1-6*ABS(C139-B139)/(4.8*2.623*'Subject-data'!$E$2*'SSS-Tilt'!$G$2))*100</f>
        <v>83.821841019332808</v>
      </c>
      <c r="L139">
        <v>78</v>
      </c>
      <c r="M139">
        <v>58</v>
      </c>
      <c r="O139">
        <v>-10.455489999999999</v>
      </c>
      <c r="Q139">
        <v>138</v>
      </c>
    </row>
    <row r="140" spans="1:17" x14ac:dyDescent="0.25">
      <c r="A140">
        <v>138</v>
      </c>
      <c r="B140">
        <v>-0.339756</v>
      </c>
      <c r="C140">
        <v>-7.0396E-2</v>
      </c>
      <c r="D140">
        <f t="shared" si="6"/>
        <v>0.26935999999999999</v>
      </c>
      <c r="E140">
        <f t="shared" si="7"/>
        <v>10.05292</v>
      </c>
      <c r="F140">
        <v>38</v>
      </c>
      <c r="G140">
        <f t="shared" si="8"/>
        <v>0.38</v>
      </c>
      <c r="H140">
        <f>E140*G140*60/'Subject-data'!$J$2</f>
        <v>858.68508721082662</v>
      </c>
      <c r="I140">
        <v>98</v>
      </c>
      <c r="J140">
        <f>(1-6*ABS(C140-B140)/(4.8*2.623*'Subject-data'!$E$2*'SSS-Tilt'!$G$2))*100</f>
        <v>84.402910205864416</v>
      </c>
      <c r="L140">
        <v>54</v>
      </c>
      <c r="M140">
        <v>65</v>
      </c>
      <c r="O140">
        <v>-10.05292</v>
      </c>
      <c r="Q140">
        <v>139</v>
      </c>
    </row>
    <row r="141" spans="1:17" x14ac:dyDescent="0.25">
      <c r="A141">
        <v>138</v>
      </c>
      <c r="B141">
        <v>-0.34136300000000003</v>
      </c>
      <c r="C141">
        <v>-7.3081999999999994E-2</v>
      </c>
      <c r="D141">
        <f t="shared" si="6"/>
        <v>0.26828100000000005</v>
      </c>
      <c r="E141">
        <f t="shared" si="7"/>
        <v>11.624409999999999</v>
      </c>
      <c r="F141">
        <v>45</v>
      </c>
      <c r="G141">
        <f t="shared" si="8"/>
        <v>0.45</v>
      </c>
      <c r="H141">
        <f>E141*G141*60/'Subject-data'!$J$2</f>
        <v>1175.8218616505092</v>
      </c>
      <c r="J141">
        <f>(1-6*ABS(C141-B141)/(4.8*2.623*'Subject-data'!$E$2*'SSS-Tilt'!$G$2))*100</f>
        <v>84.465388895676824</v>
      </c>
      <c r="L141">
        <v>0</v>
      </c>
      <c r="M141">
        <v>0</v>
      </c>
      <c r="O141">
        <v>-11.624409999999999</v>
      </c>
      <c r="Q141">
        <v>140</v>
      </c>
    </row>
    <row r="142" spans="1:17" x14ac:dyDescent="0.25">
      <c r="A142">
        <v>138</v>
      </c>
      <c r="B142">
        <v>-0.35583300000000001</v>
      </c>
      <c r="C142">
        <v>-9.7460000000000005E-2</v>
      </c>
      <c r="D142">
        <f t="shared" si="6"/>
        <v>0.25837300000000002</v>
      </c>
      <c r="E142">
        <f t="shared" si="7"/>
        <v>10.300829999999999</v>
      </c>
      <c r="F142">
        <v>38</v>
      </c>
      <c r="G142">
        <f t="shared" si="8"/>
        <v>0.38</v>
      </c>
      <c r="H142">
        <f>E142*G142*60/'Subject-data'!$J$2</f>
        <v>879.86068792887022</v>
      </c>
      <c r="J142">
        <f>(1-6*ABS(C142-B142)/(4.8*2.623*'Subject-data'!$E$2*'SSS-Tilt'!$G$2))*100</f>
        <v>85.039104241980269</v>
      </c>
      <c r="L142">
        <v>57</v>
      </c>
      <c r="M142">
        <v>33</v>
      </c>
      <c r="O142">
        <v>-10.300829999999999</v>
      </c>
      <c r="Q142">
        <v>141</v>
      </c>
    </row>
    <row r="143" spans="1:17" x14ac:dyDescent="0.25">
      <c r="A143">
        <v>138</v>
      </c>
      <c r="B143">
        <v>-0.30681799999999998</v>
      </c>
      <c r="C143">
        <v>-2.7439999999999999E-2</v>
      </c>
      <c r="D143">
        <f t="shared" si="6"/>
        <v>0.27937799999999996</v>
      </c>
      <c r="E143">
        <f t="shared" si="7"/>
        <v>10.88335</v>
      </c>
      <c r="F143">
        <v>40</v>
      </c>
      <c r="G143">
        <f t="shared" si="8"/>
        <v>0.4</v>
      </c>
      <c r="H143">
        <f>E143*G143*60/'Subject-data'!$J$2</f>
        <v>978.54473535481281</v>
      </c>
      <c r="J143">
        <f>(1-6*ABS(C143-B143)/(4.8*2.623*'Subject-data'!$E$2*'SSS-Tilt'!$G$2))*100</f>
        <v>83.822825391646816</v>
      </c>
      <c r="L143">
        <v>56</v>
      </c>
      <c r="M143">
        <v>95</v>
      </c>
      <c r="O143">
        <v>-10.88335</v>
      </c>
      <c r="Q143">
        <v>142</v>
      </c>
    </row>
    <row r="144" spans="1:17" x14ac:dyDescent="0.25">
      <c r="A144">
        <v>138</v>
      </c>
      <c r="B144">
        <v>-0.352379</v>
      </c>
      <c r="C144">
        <v>-9.5031000000000004E-2</v>
      </c>
      <c r="D144">
        <f t="shared" si="6"/>
        <v>0.25734800000000002</v>
      </c>
      <c r="E144">
        <f t="shared" si="7"/>
        <v>10.30697</v>
      </c>
      <c r="F144">
        <v>39</v>
      </c>
      <c r="G144">
        <f t="shared" si="8"/>
        <v>0.39</v>
      </c>
      <c r="H144">
        <f>E144*G144*60/'Subject-data'!$J$2</f>
        <v>903.55317528022113</v>
      </c>
      <c r="J144">
        <f>(1-6*ABS(C144-B144)/(4.8*2.623*'Subject-data'!$E$2*'SSS-Tilt'!$G$2))*100</f>
        <v>85.098456102089372</v>
      </c>
      <c r="L144">
        <v>66</v>
      </c>
      <c r="M144">
        <v>69</v>
      </c>
      <c r="O144">
        <v>-10.30697</v>
      </c>
      <c r="Q144">
        <v>143</v>
      </c>
    </row>
    <row r="145" spans="1:17" x14ac:dyDescent="0.25">
      <c r="A145">
        <v>138</v>
      </c>
      <c r="B145">
        <v>-0.54703500000000005</v>
      </c>
      <c r="C145">
        <v>-0.32028200000000001</v>
      </c>
      <c r="D145">
        <f t="shared" si="6"/>
        <v>0.22675300000000004</v>
      </c>
      <c r="E145">
        <f t="shared" si="7"/>
        <v>10.198919999999999</v>
      </c>
      <c r="F145">
        <v>38</v>
      </c>
      <c r="G145">
        <f t="shared" si="8"/>
        <v>0.38</v>
      </c>
      <c r="H145">
        <f>E145*G145*60/'Subject-data'!$J$2</f>
        <v>871.15589397471012</v>
      </c>
      <c r="J145">
        <f>(1-6*ABS(C145-B145)/(4.8*2.623*'Subject-data'!$E$2*'SSS-Tilt'!$G$2))*100</f>
        <v>86.870036746029001</v>
      </c>
      <c r="L145">
        <v>6</v>
      </c>
      <c r="M145">
        <v>0</v>
      </c>
      <c r="O145">
        <v>-10.198919999999999</v>
      </c>
      <c r="Q145">
        <v>144</v>
      </c>
    </row>
    <row r="146" spans="1:17" x14ac:dyDescent="0.25">
      <c r="A146">
        <v>138</v>
      </c>
      <c r="B146">
        <v>-0.28840399999999999</v>
      </c>
      <c r="C146">
        <v>-3.1394999999999999E-2</v>
      </c>
      <c r="D146">
        <f t="shared" si="6"/>
        <v>0.25700899999999999</v>
      </c>
      <c r="E146">
        <f t="shared" si="7"/>
        <v>7.9729200000000002</v>
      </c>
      <c r="F146">
        <v>32</v>
      </c>
      <c r="G146">
        <f t="shared" si="8"/>
        <v>0.32</v>
      </c>
      <c r="H146">
        <f>E146*G146*60/'Subject-data'!$J$2</f>
        <v>573.48951500448618</v>
      </c>
      <c r="J146">
        <f>(1-6*ABS(C146-B146)/(4.8*2.623*'Subject-data'!$E$2*'SSS-Tilt'!$G$2))*100</f>
        <v>85.118085644115709</v>
      </c>
      <c r="L146">
        <v>0</v>
      </c>
      <c r="M146">
        <v>0</v>
      </c>
      <c r="O146">
        <v>-7.9729200000000002</v>
      </c>
      <c r="Q146">
        <v>145</v>
      </c>
    </row>
    <row r="147" spans="1:17" x14ac:dyDescent="0.25">
      <c r="A147">
        <v>138</v>
      </c>
      <c r="B147">
        <v>-0.29675200000000002</v>
      </c>
      <c r="C147">
        <v>1.5584000000000001E-2</v>
      </c>
      <c r="D147">
        <f t="shared" si="6"/>
        <v>0.312336</v>
      </c>
      <c r="E147">
        <f t="shared" si="7"/>
        <v>7.4999000000000002</v>
      </c>
      <c r="F147">
        <v>29</v>
      </c>
      <c r="G147">
        <f t="shared" si="8"/>
        <v>0.28999999999999998</v>
      </c>
      <c r="H147">
        <f>E147*G147*60/'Subject-data'!$J$2</f>
        <v>488.89046607877913</v>
      </c>
      <c r="J147">
        <f>(1-6*ABS(C147-B147)/(4.8*2.623*'Subject-data'!$E$2*'SSS-Tilt'!$G$2))*100</f>
        <v>81.914416996060524</v>
      </c>
      <c r="L147">
        <v>67</v>
      </c>
      <c r="M147">
        <v>75</v>
      </c>
      <c r="O147">
        <v>-7.4999000000000002</v>
      </c>
      <c r="Q147">
        <v>146</v>
      </c>
    </row>
    <row r="148" spans="1:17" x14ac:dyDescent="0.25">
      <c r="A148">
        <v>138</v>
      </c>
      <c r="B148">
        <v>-0.31144699999999997</v>
      </c>
      <c r="C148">
        <v>3.5154999999999999E-2</v>
      </c>
      <c r="D148">
        <f t="shared" si="6"/>
        <v>0.34660199999999997</v>
      </c>
      <c r="E148">
        <f t="shared" si="7"/>
        <v>9.1511399999999998</v>
      </c>
      <c r="F148">
        <v>34</v>
      </c>
      <c r="G148">
        <f t="shared" si="8"/>
        <v>0.34</v>
      </c>
      <c r="H148">
        <f>E148*G148*60/'Subject-data'!$J$2</f>
        <v>699.37839811001345</v>
      </c>
      <c r="J148">
        <f>(1-6*ABS(C148-B148)/(4.8*2.623*'Subject-data'!$E$2*'SSS-Tilt'!$G$2))*100</f>
        <v>79.930269836549655</v>
      </c>
      <c r="L148">
        <v>64</v>
      </c>
      <c r="M148">
        <v>100</v>
      </c>
      <c r="O148">
        <v>-9.1511399999999998</v>
      </c>
      <c r="Q148">
        <v>147</v>
      </c>
    </row>
    <row r="149" spans="1:17" x14ac:dyDescent="0.25">
      <c r="A149">
        <v>138</v>
      </c>
      <c r="B149">
        <v>-0.29585400000000001</v>
      </c>
      <c r="C149">
        <v>3.0907E-2</v>
      </c>
      <c r="D149">
        <f t="shared" si="6"/>
        <v>0.32676100000000002</v>
      </c>
      <c r="E149">
        <f t="shared" si="7"/>
        <v>9.2055199999999999</v>
      </c>
      <c r="F149">
        <v>35</v>
      </c>
      <c r="G149">
        <f t="shared" si="8"/>
        <v>0.35</v>
      </c>
      <c r="H149">
        <f>E149*G149*60/'Subject-data'!$J$2</f>
        <v>724.22659297716291</v>
      </c>
      <c r="J149">
        <f>(1-6*ABS(C149-B149)/(4.8*2.623*'Subject-data'!$E$2*'SSS-Tilt'!$G$2))*100</f>
        <v>81.079148135500674</v>
      </c>
      <c r="L149">
        <v>63</v>
      </c>
      <c r="M149">
        <v>58</v>
      </c>
      <c r="O149">
        <v>-9.2055199999999999</v>
      </c>
      <c r="Q149">
        <v>148</v>
      </c>
    </row>
    <row r="150" spans="1:17" x14ac:dyDescent="0.25">
      <c r="A150">
        <v>138</v>
      </c>
      <c r="B150">
        <v>-0.33396900000000002</v>
      </c>
      <c r="C150">
        <v>-2.6991999999999999E-2</v>
      </c>
      <c r="D150">
        <f t="shared" si="6"/>
        <v>0.306977</v>
      </c>
      <c r="E150">
        <f t="shared" si="7"/>
        <v>10.15734</v>
      </c>
      <c r="F150">
        <v>35</v>
      </c>
      <c r="G150">
        <f t="shared" si="8"/>
        <v>0.35</v>
      </c>
      <c r="H150">
        <f>E150*G150*60/'Subject-data'!$J$2</f>
        <v>799.10920207773756</v>
      </c>
      <c r="J150">
        <f>(1-6*ABS(C150-B150)/(4.8*2.623*'Subject-data'!$E$2*'SSS-Tilt'!$G$2))*100</f>
        <v>82.224725891987077</v>
      </c>
      <c r="L150">
        <v>42</v>
      </c>
      <c r="M150">
        <v>70</v>
      </c>
      <c r="O150">
        <v>-10.15734</v>
      </c>
      <c r="Q150">
        <v>149</v>
      </c>
    </row>
    <row r="151" spans="1:17" x14ac:dyDescent="0.25">
      <c r="A151">
        <v>138</v>
      </c>
      <c r="B151">
        <v>-0.33524199999999998</v>
      </c>
      <c r="C151">
        <v>-2.7150000000000001E-2</v>
      </c>
      <c r="D151">
        <f t="shared" si="6"/>
        <v>0.30809199999999998</v>
      </c>
      <c r="E151">
        <f t="shared" si="7"/>
        <v>11.38754</v>
      </c>
      <c r="F151">
        <v>38</v>
      </c>
      <c r="G151">
        <f t="shared" si="8"/>
        <v>0.38</v>
      </c>
      <c r="H151">
        <f>E151*G151*60/'Subject-data'!$J$2</f>
        <v>972.68363599996587</v>
      </c>
      <c r="J151">
        <f>(1-6*ABS(C151-B151)/(4.8*2.623*'Subject-data'!$E$2*'SSS-Tilt'!$G$2))*100</f>
        <v>82.160162649039108</v>
      </c>
      <c r="L151">
        <v>0</v>
      </c>
      <c r="M151">
        <v>45</v>
      </c>
      <c r="O151">
        <v>-11.38754</v>
      </c>
      <c r="Q151">
        <v>150</v>
      </c>
    </row>
    <row r="152" spans="1:17" x14ac:dyDescent="0.25">
      <c r="A152">
        <v>138</v>
      </c>
      <c r="B152">
        <v>-0.35301700000000003</v>
      </c>
      <c r="C152">
        <v>-7.1757000000000001E-2</v>
      </c>
      <c r="D152">
        <f t="shared" si="6"/>
        <v>0.28126000000000001</v>
      </c>
      <c r="E152">
        <f t="shared" si="7"/>
        <v>8.0770999999999997</v>
      </c>
      <c r="F152">
        <v>32</v>
      </c>
      <c r="G152">
        <f t="shared" si="8"/>
        <v>0.32</v>
      </c>
      <c r="H152">
        <f>E152*G152*60/'Subject-data'!$J$2</f>
        <v>580.98314816186985</v>
      </c>
      <c r="J152">
        <f>(1-6*ABS(C152-B152)/(4.8*2.623*'Subject-data'!$E$2*'SSS-Tilt'!$G$2))*100</f>
        <v>83.713849586061116</v>
      </c>
      <c r="L152">
        <v>0</v>
      </c>
      <c r="M152">
        <v>0</v>
      </c>
      <c r="O152">
        <v>-8.0770999999999997</v>
      </c>
      <c r="Q152">
        <v>151</v>
      </c>
    </row>
    <row r="153" spans="1:17" x14ac:dyDescent="0.25">
      <c r="A153">
        <v>138</v>
      </c>
      <c r="B153">
        <v>-0.33391700000000002</v>
      </c>
      <c r="C153">
        <v>1.4968E-2</v>
      </c>
      <c r="D153">
        <f t="shared" si="6"/>
        <v>0.348885</v>
      </c>
      <c r="E153">
        <f t="shared" si="7"/>
        <v>8.4485399999999995</v>
      </c>
      <c r="F153">
        <v>30</v>
      </c>
      <c r="G153">
        <f t="shared" si="8"/>
        <v>0.3</v>
      </c>
      <c r="H153">
        <f>E153*G153*60/'Subject-data'!$J$2</f>
        <v>569.71941119470671</v>
      </c>
      <c r="J153">
        <f>(1-6*ABS(C153-B153)/(4.8*2.623*'Subject-data'!$E$2*'SSS-Tilt'!$G$2))*100</f>
        <v>79.798074425204206</v>
      </c>
      <c r="L153">
        <v>0</v>
      </c>
      <c r="M153">
        <v>0</v>
      </c>
      <c r="O153">
        <v>-8.4485399999999995</v>
      </c>
      <c r="Q153">
        <v>152</v>
      </c>
    </row>
    <row r="154" spans="1:17" x14ac:dyDescent="0.25">
      <c r="A154">
        <v>138</v>
      </c>
      <c r="B154">
        <v>-0.33764899999999998</v>
      </c>
      <c r="C154">
        <v>-1.0708000000000001E-2</v>
      </c>
      <c r="D154">
        <f t="shared" si="6"/>
        <v>0.32694099999999998</v>
      </c>
      <c r="E154">
        <f t="shared" si="7"/>
        <v>10.88292</v>
      </c>
      <c r="F154">
        <v>37</v>
      </c>
      <c r="G154">
        <f t="shared" si="8"/>
        <v>0.37</v>
      </c>
      <c r="H154">
        <f>E154*G154*60/'Subject-data'!$J$2</f>
        <v>905.11811766974586</v>
      </c>
      <c r="J154">
        <f>(1-6*ABS(C154-B154)/(4.8*2.623*'Subject-data'!$E$2*'SSS-Tilt'!$G$2))*100</f>
        <v>81.068725369822971</v>
      </c>
      <c r="L154">
        <v>0</v>
      </c>
      <c r="M154">
        <v>0</v>
      </c>
      <c r="O154">
        <v>-10.88292</v>
      </c>
      <c r="Q154">
        <v>153</v>
      </c>
    </row>
    <row r="155" spans="1:17" x14ac:dyDescent="0.25">
      <c r="A155">
        <v>138</v>
      </c>
      <c r="B155">
        <v>-0.37216700000000003</v>
      </c>
      <c r="C155">
        <v>-0.104347</v>
      </c>
      <c r="D155">
        <f t="shared" si="6"/>
        <v>0.26782000000000006</v>
      </c>
      <c r="E155">
        <f t="shared" si="7"/>
        <v>10.92291</v>
      </c>
      <c r="F155">
        <v>38</v>
      </c>
      <c r="G155">
        <f t="shared" si="8"/>
        <v>0.38</v>
      </c>
      <c r="H155">
        <f>E155*G155*60/'Subject-data'!$J$2</f>
        <v>932.99657472117644</v>
      </c>
      <c r="J155">
        <f>(1-6*ABS(C155-B155)/(4.8*2.623*'Subject-data'!$E$2*'SSS-Tilt'!$G$2))*100</f>
        <v>84.492082756662469</v>
      </c>
      <c r="L155">
        <v>0</v>
      </c>
      <c r="M155">
        <v>0</v>
      </c>
      <c r="O155">
        <v>-10.92291</v>
      </c>
      <c r="Q155">
        <v>154</v>
      </c>
    </row>
    <row r="156" spans="1:17" x14ac:dyDescent="0.25">
      <c r="A156">
        <v>138</v>
      </c>
      <c r="B156">
        <v>-0.38305699999999998</v>
      </c>
      <c r="C156">
        <v>-0.105047</v>
      </c>
      <c r="D156">
        <f t="shared" si="6"/>
        <v>0.27800999999999998</v>
      </c>
      <c r="E156">
        <f t="shared" si="7"/>
        <v>11.987120000000001</v>
      </c>
      <c r="F156">
        <v>38</v>
      </c>
      <c r="G156">
        <f t="shared" si="8"/>
        <v>0.38</v>
      </c>
      <c r="H156">
        <f>E156*G156*60/'Subject-data'!$J$2</f>
        <v>1023.8976518868789</v>
      </c>
      <c r="J156">
        <f>(1-6*ABS(C156-B156)/(4.8*2.623*'Subject-data'!$E$2*'SSS-Tilt'!$G$2))*100</f>
        <v>83.902038410797303</v>
      </c>
      <c r="L156">
        <v>0</v>
      </c>
      <c r="M156">
        <v>0</v>
      </c>
      <c r="O156">
        <v>-11.987120000000001</v>
      </c>
      <c r="Q156">
        <v>155</v>
      </c>
    </row>
    <row r="157" spans="1:17" x14ac:dyDescent="0.25">
      <c r="A157">
        <v>138</v>
      </c>
      <c r="B157">
        <v>-0.384795</v>
      </c>
      <c r="C157">
        <v>-0.15781600000000001</v>
      </c>
      <c r="D157">
        <f t="shared" si="6"/>
        <v>0.22697899999999999</v>
      </c>
      <c r="E157">
        <f t="shared" si="7"/>
        <v>12.06105</v>
      </c>
      <c r="F157">
        <v>40</v>
      </c>
      <c r="G157">
        <f t="shared" si="8"/>
        <v>0.4</v>
      </c>
      <c r="H157">
        <f>E157*G157*60/'Subject-data'!$J$2</f>
        <v>1084.4342027363969</v>
      </c>
      <c r="J157">
        <f>(1-6*ABS(C157-B157)/(4.8*2.623*'Subject-data'!$E$2*'SSS-Tilt'!$G$2))*100</f>
        <v>86.856950384678115</v>
      </c>
      <c r="L157">
        <v>0</v>
      </c>
      <c r="M157">
        <v>0</v>
      </c>
      <c r="O157">
        <v>-12.06105</v>
      </c>
      <c r="Q157">
        <v>156</v>
      </c>
    </row>
    <row r="158" spans="1:17" x14ac:dyDescent="0.25">
      <c r="A158">
        <v>138</v>
      </c>
      <c r="B158">
        <v>-0.39313199999999998</v>
      </c>
      <c r="C158">
        <v>-0.15978400000000001</v>
      </c>
      <c r="D158">
        <f t="shared" si="6"/>
        <v>0.23334799999999997</v>
      </c>
      <c r="E158">
        <f t="shared" si="7"/>
        <v>12.580109999999999</v>
      </c>
      <c r="F158">
        <v>41</v>
      </c>
      <c r="G158">
        <f t="shared" si="8"/>
        <v>0.41</v>
      </c>
      <c r="H158">
        <f>E158*G158*60/'Subject-data'!$J$2</f>
        <v>1159.3815710191755</v>
      </c>
      <c r="J158">
        <f>(1-6*ABS(C158-B158)/(4.8*2.623*'Subject-data'!$E$2*'SSS-Tilt'!$G$2))*100</f>
        <v>86.48815819244895</v>
      </c>
      <c r="L158">
        <v>0</v>
      </c>
      <c r="M158">
        <v>0</v>
      </c>
      <c r="O158">
        <v>-12.580109999999999</v>
      </c>
      <c r="Q158">
        <v>157</v>
      </c>
    </row>
    <row r="159" spans="1:17" x14ac:dyDescent="0.25">
      <c r="A159">
        <v>138</v>
      </c>
      <c r="B159">
        <v>-0.36309399999999997</v>
      </c>
      <c r="C159">
        <v>-0.16624700000000001</v>
      </c>
      <c r="D159">
        <f t="shared" si="6"/>
        <v>0.19684699999999997</v>
      </c>
      <c r="E159">
        <f t="shared" si="7"/>
        <v>13.14634</v>
      </c>
      <c r="F159">
        <v>46</v>
      </c>
      <c r="G159">
        <f t="shared" si="8"/>
        <v>0.46</v>
      </c>
      <c r="H159">
        <f>E159*G159*60/'Subject-data'!$J$2</f>
        <v>1359.3171280545098</v>
      </c>
      <c r="J159">
        <f>(1-6*ABS(C159-B159)/(4.8*2.623*'Subject-data'!$E$2*'SSS-Tilt'!$G$2))*100</f>
        <v>88.601721359124568</v>
      </c>
      <c r="L159">
        <v>0</v>
      </c>
      <c r="M159">
        <v>0</v>
      </c>
      <c r="O159">
        <v>-13.14634</v>
      </c>
      <c r="Q159">
        <v>158</v>
      </c>
    </row>
    <row r="160" spans="1:17" x14ac:dyDescent="0.25">
      <c r="A160">
        <v>138</v>
      </c>
      <c r="B160">
        <v>-0.33160299999999998</v>
      </c>
      <c r="C160">
        <v>-0.105585</v>
      </c>
      <c r="D160">
        <f t="shared" si="6"/>
        <v>0.226018</v>
      </c>
      <c r="E160">
        <f t="shared" si="7"/>
        <v>12.70875</v>
      </c>
      <c r="F160">
        <v>47</v>
      </c>
      <c r="G160">
        <f t="shared" si="8"/>
        <v>0.47</v>
      </c>
      <c r="H160">
        <f>E160*G160*60/'Subject-data'!$J$2</f>
        <v>1342.637558875949</v>
      </c>
      <c r="J160">
        <f>(1-6*ABS(C160-B160)/(4.8*2.623*'Subject-data'!$E$2*'SSS-Tilt'!$G$2))*100</f>
        <v>86.912596372546275</v>
      </c>
      <c r="L160">
        <v>1</v>
      </c>
      <c r="M160">
        <v>0</v>
      </c>
      <c r="O160">
        <v>-12.70875</v>
      </c>
      <c r="Q160">
        <v>159</v>
      </c>
    </row>
    <row r="161" spans="1:17" x14ac:dyDescent="0.25">
      <c r="A161">
        <v>138</v>
      </c>
      <c r="B161">
        <v>-0.38957399999999998</v>
      </c>
      <c r="C161">
        <v>-0.16869799999999999</v>
      </c>
      <c r="D161">
        <f t="shared" si="6"/>
        <v>0.22087599999999999</v>
      </c>
      <c r="E161">
        <f t="shared" si="7"/>
        <v>9.3697400000000002</v>
      </c>
      <c r="F161">
        <v>33</v>
      </c>
      <c r="G161">
        <f t="shared" si="8"/>
        <v>0.33</v>
      </c>
      <c r="H161">
        <f>E161*G161*60/'Subject-data'!$J$2</f>
        <v>695.02364094059351</v>
      </c>
      <c r="J161">
        <f>(1-6*ABS(C161-B161)/(4.8*2.623*'Subject-data'!$E$2*'SSS-Tilt'!$G$2))*100</f>
        <v>87.2103400454058</v>
      </c>
      <c r="L161">
        <v>26</v>
      </c>
      <c r="M161">
        <v>46</v>
      </c>
      <c r="O161">
        <v>-9.3697400000000002</v>
      </c>
      <c r="Q161">
        <v>160</v>
      </c>
    </row>
    <row r="162" spans="1:17" x14ac:dyDescent="0.25">
      <c r="A162">
        <v>138</v>
      </c>
      <c r="B162">
        <v>-0.30531999999999998</v>
      </c>
      <c r="C162">
        <v>-3.6741999999999997E-2</v>
      </c>
      <c r="D162">
        <f t="shared" si="6"/>
        <v>0.26857799999999998</v>
      </c>
      <c r="E162">
        <f t="shared" si="7"/>
        <v>8.5437700000000003</v>
      </c>
      <c r="F162">
        <v>31</v>
      </c>
      <c r="G162">
        <f t="shared" si="8"/>
        <v>0.31</v>
      </c>
      <c r="H162">
        <f>E162*G162*60/'Subject-data'!$J$2</f>
        <v>595.34586262744028</v>
      </c>
      <c r="J162">
        <f>(1-6*ABS(C162-B162)/(4.8*2.623*'Subject-data'!$E$2*'SSS-Tilt'!$G$2))*100</f>
        <v>84.448191332308625</v>
      </c>
      <c r="L162">
        <v>25</v>
      </c>
      <c r="M162">
        <v>89</v>
      </c>
      <c r="O162">
        <v>-8.5437700000000003</v>
      </c>
      <c r="Q162">
        <v>161</v>
      </c>
    </row>
    <row r="163" spans="1:17" x14ac:dyDescent="0.25">
      <c r="A163">
        <v>138</v>
      </c>
      <c r="B163">
        <v>-0.353244</v>
      </c>
      <c r="C163">
        <v>-2.8138E-2</v>
      </c>
      <c r="D163">
        <f t="shared" si="6"/>
        <v>0.32510600000000001</v>
      </c>
      <c r="E163">
        <f t="shared" si="7"/>
        <v>7.0035499999999997</v>
      </c>
      <c r="F163">
        <v>27</v>
      </c>
      <c r="G163">
        <f t="shared" si="8"/>
        <v>0.27</v>
      </c>
      <c r="H163">
        <f>E163*G163*60/'Subject-data'!$J$2</f>
        <v>425.05007303574581</v>
      </c>
      <c r="J163">
        <f>(1-6*ABS(C163-B163)/(4.8*2.623*'Subject-data'!$E$2*'SSS-Tilt'!$G$2))*100</f>
        <v>81.174979675481708</v>
      </c>
      <c r="L163">
        <v>6</v>
      </c>
      <c r="M163">
        <v>5</v>
      </c>
      <c r="O163">
        <v>-7.0035499999999997</v>
      </c>
      <c r="Q163">
        <v>162</v>
      </c>
    </row>
    <row r="164" spans="1:17" x14ac:dyDescent="0.25">
      <c r="A164">
        <v>138</v>
      </c>
      <c r="B164">
        <v>-0.34875400000000001</v>
      </c>
      <c r="C164">
        <v>-2.6488000000000001E-2</v>
      </c>
      <c r="D164">
        <f t="shared" si="6"/>
        <v>0.322266</v>
      </c>
      <c r="E164">
        <f t="shared" si="7"/>
        <v>9.0210799999999995</v>
      </c>
      <c r="F164">
        <v>35</v>
      </c>
      <c r="G164">
        <f t="shared" si="8"/>
        <v>0.35</v>
      </c>
      <c r="H164">
        <f>E164*G164*60/'Subject-data'!$J$2</f>
        <v>709.71613047111123</v>
      </c>
      <c r="J164">
        <f>(1-6*ABS(C164-B164)/(4.8*2.623*'Subject-data'!$E$2*'SSS-Tilt'!$G$2))*100</f>
        <v>81.33942775617426</v>
      </c>
      <c r="L164">
        <v>19</v>
      </c>
      <c r="M164">
        <v>23</v>
      </c>
      <c r="O164">
        <v>-9.0210799999999995</v>
      </c>
      <c r="Q164">
        <v>163</v>
      </c>
    </row>
    <row r="165" spans="1:17" x14ac:dyDescent="0.25">
      <c r="A165">
        <v>138</v>
      </c>
      <c r="B165">
        <v>-0.33390300000000001</v>
      </c>
      <c r="C165">
        <v>-1.8304999999999998E-2</v>
      </c>
      <c r="D165">
        <f t="shared" si="6"/>
        <v>0.31559799999999999</v>
      </c>
      <c r="E165">
        <f t="shared" si="7"/>
        <v>8.4561600000000006</v>
      </c>
      <c r="F165">
        <v>35</v>
      </c>
      <c r="G165">
        <f t="shared" si="8"/>
        <v>0.35</v>
      </c>
      <c r="H165">
        <f>E165*G165*60/'Subject-data'!$J$2</f>
        <v>665.27213524817341</v>
      </c>
      <c r="J165">
        <f>(1-6*ABS(C165-B165)/(4.8*2.623*'Subject-data'!$E$2*'SSS-Tilt'!$G$2))*100</f>
        <v>81.725533320279169</v>
      </c>
      <c r="L165">
        <v>58</v>
      </c>
      <c r="M165">
        <v>49</v>
      </c>
      <c r="O165">
        <v>-8.4561600000000006</v>
      </c>
      <c r="Q165">
        <v>164</v>
      </c>
    </row>
    <row r="166" spans="1:17" x14ac:dyDescent="0.25">
      <c r="A166">
        <v>138</v>
      </c>
      <c r="B166">
        <v>-0.32033200000000001</v>
      </c>
      <c r="C166">
        <v>6.7140000000000003E-3</v>
      </c>
      <c r="D166">
        <f t="shared" si="6"/>
        <v>0.327046</v>
      </c>
      <c r="E166">
        <f t="shared" si="7"/>
        <v>9.4293399999999998</v>
      </c>
      <c r="F166">
        <v>35</v>
      </c>
      <c r="G166">
        <f t="shared" si="8"/>
        <v>0.35</v>
      </c>
      <c r="H166">
        <f>E166*G166*60/'Subject-data'!$J$2</f>
        <v>741.83520129479712</v>
      </c>
      <c r="J166">
        <f>(1-6*ABS(C166-B166)/(4.8*2.623*'Subject-data'!$E$2*'SSS-Tilt'!$G$2))*100</f>
        <v>81.062645423177642</v>
      </c>
      <c r="L166">
        <v>60</v>
      </c>
      <c r="M166">
        <v>60</v>
      </c>
      <c r="O166">
        <v>-9.4293399999999998</v>
      </c>
      <c r="Q166">
        <v>165</v>
      </c>
    </row>
    <row r="167" spans="1:17" x14ac:dyDescent="0.25">
      <c r="A167">
        <v>138</v>
      </c>
      <c r="B167">
        <v>-0.32889200000000002</v>
      </c>
      <c r="C167">
        <v>-6.6464999999999996E-2</v>
      </c>
      <c r="D167">
        <f t="shared" si="6"/>
        <v>0.26242700000000002</v>
      </c>
      <c r="E167">
        <f t="shared" si="7"/>
        <v>9.6294000000000004</v>
      </c>
      <c r="F167">
        <v>35</v>
      </c>
      <c r="G167">
        <f t="shared" si="8"/>
        <v>0.35</v>
      </c>
      <c r="H167">
        <f>E167*G167*60/'Subject-data'!$J$2</f>
        <v>757.57453727918607</v>
      </c>
      <c r="J167">
        <f>(1-6*ABS(C167-B167)/(4.8*2.623*'Subject-data'!$E$2*'SSS-Tilt'!$G$2))*100</f>
        <v>84.804360397217025</v>
      </c>
      <c r="L167">
        <v>75</v>
      </c>
      <c r="M167">
        <v>63</v>
      </c>
      <c r="O167">
        <v>-9.6294000000000004</v>
      </c>
      <c r="Q167">
        <v>166</v>
      </c>
    </row>
    <row r="168" spans="1:17" x14ac:dyDescent="0.25">
      <c r="A168">
        <v>138</v>
      </c>
      <c r="B168">
        <v>-0.32943800000000001</v>
      </c>
      <c r="C168">
        <v>-5.2174999999999999E-2</v>
      </c>
      <c r="D168">
        <f t="shared" si="6"/>
        <v>0.27726300000000004</v>
      </c>
      <c r="E168">
        <f t="shared" si="7"/>
        <v>9.1279900000000005</v>
      </c>
      <c r="F168">
        <v>35</v>
      </c>
      <c r="G168">
        <f t="shared" si="8"/>
        <v>0.35</v>
      </c>
      <c r="H168">
        <f>E168*G168*60/'Subject-data'!$J$2</f>
        <v>718.12706923993574</v>
      </c>
      <c r="J168">
        <f>(1-6*ABS(C168-B168)/(4.8*2.623*'Subject-data'!$E$2*'SSS-Tilt'!$G$2))*100</f>
        <v>83.945292888359745</v>
      </c>
      <c r="L168">
        <v>85</v>
      </c>
      <c r="M168">
        <v>71</v>
      </c>
      <c r="O168">
        <v>-9.1279900000000005</v>
      </c>
      <c r="Q168">
        <v>167</v>
      </c>
    </row>
    <row r="169" spans="1:17" x14ac:dyDescent="0.25">
      <c r="A169">
        <v>138</v>
      </c>
      <c r="B169">
        <v>-0.31753399999999998</v>
      </c>
      <c r="C169">
        <v>-3.0262000000000001E-2</v>
      </c>
      <c r="D169">
        <f t="shared" si="6"/>
        <v>0.28727199999999997</v>
      </c>
      <c r="E169">
        <f t="shared" si="7"/>
        <v>10.045059999999999</v>
      </c>
      <c r="F169">
        <v>36</v>
      </c>
      <c r="G169">
        <f t="shared" si="8"/>
        <v>0.36</v>
      </c>
      <c r="H169">
        <f>E169*G169*60/'Subject-data'!$J$2</f>
        <v>812.85509713377712</v>
      </c>
      <c r="J169">
        <f>(1-6*ABS(C169-B169)/(4.8*2.623*'Subject-data'!$E$2*'SSS-Tilt'!$G$2))*100</f>
        <v>83.365729212426047</v>
      </c>
      <c r="L169">
        <v>80</v>
      </c>
      <c r="M169">
        <v>51</v>
      </c>
      <c r="O169">
        <v>-10.045059999999999</v>
      </c>
      <c r="Q169">
        <v>168</v>
      </c>
    </row>
    <row r="170" spans="1:17" x14ac:dyDescent="0.25">
      <c r="A170">
        <v>138</v>
      </c>
      <c r="B170">
        <v>-0.34083599999999997</v>
      </c>
      <c r="C170">
        <v>-6.3351000000000005E-2</v>
      </c>
      <c r="D170">
        <f t="shared" si="6"/>
        <v>0.27748499999999998</v>
      </c>
      <c r="E170">
        <f t="shared" si="7"/>
        <v>10.38292</v>
      </c>
      <c r="F170">
        <v>42</v>
      </c>
      <c r="G170">
        <f t="shared" si="8"/>
        <v>0.42</v>
      </c>
      <c r="H170">
        <f>E170*G170*60/'Subject-data'!$J$2</f>
        <v>980.22753001517935</v>
      </c>
      <c r="J170">
        <f>(1-6*ABS(C170-B170)/(4.8*2.623*'Subject-data'!$E$2*'SSS-Tilt'!$G$2))*100</f>
        <v>83.932438144023919</v>
      </c>
      <c r="L170">
        <v>85</v>
      </c>
      <c r="M170">
        <v>68</v>
      </c>
      <c r="O170">
        <v>-10.38292</v>
      </c>
      <c r="Q170">
        <v>169</v>
      </c>
    </row>
    <row r="171" spans="1:17" x14ac:dyDescent="0.25">
      <c r="A171">
        <v>138</v>
      </c>
      <c r="B171">
        <v>-0.29377799999999998</v>
      </c>
      <c r="C171">
        <v>-3.7987E-2</v>
      </c>
      <c r="D171">
        <f t="shared" si="6"/>
        <v>0.25579099999999999</v>
      </c>
      <c r="E171">
        <f t="shared" si="7"/>
        <v>11.73161</v>
      </c>
      <c r="F171">
        <v>41</v>
      </c>
      <c r="G171">
        <f t="shared" si="8"/>
        <v>0.41</v>
      </c>
      <c r="H171">
        <f>E171*G171*60/'Subject-data'!$J$2</f>
        <v>1081.1839031919649</v>
      </c>
      <c r="J171">
        <f>(1-6*ABS(C171-B171)/(4.8*2.623*'Subject-data'!$E$2*'SSS-Tilt'!$G$2))*100</f>
        <v>85.188613025201448</v>
      </c>
      <c r="L171">
        <v>93</v>
      </c>
      <c r="M171">
        <v>74</v>
      </c>
      <c r="O171">
        <v>-11.73161</v>
      </c>
      <c r="Q171">
        <v>170</v>
      </c>
    </row>
    <row r="172" spans="1:17" x14ac:dyDescent="0.25">
      <c r="A172">
        <v>138</v>
      </c>
      <c r="B172">
        <v>-0.34247499999999997</v>
      </c>
      <c r="C172">
        <v>-0.10319300000000001</v>
      </c>
      <c r="D172">
        <f t="shared" si="6"/>
        <v>0.23928199999999997</v>
      </c>
      <c r="E172">
        <f t="shared" si="7"/>
        <v>11.21649</v>
      </c>
      <c r="F172">
        <v>46</v>
      </c>
      <c r="G172">
        <f t="shared" si="8"/>
        <v>0.46</v>
      </c>
      <c r="H172">
        <f>E172*G172*60/'Subject-data'!$J$2</f>
        <v>1159.7727560410067</v>
      </c>
      <c r="J172">
        <f>(1-6*ABS(C172-B172)/(4.8*2.623*'Subject-data'!$E$2*'SSS-Tilt'!$G$2))*100</f>
        <v>86.144554350607535</v>
      </c>
      <c r="L172">
        <v>15</v>
      </c>
      <c r="M172">
        <v>48</v>
      </c>
      <c r="O172">
        <v>-11.21649</v>
      </c>
      <c r="Q172">
        <v>171</v>
      </c>
    </row>
    <row r="173" spans="1:17" x14ac:dyDescent="0.25">
      <c r="A173">
        <v>138</v>
      </c>
      <c r="B173">
        <v>-0.33965200000000001</v>
      </c>
      <c r="C173">
        <v>-9.7699999999999995E-2</v>
      </c>
      <c r="D173">
        <f t="shared" si="6"/>
        <v>0.241952</v>
      </c>
      <c r="E173">
        <f t="shared" si="7"/>
        <v>10.05494</v>
      </c>
      <c r="F173">
        <v>39</v>
      </c>
      <c r="G173">
        <f t="shared" si="8"/>
        <v>0.39</v>
      </c>
      <c r="H173">
        <f>E173*G173*60/'Subject-data'!$J$2</f>
        <v>881.45914504962241</v>
      </c>
      <c r="J173">
        <f>(1-6*ABS(C173-B173)/(4.8*2.623*'Subject-data'!$E$2*'SSS-Tilt'!$G$2))*100</f>
        <v>85.989949993055035</v>
      </c>
      <c r="L173">
        <v>10</v>
      </c>
      <c r="M173">
        <v>41</v>
      </c>
      <c r="O173">
        <v>-10.05494</v>
      </c>
      <c r="Q173">
        <v>172</v>
      </c>
    </row>
    <row r="174" spans="1:17" x14ac:dyDescent="0.25">
      <c r="A174">
        <v>138</v>
      </c>
      <c r="B174">
        <v>-0.328318</v>
      </c>
      <c r="C174">
        <v>-7.0758000000000001E-2</v>
      </c>
      <c r="D174">
        <f t="shared" si="6"/>
        <v>0.25756000000000001</v>
      </c>
      <c r="E174">
        <f t="shared" si="7"/>
        <v>10.216989999999999</v>
      </c>
      <c r="F174">
        <v>38</v>
      </c>
      <c r="G174">
        <f t="shared" si="8"/>
        <v>0.38</v>
      </c>
      <c r="H174">
        <f>E174*G174*60/'Subject-data'!$J$2</f>
        <v>872.69936985295237</v>
      </c>
      <c r="J174">
        <f>(1-6*ABS(C174-B174)/(4.8*2.623*'Subject-data'!$E$2*'SSS-Tilt'!$G$2))*100</f>
        <v>85.086180400291184</v>
      </c>
      <c r="L174">
        <v>84</v>
      </c>
      <c r="M174">
        <v>77</v>
      </c>
      <c r="O174">
        <v>-10.216989999999999</v>
      </c>
      <c r="Q174">
        <v>173</v>
      </c>
    </row>
    <row r="175" spans="1:17" x14ac:dyDescent="0.25">
      <c r="A175">
        <v>138</v>
      </c>
      <c r="B175">
        <v>-0.52772699999999995</v>
      </c>
      <c r="C175">
        <v>-0.27849299999999999</v>
      </c>
      <c r="D175">
        <f t="shared" si="6"/>
        <v>0.24923399999999996</v>
      </c>
      <c r="E175">
        <f t="shared" si="7"/>
        <v>11.01708</v>
      </c>
      <c r="F175">
        <v>43</v>
      </c>
      <c r="G175">
        <f t="shared" si="8"/>
        <v>0.43</v>
      </c>
      <c r="H175">
        <f>E175*G175*60/'Subject-data'!$J$2</f>
        <v>1064.8613299633394</v>
      </c>
      <c r="J175">
        <f>(1-6*ABS(C175-B175)/(4.8*2.623*'Subject-data'!$E$2*'SSS-Tilt'!$G$2))*100</f>
        <v>85.568291217138437</v>
      </c>
      <c r="L175">
        <v>65</v>
      </c>
      <c r="M175">
        <v>67</v>
      </c>
      <c r="O175">
        <v>-11.01708</v>
      </c>
      <c r="Q175">
        <v>174</v>
      </c>
    </row>
    <row r="176" spans="1:17" x14ac:dyDescent="0.25">
      <c r="A176">
        <v>138</v>
      </c>
      <c r="B176">
        <v>-0.33616499999999999</v>
      </c>
      <c r="C176">
        <v>-7.8081999999999999E-2</v>
      </c>
      <c r="D176">
        <f t="shared" si="6"/>
        <v>0.25808300000000001</v>
      </c>
      <c r="E176">
        <f t="shared" si="7"/>
        <v>9.9028700000000001</v>
      </c>
      <c r="F176">
        <v>39</v>
      </c>
      <c r="G176">
        <f t="shared" si="8"/>
        <v>0.39</v>
      </c>
      <c r="H176">
        <f>E176*G176*60/'Subject-data'!$J$2</f>
        <v>868.12803693881358</v>
      </c>
      <c r="J176">
        <f>(1-6*ABS(C176-B176)/(4.8*2.623*'Subject-data'!$E$2*'SSS-Tilt'!$G$2))*100</f>
        <v>85.055896475572112</v>
      </c>
      <c r="L176">
        <v>9</v>
      </c>
      <c r="M176">
        <v>40</v>
      </c>
      <c r="O176">
        <v>-9.9028700000000001</v>
      </c>
      <c r="Q176">
        <v>175</v>
      </c>
    </row>
    <row r="177" spans="1:17" x14ac:dyDescent="0.25">
      <c r="A177">
        <v>138</v>
      </c>
      <c r="B177">
        <v>-0.33131899999999997</v>
      </c>
      <c r="C177">
        <v>-6.5946000000000005E-2</v>
      </c>
      <c r="D177">
        <f t="shared" si="6"/>
        <v>0.26537299999999997</v>
      </c>
      <c r="E177">
        <f t="shared" si="7"/>
        <v>7.2449199999999996</v>
      </c>
      <c r="F177">
        <v>32</v>
      </c>
      <c r="G177">
        <f t="shared" si="8"/>
        <v>0.32</v>
      </c>
      <c r="H177">
        <f>E177*G177*60/'Subject-data'!$J$2</f>
        <v>521.1247142886549</v>
      </c>
      <c r="J177">
        <f>(1-6*ABS(C177-B177)/(4.8*2.623*'Subject-data'!$E$2*'SSS-Tilt'!$G$2))*100</f>
        <v>84.633774465625393</v>
      </c>
      <c r="L177">
        <v>0</v>
      </c>
      <c r="M177">
        <v>2</v>
      </c>
      <c r="O177">
        <v>-7.2449199999999996</v>
      </c>
      <c r="Q177">
        <v>176</v>
      </c>
    </row>
    <row r="178" spans="1:17" x14ac:dyDescent="0.25">
      <c r="A178">
        <v>138</v>
      </c>
      <c r="B178">
        <v>-0.30162800000000001</v>
      </c>
      <c r="C178">
        <v>2.1520000000000001E-2</v>
      </c>
      <c r="D178">
        <f t="shared" si="6"/>
        <v>0.32314799999999999</v>
      </c>
      <c r="E178">
        <f t="shared" si="7"/>
        <v>8.54373</v>
      </c>
      <c r="F178">
        <v>35</v>
      </c>
      <c r="G178">
        <f t="shared" si="8"/>
        <v>0.35</v>
      </c>
      <c r="H178">
        <f>E178*G178*60/'Subject-data'!$J$2</f>
        <v>672.16153668850609</v>
      </c>
      <c r="J178">
        <f>(1-6*ABS(C178-B178)/(4.8*2.623*'Subject-data'!$E$2*'SSS-Tilt'!$G$2))*100</f>
        <v>81.288356204353548</v>
      </c>
      <c r="L178">
        <v>56</v>
      </c>
      <c r="M178">
        <v>39</v>
      </c>
      <c r="O178">
        <v>-8.54373</v>
      </c>
      <c r="Q178">
        <v>177</v>
      </c>
    </row>
    <row r="179" spans="1:17" x14ac:dyDescent="0.25">
      <c r="A179">
        <v>138</v>
      </c>
      <c r="B179">
        <v>-0.30360999999999999</v>
      </c>
      <c r="C179">
        <v>1.4853999999999999E-2</v>
      </c>
      <c r="D179">
        <f t="shared" si="6"/>
        <v>0.31846399999999997</v>
      </c>
      <c r="E179">
        <f t="shared" si="7"/>
        <v>9.0539900000000006</v>
      </c>
      <c r="F179">
        <v>37</v>
      </c>
      <c r="G179">
        <f t="shared" si="8"/>
        <v>0.37</v>
      </c>
      <c r="H179">
        <f>E179*G179*60/'Subject-data'!$J$2</f>
        <v>753.0084192662174</v>
      </c>
      <c r="J179">
        <f>(1-6*ABS(C179-B179)/(4.8*2.623*'Subject-data'!$E$2*'SSS-Tilt'!$G$2))*100</f>
        <v>81.559579728988723</v>
      </c>
      <c r="L179">
        <v>60</v>
      </c>
      <c r="M179">
        <v>90</v>
      </c>
      <c r="O179">
        <v>-9.0539900000000006</v>
      </c>
      <c r="Q179">
        <v>178</v>
      </c>
    </row>
    <row r="180" spans="1:17" x14ac:dyDescent="0.25">
      <c r="A180">
        <v>138</v>
      </c>
      <c r="B180">
        <v>-0.30486400000000002</v>
      </c>
      <c r="C180">
        <v>-1.2854000000000001E-2</v>
      </c>
      <c r="D180">
        <f t="shared" si="6"/>
        <v>0.29201000000000005</v>
      </c>
      <c r="E180">
        <f t="shared" si="7"/>
        <v>9.9708799999999993</v>
      </c>
      <c r="F180">
        <v>38</v>
      </c>
      <c r="G180">
        <f t="shared" si="8"/>
        <v>0.38</v>
      </c>
      <c r="H180">
        <f>E180*G180*60/'Subject-data'!$J$2</f>
        <v>851.67751880733999</v>
      </c>
      <c r="J180">
        <f>(1-6*ABS(C180-B180)/(4.8*2.623*'Subject-data'!$E$2*'SSS-Tilt'!$G$2))*100</f>
        <v>83.091378858087566</v>
      </c>
      <c r="L180">
        <v>93</v>
      </c>
      <c r="M180">
        <v>81</v>
      </c>
      <c r="O180">
        <v>-9.9708799999999993</v>
      </c>
      <c r="Q180">
        <v>179</v>
      </c>
    </row>
    <row r="181" spans="1:17" x14ac:dyDescent="0.25">
      <c r="A181">
        <v>138</v>
      </c>
      <c r="B181">
        <v>-0.29468</v>
      </c>
      <c r="C181">
        <v>-1.9137999999999999E-2</v>
      </c>
      <c r="D181">
        <f t="shared" si="6"/>
        <v>0.27554200000000001</v>
      </c>
      <c r="E181">
        <f t="shared" si="7"/>
        <v>8.8156400000000001</v>
      </c>
      <c r="F181">
        <v>32</v>
      </c>
      <c r="G181">
        <f t="shared" si="8"/>
        <v>0.32</v>
      </c>
      <c r="H181">
        <f>E181*G181*60/'Subject-data'!$J$2</f>
        <v>634.10608761333992</v>
      </c>
      <c r="J181">
        <f>(1-6*ABS(C181-B181)/(4.8*2.623*'Subject-data'!$E$2*'SSS-Tilt'!$G$2))*100</f>
        <v>84.044946109089281</v>
      </c>
      <c r="L181">
        <v>86</v>
      </c>
      <c r="M181">
        <v>71</v>
      </c>
      <c r="O181">
        <v>-8.8156400000000001</v>
      </c>
      <c r="Q181">
        <v>180</v>
      </c>
    </row>
    <row r="182" spans="1:17" x14ac:dyDescent="0.25">
      <c r="A182">
        <v>138</v>
      </c>
      <c r="B182">
        <v>-0.32582</v>
      </c>
      <c r="C182">
        <v>-3.4125999999999997E-2</v>
      </c>
      <c r="D182">
        <f t="shared" si="6"/>
        <v>0.29169400000000001</v>
      </c>
      <c r="E182">
        <f t="shared" si="7"/>
        <v>8.8908500000000004</v>
      </c>
      <c r="F182">
        <v>33</v>
      </c>
      <c r="G182">
        <f t="shared" si="8"/>
        <v>0.33</v>
      </c>
      <c r="H182">
        <f>E182*G182*60/'Subject-data'!$J$2</f>
        <v>659.50079063631176</v>
      </c>
      <c r="J182">
        <f>(1-6*ABS(C182-B182)/(4.8*2.623*'Subject-data'!$E$2*'SSS-Tilt'!$G$2))*100</f>
        <v>83.10967660227729</v>
      </c>
      <c r="L182">
        <v>76</v>
      </c>
      <c r="M182">
        <v>69</v>
      </c>
      <c r="O182">
        <v>-8.8908500000000004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620-7D44-474E-890B-BF20C40E94A0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19A9-8F24-48AC-93B4-ED993DCED492}">
  <dimension ref="A1:G2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124.37</v>
      </c>
      <c r="B2">
        <v>200.31</v>
      </c>
      <c r="C2">
        <v>121.935</v>
      </c>
      <c r="D2">
        <v>200.53399999999999</v>
      </c>
      <c r="E2">
        <f>ATAN(SQRT((A2-C2)^2+(B2-D2)^2)/A2)</f>
        <v>1.9658811272149933E-2</v>
      </c>
      <c r="F2">
        <f>E2*180/PI()</f>
        <v>1.1263669161384</v>
      </c>
      <c r="G2">
        <f>3*COS(E2)^2-1</f>
        <v>1.9988407427685821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453B-F146-41DA-AF03-BB9D460F9A8C}">
  <dimension ref="A1:L3"/>
  <sheetViews>
    <sheetView workbookViewId="0">
      <selection activeCell="D3" sqref="D3"/>
    </sheetView>
  </sheetViews>
  <sheetFormatPr defaultRowHeight="15" x14ac:dyDescent="0.25"/>
  <cols>
    <col min="1" max="1" width="8.5703125" customWidth="1"/>
    <col min="5" max="5" width="14" customWidth="1"/>
    <col min="6" max="6" width="16.140625" customWidth="1"/>
    <col min="7" max="7" width="15.42578125" customWidth="1"/>
    <col min="8" max="8" width="17.42578125" customWidth="1"/>
    <col min="9" max="9" width="21.7109375" customWidth="1"/>
    <col min="10" max="10" width="25.85546875" customWidth="1"/>
    <col min="11" max="11" width="13.85546875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21</v>
      </c>
      <c r="F1" t="s">
        <v>7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 t="s">
        <v>18</v>
      </c>
      <c r="B2" t="s">
        <v>19</v>
      </c>
      <c r="C2" s="3">
        <v>29587</v>
      </c>
      <c r="D2">
        <v>14</v>
      </c>
      <c r="E2">
        <f>(D2*2.941)/100</f>
        <v>0.41173999999999999</v>
      </c>
      <c r="F2">
        <v>980</v>
      </c>
      <c r="J2">
        <f>RelVel!B8</f>
        <v>0.26692739796437692</v>
      </c>
    </row>
    <row r="3" spans="1:12" x14ac:dyDescent="0.25">
      <c r="D3" t="s">
        <v>20</v>
      </c>
      <c r="E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F7EC-EF4A-4E70-B3B3-2EB690C2195C}">
  <dimension ref="A1:E8"/>
  <sheetViews>
    <sheetView workbookViewId="0">
      <selection activeCell="B2" sqref="B2"/>
    </sheetView>
  </sheetViews>
  <sheetFormatPr defaultRowHeight="15" x14ac:dyDescent="0.25"/>
  <cols>
    <col min="2" max="2" width="10.140625" customWidth="1"/>
    <col min="3" max="3" width="16.42578125" customWidth="1"/>
    <col min="4" max="4" width="17.140625" customWidth="1"/>
  </cols>
  <sheetData>
    <row r="1" spans="1:5" x14ac:dyDescent="0.25">
      <c r="B1" t="s">
        <v>30</v>
      </c>
      <c r="C1" t="s">
        <v>42</v>
      </c>
      <c r="D1" t="s">
        <v>31</v>
      </c>
      <c r="E1" t="s">
        <v>43</v>
      </c>
    </row>
    <row r="2" spans="1:5" x14ac:dyDescent="0.25">
      <c r="A2" t="s">
        <v>32</v>
      </c>
      <c r="B2">
        <v>568</v>
      </c>
      <c r="C2">
        <f>B2/100</f>
        <v>5.68</v>
      </c>
      <c r="D2">
        <v>10.355342</v>
      </c>
      <c r="E2">
        <f>D2*C2</f>
        <v>58.818342559999998</v>
      </c>
    </row>
    <row r="3" spans="1:5" x14ac:dyDescent="0.25">
      <c r="A3" t="s">
        <v>33</v>
      </c>
      <c r="B3">
        <v>527</v>
      </c>
      <c r="C3">
        <f>B3/100</f>
        <v>5.27</v>
      </c>
      <c r="D3">
        <v>6.2349410000000001</v>
      </c>
      <c r="E3">
        <f>D3*C3</f>
        <v>32.85813907</v>
      </c>
    </row>
    <row r="4" spans="1:5" x14ac:dyDescent="0.25">
      <c r="A4" t="s">
        <v>34</v>
      </c>
      <c r="B4">
        <v>689</v>
      </c>
      <c r="C4">
        <f>B4/100</f>
        <v>6.89</v>
      </c>
      <c r="D4">
        <v>7.7756672</v>
      </c>
      <c r="E4">
        <f>D4*C4</f>
        <v>53.574347007999997</v>
      </c>
    </row>
    <row r="5" spans="1:5" x14ac:dyDescent="0.25">
      <c r="A5" t="s">
        <v>35</v>
      </c>
      <c r="B5">
        <v>502</v>
      </c>
      <c r="C5">
        <f>B5/100</f>
        <v>5.0199999999999996</v>
      </c>
      <c r="D5">
        <v>13.520341999999999</v>
      </c>
      <c r="E5">
        <f>D5*C5</f>
        <v>67.87211683999999</v>
      </c>
    </row>
    <row r="6" spans="1:5" x14ac:dyDescent="0.25">
      <c r="A6" t="s">
        <v>36</v>
      </c>
      <c r="B6">
        <v>553</v>
      </c>
      <c r="C6">
        <f>B6/100</f>
        <v>5.53</v>
      </c>
      <c r="D6">
        <v>11.943713000000001</v>
      </c>
      <c r="E6">
        <f>D6*C6</f>
        <v>66.048732890000011</v>
      </c>
    </row>
    <row r="8" spans="1:5" x14ac:dyDescent="0.25">
      <c r="A8" t="s">
        <v>41</v>
      </c>
      <c r="B8">
        <f>E2/(SUM(E3:E6))</f>
        <v>0.26692739796437692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TS-Data</vt:lpstr>
      <vt:lpstr>graph</vt:lpstr>
      <vt:lpstr>SSS-Tilt</vt:lpstr>
      <vt:lpstr>Subject-data</vt:lpstr>
      <vt:lpstr>RelVel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Jaroszynski, Kathryn Michelle</cp:lastModifiedBy>
  <dcterms:created xsi:type="dcterms:W3CDTF">2015-06-05T18:17:20Z</dcterms:created>
  <dcterms:modified xsi:type="dcterms:W3CDTF">2024-05-16T18:25:48Z</dcterms:modified>
</cp:coreProperties>
</file>