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meganberberich/Dropbox/research_projects/Berberich_HarshaSedCH4_LimnolOcean_2018/data/May/process/"/>
    </mc:Choice>
  </mc:AlternateContent>
  <xr:revisionPtr revIDLastSave="0" documentId="13_ncr:1_{04935981-5DE1-0545-80DC-D7C9747AF649}" xr6:coauthVersionLast="40" xr6:coauthVersionMax="40" xr10:uidLastSave="{00000000-0000-0000-0000-000000000000}"/>
  <bookViews>
    <workbookView xWindow="2280" yWindow="880" windowWidth="21260" windowHeight="14060" xr2:uid="{00000000-000D-0000-FFFF-FFFF00000000}"/>
  </bookViews>
  <sheets>
    <sheet name="Sheet 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0" i="1" l="1"/>
  <c r="O49" i="1"/>
  <c r="N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" i="1"/>
  <c r="D48" i="1" s="1"/>
  <c r="M2" i="1"/>
  <c r="O2" i="1"/>
  <c r="M3" i="1"/>
  <c r="T2" i="1" s="1"/>
  <c r="N3" i="1"/>
  <c r="O3" i="1"/>
  <c r="M4" i="1"/>
  <c r="N4" i="1" s="1"/>
  <c r="M5" i="1"/>
  <c r="N5" i="1"/>
  <c r="O5" i="1"/>
  <c r="M6" i="1"/>
  <c r="N6" i="1"/>
  <c r="O6" i="1" s="1"/>
  <c r="M7" i="1"/>
  <c r="N7" i="1" s="1"/>
  <c r="O7" i="1" s="1"/>
  <c r="M8" i="1"/>
  <c r="N8" i="1"/>
  <c r="O8" i="1"/>
  <c r="M9" i="1"/>
  <c r="N9" i="1" s="1"/>
  <c r="O9" i="1" s="1"/>
  <c r="M10" i="1"/>
  <c r="N10" i="1"/>
  <c r="O10" i="1"/>
  <c r="M11" i="1"/>
  <c r="N11" i="1"/>
  <c r="O11" i="1"/>
  <c r="M12" i="1"/>
  <c r="N12" i="1" s="1"/>
  <c r="O12" i="1" s="1"/>
  <c r="M13" i="1"/>
  <c r="N13" i="1"/>
  <c r="O13" i="1"/>
  <c r="M14" i="1"/>
  <c r="V4" i="1" s="1"/>
  <c r="N14" i="1"/>
  <c r="O14" i="1" s="1"/>
  <c r="M15" i="1"/>
  <c r="N15" i="1" s="1"/>
  <c r="O15" i="1" s="1"/>
  <c r="M16" i="1"/>
  <c r="N16" i="1"/>
  <c r="O16" i="1"/>
  <c r="M17" i="1"/>
  <c r="N17" i="1" s="1"/>
  <c r="O17" i="1" s="1"/>
  <c r="M18" i="1"/>
  <c r="N18" i="1"/>
  <c r="O18" i="1"/>
  <c r="M19" i="1"/>
  <c r="N19" i="1"/>
  <c r="O19" i="1"/>
  <c r="M20" i="1"/>
  <c r="N20" i="1" s="1"/>
  <c r="O20" i="1" s="1"/>
  <c r="M21" i="1"/>
  <c r="N21" i="1"/>
  <c r="O21" i="1"/>
  <c r="M22" i="1"/>
  <c r="N22" i="1"/>
  <c r="O22" i="1" s="1"/>
  <c r="M23" i="1"/>
  <c r="N23" i="1" s="1"/>
  <c r="O23" i="1" s="1"/>
  <c r="M24" i="1"/>
  <c r="N24" i="1"/>
  <c r="O24" i="1"/>
  <c r="M25" i="1"/>
  <c r="N25" i="1" s="1"/>
  <c r="O25" i="1" s="1"/>
  <c r="M26" i="1"/>
  <c r="N26" i="1" s="1"/>
  <c r="O26" i="1" s="1"/>
  <c r="M27" i="1"/>
  <c r="N27" i="1"/>
  <c r="O27" i="1"/>
  <c r="M28" i="1"/>
  <c r="N28" i="1" s="1"/>
  <c r="O28" i="1" s="1"/>
  <c r="M29" i="1"/>
  <c r="N29" i="1"/>
  <c r="O29" i="1"/>
  <c r="M30" i="1"/>
  <c r="N30" i="1"/>
  <c r="O30" i="1" s="1"/>
  <c r="M31" i="1"/>
  <c r="N31" i="1" s="1"/>
  <c r="O31" i="1" s="1"/>
  <c r="M32" i="1"/>
  <c r="N32" i="1"/>
  <c r="O32" i="1"/>
  <c r="M33" i="1"/>
  <c r="N33" i="1" s="1"/>
  <c r="O33" i="1" s="1"/>
  <c r="M34" i="1"/>
  <c r="N34" i="1" s="1"/>
  <c r="O34" i="1" s="1"/>
  <c r="M35" i="1"/>
  <c r="N35" i="1"/>
  <c r="O35" i="1"/>
  <c r="M36" i="1"/>
  <c r="N36" i="1" s="1"/>
  <c r="O36" i="1" s="1"/>
  <c r="M37" i="1"/>
  <c r="N37" i="1"/>
  <c r="O37" i="1"/>
  <c r="M38" i="1"/>
  <c r="N38" i="1"/>
  <c r="O38" i="1" s="1"/>
  <c r="M39" i="1"/>
  <c r="N39" i="1" s="1"/>
  <c r="O39" i="1" s="1"/>
  <c r="M40" i="1"/>
  <c r="N40" i="1"/>
  <c r="O40" i="1"/>
  <c r="M41" i="1"/>
  <c r="N41" i="1" s="1"/>
  <c r="O41" i="1" s="1"/>
  <c r="M42" i="1"/>
  <c r="N42" i="1" s="1"/>
  <c r="O42" i="1" s="1"/>
  <c r="M43" i="1"/>
  <c r="N43" i="1"/>
  <c r="O43" i="1"/>
  <c r="M44" i="1"/>
  <c r="N44" i="1" s="1"/>
  <c r="O44" i="1" s="1"/>
  <c r="M45" i="1"/>
  <c r="N45" i="1"/>
  <c r="O45" i="1"/>
  <c r="M46" i="1"/>
  <c r="N46" i="1"/>
  <c r="O46" i="1" s="1"/>
  <c r="M47" i="1"/>
  <c r="N47" i="1" s="1"/>
  <c r="O47" i="1" s="1"/>
  <c r="T4" i="1"/>
  <c r="V3" i="1"/>
  <c r="N48" i="1" l="1"/>
  <c r="O4" i="1"/>
  <c r="O48" i="1"/>
  <c r="U4" i="1"/>
  <c r="U2" i="1"/>
  <c r="V2" i="1"/>
  <c r="T3" i="1"/>
  <c r="U3" i="1"/>
</calcChain>
</file>

<file path=xl/sharedStrings.xml><?xml version="1.0" encoding="utf-8"?>
<sst xmlns="http://schemas.openxmlformats.org/spreadsheetml/2006/main" count="110" uniqueCount="64">
  <si>
    <t>sample</t>
  </si>
  <si>
    <t>umol_CH4_day</t>
  </si>
  <si>
    <t>umol_CH4_day_cm3</t>
  </si>
  <si>
    <t>r_squared</t>
  </si>
  <si>
    <t>umol_CH4_day_cm2</t>
  </si>
  <si>
    <t>mol_CH4_day_m2</t>
  </si>
  <si>
    <t>mg_c_CH4_m2_day</t>
  </si>
  <si>
    <t>mg_c_CH4_m2_hour</t>
  </si>
  <si>
    <t>mg_CH4_m2_hour</t>
  </si>
  <si>
    <t>01A</t>
  </si>
  <si>
    <t>01B</t>
  </si>
  <si>
    <t>01C</t>
  </si>
  <si>
    <t>02A</t>
  </si>
  <si>
    <t>02B</t>
  </si>
  <si>
    <t>02C</t>
  </si>
  <si>
    <t>02D</t>
  </si>
  <si>
    <t>03A</t>
  </si>
  <si>
    <t>03B</t>
  </si>
  <si>
    <t>03C</t>
  </si>
  <si>
    <t>04A</t>
  </si>
  <si>
    <t>04B</t>
  </si>
  <si>
    <t>04C</t>
  </si>
  <si>
    <t>05A</t>
  </si>
  <si>
    <t>05B</t>
  </si>
  <si>
    <t>05C</t>
  </si>
  <si>
    <t>06A</t>
  </si>
  <si>
    <t>06B</t>
  </si>
  <si>
    <t>06C</t>
  </si>
  <si>
    <t>07A</t>
  </si>
  <si>
    <t>07B</t>
  </si>
  <si>
    <t>07C</t>
  </si>
  <si>
    <t>08A</t>
  </si>
  <si>
    <t>08B</t>
  </si>
  <si>
    <t>08C</t>
  </si>
  <si>
    <t>09A</t>
  </si>
  <si>
    <t>09B</t>
  </si>
  <si>
    <t>09C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</si>
  <si>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</si>
  <si>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</si>
  <si>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</si>
  <si>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</si>
  <si>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</si>
  <si>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</si>
  <si>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</si>
  <si>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</si>
  <si>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</si>
  <si>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</si>
  <si>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</si>
  <si>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</si>
  <si>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</si>
  <si>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</si>
  <si>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</si>
  <si>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</si>
  <si>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</si>
  <si>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</si>
  <si>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slurry.dry.wt.g</t>
  </si>
  <si>
    <t>zone</t>
  </si>
  <si>
    <t>lacustrine</t>
  </si>
  <si>
    <t>transitional</t>
  </si>
  <si>
    <t>riverine</t>
  </si>
  <si>
    <t>nmol_gdrywtsed_hr</t>
  </si>
  <si>
    <t>nmol_gdrywtsed_day</t>
  </si>
  <si>
    <t>umol_day_g_dry_wt_sed</t>
  </si>
  <si>
    <t>nmol_CH4_hour_cm3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</si>
</sst>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topLeftCell="H22" workbookViewId="0">
      <selection activeCell="O51" sqref="O51"/>
    </sheetView>
  </sheetViews>
  <sheetFormatPr baseColWidth="10" defaultColWidth="8.83203125" defaultRowHeight="15" x14ac:dyDescent="0.2"/>
  <cols>
    <col min="2" max="2" width="13.83203125" customWidth="1"/>
    <col min="3" max="4" width="17.5" customWidth="1"/>
    <col min="6" max="6" width="16.1640625" customWidth="1"/>
    <col min="7" max="7" width="15.5" customWidth="1"/>
    <col min="8" max="8" width="18.5" customWidth="1"/>
    <col min="9" max="9" width="19.5" customWidth="1"/>
    <col min="10" max="10" width="16" customWidth="1"/>
    <col min="12" max="12" width="13" customWidth="1"/>
    <col min="13" max="13" width="21" customWidth="1"/>
    <col min="14" max="14" width="17.33203125" customWidth="1"/>
    <col min="15" max="15" width="16.1640625" customWidth="1"/>
  </cols>
  <sheetData>
    <row r="1" spans="1:22" ht="16" x14ac:dyDescent="0.2">
      <c r="A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56</v>
      </c>
      <c r="L1" s="1" t="s">
        <v>55</v>
      </c>
      <c r="M1" t="s">
        <v>62</v>
      </c>
      <c r="N1" t="s">
        <v>61</v>
      </c>
      <c r="O1" t="s">
        <v>60</v>
      </c>
    </row>
    <row r="2" spans="1:22" ht="16" x14ac:dyDescent="0.2">
      <c r="A2" t="s">
        <v>9</v>
      </c>
      <c r="B2">
        <v>3.2354006411486802</v>
      </c>
      <c r="C2">
        <v>0.21569337607657799</v>
      </c>
      <c r="D2">
        <f>(C2*1000)/24</f>
        <v>8.9872240031907484</v>
      </c>
      <c r="E2">
        <v>0.98937472206174104</v>
      </c>
      <c r="F2">
        <v>1.0784668803828901</v>
      </c>
      <c r="G2">
        <v>1.07846688038289E-2</v>
      </c>
      <c r="H2">
        <v>129.416025645947</v>
      </c>
      <c r="I2">
        <v>5.3923344019144599</v>
      </c>
      <c r="J2">
        <v>7.2077536505589999</v>
      </c>
      <c r="K2" s="2" t="s">
        <v>57</v>
      </c>
      <c r="L2" s="1">
        <v>5.0925000000000002</v>
      </c>
      <c r="M2">
        <f>B2/L2</f>
        <v>0.63532658638167505</v>
      </c>
      <c r="N2">
        <f>M2*1000</f>
        <v>635.32658638167504</v>
      </c>
      <c r="O2">
        <f>N2/24</f>
        <v>26.47194109923646</v>
      </c>
      <c r="S2" t="s">
        <v>57</v>
      </c>
      <c r="T2">
        <f>AVERAGE(M2:M8, M18:M20, M33:M41)</f>
        <v>1.7084760400330088</v>
      </c>
      <c r="U2">
        <f>_xlfn.STDEV.P(M2:M8, M18:M20, M33:M41)</f>
        <v>0.57600197983264056</v>
      </c>
      <c r="V2">
        <f>_xlfn.STDEV.S(M2:M8, M18:M20, M33:M41)</f>
        <v>0.59178577836969715</v>
      </c>
    </row>
    <row r="3" spans="1:22" ht="16" x14ac:dyDescent="0.2">
      <c r="A3" t="s">
        <v>10</v>
      </c>
      <c r="B3">
        <v>3.11327885081384</v>
      </c>
      <c r="C3">
        <v>0.20755192338758899</v>
      </c>
      <c r="D3">
        <f t="shared" ref="D3:D47" si="0">(C3*1000)/24</f>
        <v>8.6479968078162077</v>
      </c>
      <c r="E3">
        <v>0.98362720635627199</v>
      </c>
      <c r="F3">
        <v>1.0377596169379499</v>
      </c>
      <c r="G3">
        <v>1.0377596169379499E-2</v>
      </c>
      <c r="H3">
        <v>124.531154032554</v>
      </c>
      <c r="I3">
        <v>5.1887980846897301</v>
      </c>
      <c r="J3">
        <v>6.9356934398686096</v>
      </c>
      <c r="K3" s="2" t="s">
        <v>57</v>
      </c>
      <c r="L3" s="1">
        <v>5.1577000000000002</v>
      </c>
      <c r="M3">
        <f t="shared" ref="M3:M47" si="1">B3/L3</f>
        <v>0.60361766888610036</v>
      </c>
      <c r="N3">
        <f t="shared" ref="N3:N47" si="2">M3*1000</f>
        <v>603.61766888610032</v>
      </c>
      <c r="O3">
        <f t="shared" ref="O3:O47" si="3">N3/24</f>
        <v>25.150736203587513</v>
      </c>
      <c r="S3" t="s">
        <v>58</v>
      </c>
      <c r="T3">
        <f>AVERAGE(M9:M11, M15:M17, M21:M29)</f>
        <v>1.2099234252492093</v>
      </c>
      <c r="U3">
        <f>_xlfn.STDEV.P(M9:M11, M15:M17, M21:M29)</f>
        <v>0.5828611740361469</v>
      </c>
      <c r="V3">
        <f>_xlfn.STDEV.S(M9:M11, M15:M17, M21:M29)</f>
        <v>0.60331863312029266</v>
      </c>
    </row>
    <row r="4" spans="1:22" ht="16" x14ac:dyDescent="0.2">
      <c r="A4" t="s">
        <v>11</v>
      </c>
      <c r="B4">
        <v>5.4549632223822</v>
      </c>
      <c r="C4">
        <v>0.36366421482548</v>
      </c>
      <c r="D4">
        <f t="shared" si="0"/>
        <v>15.152675617728335</v>
      </c>
      <c r="E4">
        <v>0.99392797607954597</v>
      </c>
      <c r="F4">
        <v>1.8183210741274001</v>
      </c>
      <c r="G4">
        <v>1.8183210741273999E-2</v>
      </c>
      <c r="H4">
        <v>218.19852889528801</v>
      </c>
      <c r="I4">
        <v>9.0916053706369997</v>
      </c>
      <c r="J4">
        <v>12.1524458454181</v>
      </c>
      <c r="K4" s="2" t="s">
        <v>57</v>
      </c>
      <c r="L4" s="1">
        <v>5.1298000000000004</v>
      </c>
      <c r="M4">
        <f t="shared" si="1"/>
        <v>1.0633871149717726</v>
      </c>
      <c r="N4">
        <f t="shared" si="2"/>
        <v>1063.3871149717727</v>
      </c>
      <c r="O4">
        <f t="shared" si="3"/>
        <v>44.307796457157195</v>
      </c>
      <c r="S4" t="s">
        <v>59</v>
      </c>
      <c r="T4">
        <f>AVERAGE(M12:M14, M30:M32, M42:M47)</f>
        <v>1.7457248941509071</v>
      </c>
      <c r="U4">
        <f>_xlfn.STDEV.P(M12:M14, M30:M32, M42:M47)</f>
        <v>0.28017429814267575</v>
      </c>
      <c r="V4">
        <f>_xlfn.STDEV.S(M12:M14, M30:M32, M42:M47)</f>
        <v>0.29263251047825822</v>
      </c>
    </row>
    <row r="5" spans="1:22" ht="16" x14ac:dyDescent="0.2">
      <c r="A5" t="s">
        <v>12</v>
      </c>
      <c r="B5">
        <v>8.4550992568204997</v>
      </c>
      <c r="C5">
        <v>0.56367328378803305</v>
      </c>
      <c r="D5">
        <f t="shared" si="0"/>
        <v>23.486386824501377</v>
      </c>
      <c r="E5">
        <v>0.99364207942300098</v>
      </c>
      <c r="F5">
        <v>2.8183664189401698</v>
      </c>
      <c r="G5">
        <v>2.81836641894017E-2</v>
      </c>
      <c r="H5">
        <v>338.20397027282002</v>
      </c>
      <c r="I5">
        <v>14.0918320947008</v>
      </c>
      <c r="J5">
        <v>18.836082233250099</v>
      </c>
      <c r="K5" s="2" t="s">
        <v>57</v>
      </c>
      <c r="L5" s="1">
        <v>5.8422999999999998</v>
      </c>
      <c r="M5">
        <f t="shared" si="1"/>
        <v>1.4472210014584153</v>
      </c>
      <c r="N5">
        <f t="shared" si="2"/>
        <v>1447.2210014584152</v>
      </c>
      <c r="O5">
        <f t="shared" si="3"/>
        <v>60.300875060767304</v>
      </c>
    </row>
    <row r="6" spans="1:22" ht="16" x14ac:dyDescent="0.2">
      <c r="A6" t="s">
        <v>13</v>
      </c>
      <c r="B6">
        <v>12.850364952641799</v>
      </c>
      <c r="C6">
        <v>0.85669099684278704</v>
      </c>
      <c r="D6">
        <f t="shared" si="0"/>
        <v>35.695458201782792</v>
      </c>
      <c r="E6">
        <v>0.99201536456382899</v>
      </c>
      <c r="F6">
        <v>4.2834549842139298</v>
      </c>
      <c r="G6">
        <v>4.2834549842139302E-2</v>
      </c>
      <c r="H6">
        <v>514.01459810567201</v>
      </c>
      <c r="I6">
        <v>21.417274921069701</v>
      </c>
      <c r="J6">
        <v>28.6277574778298</v>
      </c>
      <c r="K6" s="2" t="s">
        <v>57</v>
      </c>
      <c r="L6" s="1">
        <v>5.8437000000000001</v>
      </c>
      <c r="M6">
        <f t="shared" si="1"/>
        <v>2.1990117481461744</v>
      </c>
      <c r="N6">
        <f t="shared" si="2"/>
        <v>2199.0117481461743</v>
      </c>
      <c r="O6">
        <f t="shared" si="3"/>
        <v>91.625489506090602</v>
      </c>
    </row>
    <row r="7" spans="1:22" ht="16" x14ac:dyDescent="0.2">
      <c r="A7" t="s">
        <v>14</v>
      </c>
      <c r="B7">
        <v>8.6938522405973995</v>
      </c>
      <c r="C7">
        <v>0.57959014937316</v>
      </c>
      <c r="D7">
        <f t="shared" si="0"/>
        <v>24.149589557214998</v>
      </c>
      <c r="E7">
        <v>0.99840324686688198</v>
      </c>
      <c r="F7">
        <v>2.8979507468658001</v>
      </c>
      <c r="G7">
        <v>2.8979507468657999E-2</v>
      </c>
      <c r="H7">
        <v>347.75408962389599</v>
      </c>
      <c r="I7">
        <v>14.489753734329</v>
      </c>
      <c r="J7">
        <v>19.367970824886399</v>
      </c>
      <c r="K7" s="2" t="s">
        <v>57</v>
      </c>
      <c r="L7" s="1">
        <v>5.4233000000000002</v>
      </c>
      <c r="M7">
        <f t="shared" si="1"/>
        <v>1.6030557484552577</v>
      </c>
      <c r="N7">
        <f t="shared" si="2"/>
        <v>1603.0557484552576</v>
      </c>
      <c r="O7">
        <f t="shared" si="3"/>
        <v>66.79398951896907</v>
      </c>
    </row>
    <row r="8" spans="1:22" ht="16" x14ac:dyDescent="0.2">
      <c r="A8" t="s">
        <v>15</v>
      </c>
      <c r="B8">
        <v>8.9034513285219692</v>
      </c>
      <c r="C8">
        <v>0.59356342190146405</v>
      </c>
      <c r="D8">
        <f t="shared" si="0"/>
        <v>24.731809245894336</v>
      </c>
      <c r="E8">
        <v>0.99637717872216103</v>
      </c>
      <c r="F8">
        <v>2.9678171095073198</v>
      </c>
      <c r="G8">
        <v>2.9678171095073199E-2</v>
      </c>
      <c r="H8">
        <v>356.13805314087898</v>
      </c>
      <c r="I8">
        <v>14.8390855475366</v>
      </c>
      <c r="J8">
        <v>19.8349110152073</v>
      </c>
      <c r="K8" s="2" t="s">
        <v>57</v>
      </c>
      <c r="L8" s="1">
        <v>5.5731999999999999</v>
      </c>
      <c r="M8">
        <f t="shared" si="1"/>
        <v>1.5975474285010351</v>
      </c>
      <c r="N8">
        <f t="shared" si="2"/>
        <v>1597.5474285010353</v>
      </c>
      <c r="O8">
        <f t="shared" si="3"/>
        <v>66.564476187543136</v>
      </c>
    </row>
    <row r="9" spans="1:22" ht="16" x14ac:dyDescent="0.2">
      <c r="A9" t="s">
        <v>16</v>
      </c>
      <c r="B9">
        <v>14.91498237005</v>
      </c>
      <c r="C9">
        <v>0.99433215800333297</v>
      </c>
      <c r="D9">
        <f t="shared" si="0"/>
        <v>41.430506583472209</v>
      </c>
      <c r="E9">
        <v>0.99890221060705597</v>
      </c>
      <c r="F9">
        <v>4.9716607900166601</v>
      </c>
      <c r="G9">
        <v>4.9716607900166597E-2</v>
      </c>
      <c r="H9">
        <v>596.59929480200003</v>
      </c>
      <c r="I9">
        <v>24.8583039500833</v>
      </c>
      <c r="J9">
        <v>33.2272662799447</v>
      </c>
      <c r="K9" s="2" t="s">
        <v>58</v>
      </c>
      <c r="L9" s="1">
        <v>7.7515000000000001</v>
      </c>
      <c r="M9">
        <f t="shared" si="1"/>
        <v>1.9241414397277945</v>
      </c>
      <c r="N9">
        <f t="shared" si="2"/>
        <v>1924.1414397277945</v>
      </c>
      <c r="O9">
        <f t="shared" si="3"/>
        <v>80.172559988658108</v>
      </c>
    </row>
    <row r="10" spans="1:22" ht="16" x14ac:dyDescent="0.2">
      <c r="A10" t="s">
        <v>17</v>
      </c>
      <c r="B10">
        <v>16.661917190247301</v>
      </c>
      <c r="C10">
        <v>1.1107944793498199</v>
      </c>
      <c r="D10">
        <f t="shared" si="0"/>
        <v>46.283103306242502</v>
      </c>
      <c r="E10">
        <v>0.99908916931642799</v>
      </c>
      <c r="F10">
        <v>5.5539723967491099</v>
      </c>
      <c r="G10">
        <v>5.55397239674911E-2</v>
      </c>
      <c r="H10">
        <v>666.47668760989404</v>
      </c>
      <c r="I10">
        <v>27.769861983745599</v>
      </c>
      <c r="J10">
        <v>37.1190488516066</v>
      </c>
      <c r="K10" s="2" t="s">
        <v>58</v>
      </c>
      <c r="L10" s="1">
        <v>7.5857999999999999</v>
      </c>
      <c r="M10">
        <f t="shared" si="1"/>
        <v>2.196461439828008</v>
      </c>
      <c r="N10">
        <f t="shared" si="2"/>
        <v>2196.4614398280082</v>
      </c>
      <c r="O10">
        <f t="shared" si="3"/>
        <v>91.519226659500347</v>
      </c>
    </row>
    <row r="11" spans="1:22" ht="16" x14ac:dyDescent="0.2">
      <c r="A11" t="s">
        <v>18</v>
      </c>
      <c r="B11">
        <v>11.863838052900901</v>
      </c>
      <c r="C11">
        <v>0.79092253686005998</v>
      </c>
      <c r="D11">
        <f t="shared" si="0"/>
        <v>32.9551057025025</v>
      </c>
      <c r="E11">
        <v>0.99903087465611295</v>
      </c>
      <c r="F11">
        <v>3.9546126843003</v>
      </c>
      <c r="G11">
        <v>3.9546126843003002E-2</v>
      </c>
      <c r="H11">
        <v>474.55352211603599</v>
      </c>
      <c r="I11">
        <v>19.773063421501501</v>
      </c>
      <c r="J11">
        <v>26.429994773407</v>
      </c>
      <c r="K11" s="2" t="s">
        <v>58</v>
      </c>
      <c r="L11" s="1">
        <v>7.9146999999999998</v>
      </c>
      <c r="M11">
        <f t="shared" si="1"/>
        <v>1.4989624436682252</v>
      </c>
      <c r="N11">
        <f t="shared" si="2"/>
        <v>1498.9624436682252</v>
      </c>
      <c r="O11">
        <f t="shared" si="3"/>
        <v>62.456768486176053</v>
      </c>
    </row>
    <row r="12" spans="1:22" ht="16" x14ac:dyDescent="0.2">
      <c r="A12" t="s">
        <v>19</v>
      </c>
      <c r="B12">
        <v>15.785296874654501</v>
      </c>
      <c r="C12">
        <v>1.05235312497696</v>
      </c>
      <c r="D12">
        <f t="shared" si="0"/>
        <v>43.848046874040001</v>
      </c>
      <c r="E12">
        <v>0.99860890860220097</v>
      </c>
      <c r="F12">
        <v>5.2617656248848199</v>
      </c>
      <c r="G12">
        <v>5.2617656248848198E-2</v>
      </c>
      <c r="H12">
        <v>631.41187498617796</v>
      </c>
      <c r="I12">
        <v>26.3088281244241</v>
      </c>
      <c r="J12">
        <v>35.166133592980202</v>
      </c>
      <c r="K12" s="2" t="s">
        <v>59</v>
      </c>
      <c r="L12" s="1">
        <v>10.136900000000001</v>
      </c>
      <c r="M12">
        <f t="shared" si="1"/>
        <v>1.5572114625432332</v>
      </c>
      <c r="N12">
        <f t="shared" si="2"/>
        <v>1557.2114625432332</v>
      </c>
      <c r="O12">
        <f t="shared" si="3"/>
        <v>64.883810939301384</v>
      </c>
    </row>
    <row r="13" spans="1:22" ht="16" x14ac:dyDescent="0.2">
      <c r="A13" t="s">
        <v>20</v>
      </c>
      <c r="B13">
        <v>16.466478982145102</v>
      </c>
      <c r="C13">
        <v>1.0977652654763399</v>
      </c>
      <c r="D13">
        <f t="shared" si="0"/>
        <v>45.740219394847493</v>
      </c>
      <c r="E13">
        <v>0.99895346239993099</v>
      </c>
      <c r="F13">
        <v>5.4888263273817</v>
      </c>
      <c r="G13">
        <v>5.4888263273817003E-2</v>
      </c>
      <c r="H13">
        <v>658.65915928580398</v>
      </c>
      <c r="I13">
        <v>27.444131636908502</v>
      </c>
      <c r="J13">
        <v>36.683655954667699</v>
      </c>
      <c r="K13" s="2" t="s">
        <v>59</v>
      </c>
      <c r="L13" s="1">
        <v>13.2577</v>
      </c>
      <c r="M13">
        <f t="shared" si="1"/>
        <v>1.2420313464737549</v>
      </c>
      <c r="N13">
        <f t="shared" si="2"/>
        <v>1242.0313464737549</v>
      </c>
      <c r="O13">
        <f t="shared" si="3"/>
        <v>51.751306103073119</v>
      </c>
    </row>
    <row r="14" spans="1:22" ht="16" x14ac:dyDescent="0.2">
      <c r="A14" t="s">
        <v>21</v>
      </c>
      <c r="B14">
        <v>17.1663870925452</v>
      </c>
      <c r="C14">
        <v>1.1444258061696799</v>
      </c>
      <c r="D14">
        <f t="shared" si="0"/>
        <v>47.684408590403329</v>
      </c>
      <c r="E14">
        <v>0.99606703465030699</v>
      </c>
      <c r="F14">
        <v>5.7221290308483903</v>
      </c>
      <c r="G14">
        <v>5.7221290308483899E-2</v>
      </c>
      <c r="H14">
        <v>686.65548370180704</v>
      </c>
      <c r="I14">
        <v>28.610645154242</v>
      </c>
      <c r="J14">
        <v>38.242895689503399</v>
      </c>
      <c r="K14" s="2" t="s">
        <v>59</v>
      </c>
      <c r="L14" s="1">
        <v>12.149100000000001</v>
      </c>
      <c r="M14">
        <f t="shared" si="1"/>
        <v>1.4129760305327308</v>
      </c>
      <c r="N14">
        <f t="shared" si="2"/>
        <v>1412.9760305327309</v>
      </c>
      <c r="O14">
        <f t="shared" si="3"/>
        <v>58.87400127219712</v>
      </c>
    </row>
    <row r="15" spans="1:22" ht="16" x14ac:dyDescent="0.2">
      <c r="A15" t="s">
        <v>22</v>
      </c>
      <c r="B15">
        <v>8.0376301413212001</v>
      </c>
      <c r="C15">
        <v>0.53584200942141402</v>
      </c>
      <c r="D15">
        <f t="shared" si="0"/>
        <v>22.326750392558917</v>
      </c>
      <c r="E15">
        <v>0.99645802524040505</v>
      </c>
      <c r="F15">
        <v>2.6792100471070701</v>
      </c>
      <c r="G15">
        <v>2.6792100471070699E-2</v>
      </c>
      <c r="H15">
        <v>321.50520565284802</v>
      </c>
      <c r="I15">
        <v>13.3960502355353</v>
      </c>
      <c r="J15">
        <v>17.906053814832202</v>
      </c>
      <c r="K15" s="2" t="s">
        <v>58</v>
      </c>
      <c r="L15" s="1">
        <v>7.5374999999999996</v>
      </c>
      <c r="M15">
        <f t="shared" si="1"/>
        <v>1.0663522575550515</v>
      </c>
      <c r="N15">
        <f t="shared" si="2"/>
        <v>1066.3522575550514</v>
      </c>
      <c r="O15">
        <f t="shared" si="3"/>
        <v>44.431344064793812</v>
      </c>
    </row>
    <row r="16" spans="1:22" ht="16" x14ac:dyDescent="0.2">
      <c r="A16" t="s">
        <v>23</v>
      </c>
      <c r="B16">
        <v>8.1409416254928892</v>
      </c>
      <c r="C16">
        <v>0.54272944169952597</v>
      </c>
      <c r="D16">
        <f t="shared" si="0"/>
        <v>22.613726737480249</v>
      </c>
      <c r="E16">
        <v>0.99833496584584203</v>
      </c>
      <c r="F16">
        <v>2.7136472084976302</v>
      </c>
      <c r="G16">
        <v>2.7136472084976299E-2</v>
      </c>
      <c r="H16">
        <v>325.63766501971497</v>
      </c>
      <c r="I16">
        <v>13.568236042488101</v>
      </c>
      <c r="J16">
        <v>18.136208843459201</v>
      </c>
      <c r="K16" s="2" t="s">
        <v>58</v>
      </c>
      <c r="L16" s="1">
        <v>6.4560000000000004</v>
      </c>
      <c r="M16">
        <f t="shared" si="1"/>
        <v>1.2609884797851438</v>
      </c>
      <c r="N16">
        <f t="shared" si="2"/>
        <v>1260.9884797851439</v>
      </c>
      <c r="O16">
        <f t="shared" si="3"/>
        <v>52.541186657714327</v>
      </c>
    </row>
    <row r="17" spans="1:15" ht="16" x14ac:dyDescent="0.2">
      <c r="A17" t="s">
        <v>24</v>
      </c>
      <c r="B17">
        <v>8.4299215704232306</v>
      </c>
      <c r="C17">
        <v>0.56199477136154896</v>
      </c>
      <c r="D17">
        <f t="shared" si="0"/>
        <v>23.416448806731207</v>
      </c>
      <c r="E17">
        <v>0.99906310036297397</v>
      </c>
      <c r="F17">
        <v>2.8099738568077499</v>
      </c>
      <c r="G17">
        <v>2.80997385680774E-2</v>
      </c>
      <c r="H17">
        <v>337.19686281692901</v>
      </c>
      <c r="I17">
        <v>14.049869284038699</v>
      </c>
      <c r="J17">
        <v>18.7799919429984</v>
      </c>
      <c r="K17" s="2" t="s">
        <v>58</v>
      </c>
      <c r="L17" s="1">
        <v>7.3423999999999996</v>
      </c>
      <c r="M17">
        <f t="shared" si="1"/>
        <v>1.1481152716309695</v>
      </c>
      <c r="N17">
        <f t="shared" si="2"/>
        <v>1148.1152716309696</v>
      </c>
      <c r="O17">
        <f t="shared" si="3"/>
        <v>47.838136317957066</v>
      </c>
    </row>
    <row r="18" spans="1:15" ht="16" x14ac:dyDescent="0.2">
      <c r="A18" t="s">
        <v>25</v>
      </c>
      <c r="B18">
        <v>6.2013258703800096</v>
      </c>
      <c r="C18">
        <v>0.413421724692001</v>
      </c>
      <c r="D18">
        <f t="shared" si="0"/>
        <v>17.225905195500044</v>
      </c>
      <c r="E18">
        <v>0.97993482935868004</v>
      </c>
      <c r="F18">
        <v>2.0671086234599998</v>
      </c>
      <c r="G18">
        <v>2.0671086234600001E-2</v>
      </c>
      <c r="H18">
        <v>248.05303481520099</v>
      </c>
      <c r="I18">
        <v>10.3355431173</v>
      </c>
      <c r="J18">
        <v>13.815175966790999</v>
      </c>
      <c r="K18" s="2" t="s">
        <v>57</v>
      </c>
      <c r="L18" s="1">
        <v>4.8837000000000002</v>
      </c>
      <c r="M18">
        <f t="shared" si="1"/>
        <v>1.2698007392714559</v>
      </c>
      <c r="N18">
        <f t="shared" si="2"/>
        <v>1269.8007392714558</v>
      </c>
      <c r="O18">
        <f t="shared" si="3"/>
        <v>52.908364136310659</v>
      </c>
    </row>
    <row r="19" spans="1:15" ht="16" x14ac:dyDescent="0.2">
      <c r="A19" t="s">
        <v>26</v>
      </c>
      <c r="B19">
        <v>10.9792034586585</v>
      </c>
      <c r="C19">
        <v>0.73194689724389905</v>
      </c>
      <c r="D19">
        <f t="shared" si="0"/>
        <v>30.497787385162457</v>
      </c>
      <c r="E19">
        <v>0.99428169421565704</v>
      </c>
      <c r="F19">
        <v>3.6597344862194898</v>
      </c>
      <c r="G19">
        <v>3.6597344862194903E-2</v>
      </c>
      <c r="H19">
        <v>439.16813834633899</v>
      </c>
      <c r="I19">
        <v>18.298672431097501</v>
      </c>
      <c r="J19">
        <v>24.459225482900301</v>
      </c>
      <c r="K19" s="2" t="s">
        <v>57</v>
      </c>
      <c r="L19" s="1">
        <v>4.3677999999999999</v>
      </c>
      <c r="M19">
        <f t="shared" si="1"/>
        <v>2.5136690001049726</v>
      </c>
      <c r="N19">
        <f t="shared" si="2"/>
        <v>2513.6690001049728</v>
      </c>
      <c r="O19">
        <f t="shared" si="3"/>
        <v>104.7362083377072</v>
      </c>
    </row>
    <row r="20" spans="1:15" ht="16" x14ac:dyDescent="0.2">
      <c r="A20" t="s">
        <v>27</v>
      </c>
      <c r="B20">
        <v>12.3964400924167</v>
      </c>
      <c r="C20">
        <v>0.82642933949444697</v>
      </c>
      <c r="D20">
        <f t="shared" si="0"/>
        <v>34.43455581226862</v>
      </c>
      <c r="E20">
        <v>0.99307420167016902</v>
      </c>
      <c r="F20">
        <v>4.1321466974722396</v>
      </c>
      <c r="G20">
        <v>4.1321466974722401E-2</v>
      </c>
      <c r="H20">
        <v>495.85760369666798</v>
      </c>
      <c r="I20">
        <v>20.660733487361199</v>
      </c>
      <c r="J20">
        <v>27.6165137614394</v>
      </c>
      <c r="K20" s="2" t="s">
        <v>57</v>
      </c>
      <c r="L20" s="1">
        <v>4.6083999999999996</v>
      </c>
      <c r="M20">
        <f t="shared" si="1"/>
        <v>2.6899661688257748</v>
      </c>
      <c r="N20">
        <f t="shared" si="2"/>
        <v>2689.9661688257747</v>
      </c>
      <c r="O20">
        <f t="shared" si="3"/>
        <v>112.08192370107395</v>
      </c>
    </row>
    <row r="21" spans="1:15" ht="16" x14ac:dyDescent="0.2">
      <c r="A21" t="s">
        <v>28</v>
      </c>
      <c r="B21">
        <v>2.3579387181359799</v>
      </c>
      <c r="C21">
        <v>0.15719591454239901</v>
      </c>
      <c r="D21">
        <f t="shared" si="0"/>
        <v>6.549829772599959</v>
      </c>
      <c r="E21">
        <v>0.95740841003135002</v>
      </c>
      <c r="F21">
        <v>0.78597957271199403</v>
      </c>
      <c r="G21">
        <v>7.8597957271199295E-3</v>
      </c>
      <c r="H21">
        <v>94.317548725439195</v>
      </c>
      <c r="I21">
        <v>3.9298978635599702</v>
      </c>
      <c r="J21">
        <v>5.2529634776251601</v>
      </c>
      <c r="K21" s="2" t="s">
        <v>58</v>
      </c>
      <c r="L21" s="1">
        <v>5.5686</v>
      </c>
      <c r="M21">
        <f t="shared" si="1"/>
        <v>0.42343474448442697</v>
      </c>
      <c r="N21">
        <f t="shared" si="2"/>
        <v>423.43474448442697</v>
      </c>
      <c r="O21">
        <f t="shared" si="3"/>
        <v>17.643114353517792</v>
      </c>
    </row>
    <row r="22" spans="1:15" ht="16" x14ac:dyDescent="0.2">
      <c r="A22" t="s">
        <v>29</v>
      </c>
      <c r="B22">
        <v>3.9975150228879199</v>
      </c>
      <c r="C22">
        <v>0.26650100152586098</v>
      </c>
      <c r="D22">
        <f t="shared" si="0"/>
        <v>11.104208396910876</v>
      </c>
      <c r="E22">
        <v>0.95949034000080402</v>
      </c>
      <c r="F22">
        <v>1.3325050076293099</v>
      </c>
      <c r="G22">
        <v>1.33250500762931E-2</v>
      </c>
      <c r="H22">
        <v>159.900600915517</v>
      </c>
      <c r="I22">
        <v>6.66252503814653</v>
      </c>
      <c r="J22">
        <v>8.9055751343225307</v>
      </c>
      <c r="K22" s="2" t="s">
        <v>58</v>
      </c>
      <c r="L22" s="1">
        <v>7.0218999999999996</v>
      </c>
      <c r="M22">
        <f t="shared" si="1"/>
        <v>0.56929250244063856</v>
      </c>
      <c r="N22">
        <f t="shared" si="2"/>
        <v>569.2925024406386</v>
      </c>
      <c r="O22">
        <f t="shared" si="3"/>
        <v>23.72052093502661</v>
      </c>
    </row>
    <row r="23" spans="1:15" ht="16" x14ac:dyDescent="0.2">
      <c r="A23" t="s">
        <v>30</v>
      </c>
      <c r="B23">
        <v>4.0271628883292099</v>
      </c>
      <c r="C23">
        <v>0.26847752588861401</v>
      </c>
      <c r="D23">
        <f t="shared" si="0"/>
        <v>11.186563578692251</v>
      </c>
      <c r="E23">
        <v>0.98541509198410804</v>
      </c>
      <c r="F23">
        <v>1.3423876294430701</v>
      </c>
      <c r="G23">
        <v>1.34238762944307E-2</v>
      </c>
      <c r="H23">
        <v>161.08651553316901</v>
      </c>
      <c r="I23">
        <v>6.7119381472153599</v>
      </c>
      <c r="J23">
        <v>8.9716239901111905</v>
      </c>
      <c r="K23" s="2" t="s">
        <v>58</v>
      </c>
      <c r="L23" s="1">
        <v>5.9898999999999996</v>
      </c>
      <c r="M23">
        <f t="shared" si="1"/>
        <v>0.67232556275216782</v>
      </c>
      <c r="N23">
        <f t="shared" si="2"/>
        <v>672.3255627521678</v>
      </c>
      <c r="O23">
        <f t="shared" si="3"/>
        <v>28.013565114673657</v>
      </c>
    </row>
    <row r="24" spans="1:15" ht="16" x14ac:dyDescent="0.2">
      <c r="A24" t="s">
        <v>31</v>
      </c>
      <c r="B24">
        <v>2.6016823108747</v>
      </c>
      <c r="C24">
        <v>0.173445487391647</v>
      </c>
      <c r="D24">
        <f t="shared" si="0"/>
        <v>7.2268953079852913</v>
      </c>
      <c r="E24">
        <v>0.96309960062854605</v>
      </c>
      <c r="F24">
        <v>0.86722743695823401</v>
      </c>
      <c r="G24">
        <v>8.6722743695823393E-3</v>
      </c>
      <c r="H24">
        <v>104.067292434988</v>
      </c>
      <c r="I24">
        <v>4.3361371847911698</v>
      </c>
      <c r="J24">
        <v>5.7959700370041896</v>
      </c>
      <c r="K24" s="2" t="s">
        <v>58</v>
      </c>
      <c r="L24" s="1">
        <v>7.8696000000000002</v>
      </c>
      <c r="M24">
        <f t="shared" si="1"/>
        <v>0.33059905343025059</v>
      </c>
      <c r="N24">
        <f t="shared" si="2"/>
        <v>330.59905343025059</v>
      </c>
      <c r="O24">
        <f t="shared" si="3"/>
        <v>13.774960559593774</v>
      </c>
    </row>
    <row r="25" spans="1:15" ht="16" x14ac:dyDescent="0.2">
      <c r="A25" t="s">
        <v>32</v>
      </c>
      <c r="B25">
        <v>5.8451857727964303</v>
      </c>
      <c r="C25">
        <v>0.38967905151976201</v>
      </c>
      <c r="D25">
        <f t="shared" si="0"/>
        <v>16.236627146656751</v>
      </c>
      <c r="E25">
        <v>0.96138472816787801</v>
      </c>
      <c r="F25">
        <v>1.9483952575988099</v>
      </c>
      <c r="G25">
        <v>1.94839525759881E-2</v>
      </c>
      <c r="H25">
        <v>233.80743091185701</v>
      </c>
      <c r="I25">
        <v>9.7419762879940492</v>
      </c>
      <c r="J25">
        <v>13.021774971618701</v>
      </c>
      <c r="K25" s="2" t="s">
        <v>58</v>
      </c>
      <c r="L25" s="1">
        <v>7.3429000000000002</v>
      </c>
      <c r="M25">
        <f t="shared" si="1"/>
        <v>0.79603232684585523</v>
      </c>
      <c r="N25">
        <f t="shared" si="2"/>
        <v>796.03232684585521</v>
      </c>
      <c r="O25">
        <f t="shared" si="3"/>
        <v>33.168013618577298</v>
      </c>
    </row>
    <row r="26" spans="1:15" ht="16" x14ac:dyDescent="0.2">
      <c r="A26" t="s">
        <v>33</v>
      </c>
      <c r="B26">
        <v>7.9485162815080503</v>
      </c>
      <c r="C26">
        <v>0.52990108543387004</v>
      </c>
      <c r="D26">
        <f t="shared" si="0"/>
        <v>22.079211893077922</v>
      </c>
      <c r="E26">
        <v>0.98683446989986301</v>
      </c>
      <c r="F26">
        <v>2.6495054271693501</v>
      </c>
      <c r="G26">
        <v>2.6495054271693502E-2</v>
      </c>
      <c r="H26">
        <v>317.940651260322</v>
      </c>
      <c r="I26">
        <v>13.247527135846701</v>
      </c>
      <c r="J26">
        <v>17.7075279382485</v>
      </c>
      <c r="K26" s="2" t="s">
        <v>58</v>
      </c>
      <c r="L26" s="1">
        <v>6.6722999999999999</v>
      </c>
      <c r="M26">
        <f t="shared" si="1"/>
        <v>1.1912708183846725</v>
      </c>
      <c r="N26">
        <f t="shared" si="2"/>
        <v>1191.2708183846726</v>
      </c>
      <c r="O26">
        <f t="shared" si="3"/>
        <v>49.636284099361355</v>
      </c>
    </row>
    <row r="27" spans="1:15" ht="16" x14ac:dyDescent="0.2">
      <c r="A27" t="s">
        <v>34</v>
      </c>
      <c r="B27">
        <v>7.8327506152934898</v>
      </c>
      <c r="C27">
        <v>0.52218337435289897</v>
      </c>
      <c r="D27">
        <f t="shared" si="0"/>
        <v>21.757640598037455</v>
      </c>
      <c r="E27">
        <v>0.97663163499280303</v>
      </c>
      <c r="F27">
        <v>2.6109168717645002</v>
      </c>
      <c r="G27">
        <v>2.6109168717645001E-2</v>
      </c>
      <c r="H27">
        <v>313.31002461173898</v>
      </c>
      <c r="I27">
        <v>13.054584358822501</v>
      </c>
      <c r="J27">
        <v>17.449627759626001</v>
      </c>
      <c r="K27" s="2" t="s">
        <v>58</v>
      </c>
      <c r="L27" s="1">
        <v>6.5753000000000004</v>
      </c>
      <c r="M27">
        <f t="shared" si="1"/>
        <v>1.1912385161579684</v>
      </c>
      <c r="N27">
        <f t="shared" si="2"/>
        <v>1191.2385161579684</v>
      </c>
      <c r="O27">
        <f t="shared" si="3"/>
        <v>49.634938173248685</v>
      </c>
    </row>
    <row r="28" spans="1:15" ht="16" x14ac:dyDescent="0.2">
      <c r="A28" t="s">
        <v>35</v>
      </c>
      <c r="B28">
        <v>9.8506793196284796</v>
      </c>
      <c r="C28">
        <v>0.65671195464189902</v>
      </c>
      <c r="D28">
        <f t="shared" si="0"/>
        <v>27.362998110079129</v>
      </c>
      <c r="E28">
        <v>0.99372542216593895</v>
      </c>
      <c r="F28">
        <v>3.2835597732094901</v>
      </c>
      <c r="G28">
        <v>3.28355977320949E-2</v>
      </c>
      <c r="H28">
        <v>394.02717278513899</v>
      </c>
      <c r="I28">
        <v>16.417798866047502</v>
      </c>
      <c r="J28">
        <v>21.9451244842835</v>
      </c>
      <c r="K28" s="2" t="s">
        <v>58</v>
      </c>
      <c r="L28" s="1">
        <v>5.9865000000000004</v>
      </c>
      <c r="M28">
        <f t="shared" si="1"/>
        <v>1.645482221603354</v>
      </c>
      <c r="N28">
        <f t="shared" si="2"/>
        <v>1645.482221603354</v>
      </c>
      <c r="O28">
        <f t="shared" si="3"/>
        <v>68.561759233473083</v>
      </c>
    </row>
    <row r="29" spans="1:15" ht="16" x14ac:dyDescent="0.2">
      <c r="A29" t="s">
        <v>36</v>
      </c>
      <c r="B29">
        <v>12.558404738223601</v>
      </c>
      <c r="C29">
        <v>0.83722698254823702</v>
      </c>
      <c r="D29">
        <f t="shared" si="0"/>
        <v>34.884457606176547</v>
      </c>
      <c r="E29">
        <v>0.99549003792808399</v>
      </c>
      <c r="F29">
        <v>4.1861349127411902</v>
      </c>
      <c r="G29">
        <v>4.18613491274119E-2</v>
      </c>
      <c r="H29">
        <v>502.33618952894199</v>
      </c>
      <c r="I29">
        <v>20.9306745637059</v>
      </c>
      <c r="J29">
        <v>27.977335000153602</v>
      </c>
      <c r="K29" s="2" t="s">
        <v>58</v>
      </c>
      <c r="L29" s="1">
        <v>5.6211000000000002</v>
      </c>
      <c r="M29">
        <f t="shared" si="1"/>
        <v>2.2341543004436142</v>
      </c>
      <c r="N29">
        <f t="shared" si="2"/>
        <v>2234.1543004436144</v>
      </c>
      <c r="O29">
        <f t="shared" si="3"/>
        <v>93.089762518483937</v>
      </c>
    </row>
    <row r="30" spans="1:15" ht="16" x14ac:dyDescent="0.2">
      <c r="A30" t="s">
        <v>37</v>
      </c>
      <c r="B30">
        <v>18.015884617070501</v>
      </c>
      <c r="C30">
        <v>1.20105897447137</v>
      </c>
      <c r="D30">
        <f t="shared" si="0"/>
        <v>50.044123936307081</v>
      </c>
      <c r="E30">
        <v>0.99606999628451198</v>
      </c>
      <c r="F30">
        <v>6.0052948723568296</v>
      </c>
      <c r="G30">
        <v>6.0052948723568297E-2</v>
      </c>
      <c r="H30">
        <v>720.63538468282002</v>
      </c>
      <c r="I30">
        <v>30.026474361784199</v>
      </c>
      <c r="J30">
        <v>40.135387396918198</v>
      </c>
      <c r="K30" s="2" t="s">
        <v>59</v>
      </c>
      <c r="L30" s="1">
        <v>8.9780999999999995</v>
      </c>
      <c r="M30">
        <f t="shared" si="1"/>
        <v>2.0066478004333326</v>
      </c>
      <c r="N30">
        <f t="shared" si="2"/>
        <v>2006.6478004333326</v>
      </c>
      <c r="O30">
        <f t="shared" si="3"/>
        <v>83.610325018055519</v>
      </c>
    </row>
    <row r="31" spans="1:15" ht="16" x14ac:dyDescent="0.2">
      <c r="A31" t="s">
        <v>38</v>
      </c>
      <c r="B31">
        <v>25.692894452075699</v>
      </c>
      <c r="C31">
        <v>1.7128596301383801</v>
      </c>
      <c r="D31">
        <f t="shared" si="0"/>
        <v>71.369151255765829</v>
      </c>
      <c r="E31">
        <v>0.97482808062821702</v>
      </c>
      <c r="F31">
        <v>8.5642981506919007</v>
      </c>
      <c r="G31">
        <v>8.5642981506919E-2</v>
      </c>
      <c r="H31">
        <v>1027.71577808303</v>
      </c>
      <c r="I31">
        <v>42.8214907534595</v>
      </c>
      <c r="J31">
        <v>57.238059307124203</v>
      </c>
      <c r="K31" s="2" t="s">
        <v>59</v>
      </c>
      <c r="L31" s="1">
        <v>12.712899999999999</v>
      </c>
      <c r="M31">
        <f t="shared" si="1"/>
        <v>2.0210097186382101</v>
      </c>
      <c r="N31">
        <f t="shared" si="2"/>
        <v>2021.0097186382102</v>
      </c>
      <c r="O31">
        <f t="shared" si="3"/>
        <v>84.208738276592086</v>
      </c>
    </row>
    <row r="32" spans="1:15" ht="16" x14ac:dyDescent="0.2">
      <c r="A32" t="s">
        <v>39</v>
      </c>
      <c r="B32">
        <v>17.637018640214499</v>
      </c>
      <c r="C32">
        <v>1.1758012426809701</v>
      </c>
      <c r="D32">
        <f t="shared" si="0"/>
        <v>48.991718445040419</v>
      </c>
      <c r="E32">
        <v>0.996917979612715</v>
      </c>
      <c r="F32">
        <v>5.8790062134048302</v>
      </c>
      <c r="G32">
        <v>5.8790062134048297E-2</v>
      </c>
      <c r="H32">
        <v>705.48074560858004</v>
      </c>
      <c r="I32">
        <v>29.3950310670241</v>
      </c>
      <c r="J32">
        <v>39.291358192922303</v>
      </c>
      <c r="K32" s="2" t="s">
        <v>59</v>
      </c>
      <c r="L32" s="1">
        <v>12.2217</v>
      </c>
      <c r="M32">
        <f t="shared" si="1"/>
        <v>1.4430904571552647</v>
      </c>
      <c r="N32">
        <f t="shared" si="2"/>
        <v>1443.0904571552646</v>
      </c>
      <c r="O32">
        <f t="shared" si="3"/>
        <v>60.128769048136029</v>
      </c>
    </row>
    <row r="33" spans="1:15" ht="16" x14ac:dyDescent="0.2">
      <c r="A33" t="s">
        <v>40</v>
      </c>
      <c r="B33">
        <v>5.4879120925475204</v>
      </c>
      <c r="C33">
        <v>0.36586080616983502</v>
      </c>
      <c r="D33">
        <f t="shared" si="0"/>
        <v>15.244200257076459</v>
      </c>
      <c r="E33">
        <v>0.956336166837357</v>
      </c>
      <c r="F33">
        <v>1.8293040308491699</v>
      </c>
      <c r="G33">
        <v>1.8293040308491701E-2</v>
      </c>
      <c r="H33">
        <v>219.516483701901</v>
      </c>
      <c r="I33">
        <v>9.1465201542458594</v>
      </c>
      <c r="J33">
        <v>12.225848606175299</v>
      </c>
      <c r="K33" s="2" t="s">
        <v>57</v>
      </c>
      <c r="L33" s="1">
        <v>4.0242000000000004</v>
      </c>
      <c r="M33">
        <f t="shared" si="1"/>
        <v>1.3637274719316932</v>
      </c>
      <c r="N33">
        <f t="shared" si="2"/>
        <v>1363.7274719316931</v>
      </c>
      <c r="O33">
        <f t="shared" si="3"/>
        <v>56.82197799715388</v>
      </c>
    </row>
    <row r="34" spans="1:15" ht="16" x14ac:dyDescent="0.2">
      <c r="A34" t="s">
        <v>41</v>
      </c>
      <c r="B34">
        <v>7.5686055537861598</v>
      </c>
      <c r="C34">
        <v>0.50457370358574405</v>
      </c>
      <c r="D34">
        <f t="shared" si="0"/>
        <v>21.02390431607267</v>
      </c>
      <c r="E34">
        <v>0.99182345177979203</v>
      </c>
      <c r="F34">
        <v>2.5228685179287198</v>
      </c>
      <c r="G34">
        <v>2.52286851792872E-2</v>
      </c>
      <c r="H34">
        <v>302.74422215144602</v>
      </c>
      <c r="I34">
        <v>12.6143425896436</v>
      </c>
      <c r="J34">
        <v>16.861171261490298</v>
      </c>
      <c r="K34" s="2" t="s">
        <v>57</v>
      </c>
      <c r="L34" s="1">
        <v>4.2403000000000004</v>
      </c>
      <c r="M34">
        <f t="shared" si="1"/>
        <v>1.7849221880023016</v>
      </c>
      <c r="N34">
        <f t="shared" si="2"/>
        <v>1784.9221880023017</v>
      </c>
      <c r="O34">
        <f t="shared" si="3"/>
        <v>74.371757833429243</v>
      </c>
    </row>
    <row r="35" spans="1:15" ht="16" x14ac:dyDescent="0.2">
      <c r="A35" t="s">
        <v>42</v>
      </c>
      <c r="B35">
        <v>11.149665841653601</v>
      </c>
      <c r="C35">
        <v>0.74331105611024095</v>
      </c>
      <c r="D35">
        <f t="shared" si="0"/>
        <v>30.971294004593375</v>
      </c>
      <c r="E35">
        <v>0.98785942362562595</v>
      </c>
      <c r="F35">
        <v>3.7165552805512099</v>
      </c>
      <c r="G35">
        <v>3.7165552805512099E-2</v>
      </c>
      <c r="H35">
        <v>445.986633666145</v>
      </c>
      <c r="I35">
        <v>18.582776402756</v>
      </c>
      <c r="J35">
        <v>24.838977791683899</v>
      </c>
      <c r="K35" s="2" t="s">
        <v>57</v>
      </c>
      <c r="L35" s="1">
        <v>4.4104999999999999</v>
      </c>
      <c r="M35">
        <f t="shared" si="1"/>
        <v>2.5279822790281377</v>
      </c>
      <c r="N35">
        <f t="shared" si="2"/>
        <v>2527.9822790281378</v>
      </c>
      <c r="O35">
        <f t="shared" si="3"/>
        <v>105.33259495950574</v>
      </c>
    </row>
    <row r="36" spans="1:15" ht="16" x14ac:dyDescent="0.2">
      <c r="A36" t="s">
        <v>43</v>
      </c>
      <c r="B36">
        <v>11.545535802103901</v>
      </c>
      <c r="C36">
        <v>0.76970238680692804</v>
      </c>
      <c r="D36">
        <f t="shared" si="0"/>
        <v>32.070932783622006</v>
      </c>
      <c r="E36">
        <v>0.996939132978516</v>
      </c>
      <c r="F36">
        <v>3.8485119340346401</v>
      </c>
      <c r="G36">
        <v>3.8485119340346402E-2</v>
      </c>
      <c r="H36">
        <v>461.82143208415602</v>
      </c>
      <c r="I36">
        <v>19.2425596701732</v>
      </c>
      <c r="J36">
        <v>25.720888092464801</v>
      </c>
      <c r="K36" s="2" t="s">
        <v>57</v>
      </c>
      <c r="L36" s="1">
        <v>5.0842000000000001</v>
      </c>
      <c r="M36">
        <f t="shared" si="1"/>
        <v>2.2708657806742263</v>
      </c>
      <c r="N36">
        <f t="shared" si="2"/>
        <v>2270.8657806742262</v>
      </c>
      <c r="O36">
        <f t="shared" si="3"/>
        <v>94.619407528092765</v>
      </c>
    </row>
    <row r="37" spans="1:15" ht="16" x14ac:dyDescent="0.2">
      <c r="A37" t="s">
        <v>44</v>
      </c>
      <c r="B37">
        <v>9.7338010305509606</v>
      </c>
      <c r="C37">
        <v>0.64892006870339702</v>
      </c>
      <c r="D37">
        <f t="shared" si="0"/>
        <v>27.038336195974878</v>
      </c>
      <c r="E37">
        <v>0.98618860260007701</v>
      </c>
      <c r="F37">
        <v>3.2446003435169901</v>
      </c>
      <c r="G37">
        <v>3.2446003435169901E-2</v>
      </c>
      <c r="H37">
        <v>389.35204122203902</v>
      </c>
      <c r="I37">
        <v>16.2230017175849</v>
      </c>
      <c r="J37">
        <v>21.6847456291719</v>
      </c>
      <c r="K37" s="2" t="s">
        <v>57</v>
      </c>
      <c r="L37" s="1">
        <v>6.0556000000000001</v>
      </c>
      <c r="M37">
        <f t="shared" si="1"/>
        <v>1.6074048864771386</v>
      </c>
      <c r="N37">
        <f t="shared" si="2"/>
        <v>1607.4048864771387</v>
      </c>
      <c r="O37">
        <f t="shared" si="3"/>
        <v>66.975203603214112</v>
      </c>
    </row>
    <row r="38" spans="1:15" ht="16" x14ac:dyDescent="0.2">
      <c r="A38" t="s">
        <v>45</v>
      </c>
      <c r="B38">
        <v>10.9866804676293</v>
      </c>
      <c r="C38">
        <v>0.73244536450861697</v>
      </c>
      <c r="D38">
        <f t="shared" si="0"/>
        <v>30.518556854525709</v>
      </c>
      <c r="E38">
        <v>0.99631516291001498</v>
      </c>
      <c r="F38">
        <v>3.6622268225430901</v>
      </c>
      <c r="G38">
        <v>3.6622268225430903E-2</v>
      </c>
      <c r="H38">
        <v>439.46721870517001</v>
      </c>
      <c r="I38">
        <v>18.311134112715401</v>
      </c>
      <c r="J38">
        <v>24.475882597329601</v>
      </c>
      <c r="K38" s="2" t="s">
        <v>57</v>
      </c>
      <c r="L38" s="1">
        <v>6.1589</v>
      </c>
      <c r="M38">
        <f t="shared" si="1"/>
        <v>1.7838705722822745</v>
      </c>
      <c r="N38">
        <f t="shared" si="2"/>
        <v>1783.8705722822745</v>
      </c>
      <c r="O38">
        <f t="shared" si="3"/>
        <v>74.32794051176144</v>
      </c>
    </row>
    <row r="39" spans="1:15" ht="16" x14ac:dyDescent="0.2">
      <c r="A39" t="s">
        <v>46</v>
      </c>
      <c r="B39">
        <v>13.613912688824501</v>
      </c>
      <c r="C39">
        <v>0.90759417925496799</v>
      </c>
      <c r="D39">
        <f t="shared" si="0"/>
        <v>37.81642413562367</v>
      </c>
      <c r="E39">
        <v>0.99780650725882403</v>
      </c>
      <c r="F39">
        <v>4.5379708962748397</v>
      </c>
      <c r="G39">
        <v>4.53797089627484E-2</v>
      </c>
      <c r="H39">
        <v>544.55650755298097</v>
      </c>
      <c r="I39">
        <v>22.689854481374201</v>
      </c>
      <c r="J39">
        <v>30.328772156770199</v>
      </c>
      <c r="K39" s="2" t="s">
        <v>57</v>
      </c>
      <c r="L39" s="1">
        <v>7.3064</v>
      </c>
      <c r="M39">
        <f t="shared" si="1"/>
        <v>1.8632859806230839</v>
      </c>
      <c r="N39">
        <f t="shared" si="2"/>
        <v>1863.285980623084</v>
      </c>
      <c r="O39">
        <f t="shared" si="3"/>
        <v>77.636915859295172</v>
      </c>
    </row>
    <row r="40" spans="1:15" ht="16" x14ac:dyDescent="0.2">
      <c r="A40" t="s">
        <v>47</v>
      </c>
      <c r="B40">
        <v>11.1148732729442</v>
      </c>
      <c r="C40">
        <v>0.74099155152961305</v>
      </c>
      <c r="D40">
        <f t="shared" si="0"/>
        <v>30.874647980400542</v>
      </c>
      <c r="E40">
        <v>0.99572737352202101</v>
      </c>
      <c r="F40">
        <v>3.7049577576480601</v>
      </c>
      <c r="G40">
        <v>3.70495775764806E-2</v>
      </c>
      <c r="H40">
        <v>444.59493091776801</v>
      </c>
      <c r="I40">
        <v>18.524788788240301</v>
      </c>
      <c r="J40">
        <v>24.7614676802812</v>
      </c>
      <c r="K40" s="2" t="s">
        <v>57</v>
      </c>
      <c r="L40" s="1">
        <v>7.4095000000000004</v>
      </c>
      <c r="M40">
        <f t="shared" si="1"/>
        <v>1.5000841180841082</v>
      </c>
      <c r="N40">
        <f t="shared" si="2"/>
        <v>1500.0841180841082</v>
      </c>
      <c r="O40">
        <f t="shared" si="3"/>
        <v>62.503504920171174</v>
      </c>
    </row>
    <row r="41" spans="1:15" ht="16" x14ac:dyDescent="0.2">
      <c r="A41" t="s">
        <v>48</v>
      </c>
      <c r="B41">
        <v>13.9730997801539</v>
      </c>
      <c r="C41">
        <v>0.93153998534359395</v>
      </c>
      <c r="D41">
        <f t="shared" si="0"/>
        <v>38.81416605598308</v>
      </c>
      <c r="E41">
        <v>0.99596267260998605</v>
      </c>
      <c r="F41">
        <v>4.65769992671797</v>
      </c>
      <c r="G41">
        <v>4.6576999267179703E-2</v>
      </c>
      <c r="H41">
        <v>558.92399120615698</v>
      </c>
      <c r="I41">
        <v>23.2884996335899</v>
      </c>
      <c r="J41">
        <v>31.1289611768984</v>
      </c>
      <c r="K41" s="2" t="s">
        <v>57</v>
      </c>
      <c r="L41" s="1">
        <v>6.5407999999999999</v>
      </c>
      <c r="M41">
        <f t="shared" si="1"/>
        <v>2.1362982785215725</v>
      </c>
      <c r="N41">
        <f t="shared" si="2"/>
        <v>2136.2982785215727</v>
      </c>
      <c r="O41">
        <f t="shared" si="3"/>
        <v>89.01242827173219</v>
      </c>
    </row>
    <row r="42" spans="1:15" ht="16" x14ac:dyDescent="0.2">
      <c r="A42" t="s">
        <v>49</v>
      </c>
      <c r="B42">
        <v>17.7436433860139</v>
      </c>
      <c r="C42">
        <v>1.18290955906759</v>
      </c>
      <c r="D42">
        <f t="shared" si="0"/>
        <v>49.287898294482915</v>
      </c>
      <c r="E42">
        <v>0.998219669266869</v>
      </c>
      <c r="F42">
        <v>5.9145477953379597</v>
      </c>
      <c r="G42">
        <v>5.9145477953379599E-2</v>
      </c>
      <c r="H42">
        <v>709.74573544055602</v>
      </c>
      <c r="I42">
        <v>29.572738976689799</v>
      </c>
      <c r="J42">
        <v>39.528894432175399</v>
      </c>
      <c r="K42" s="2" t="s">
        <v>59</v>
      </c>
      <c r="L42" s="1">
        <v>9.2678999999999991</v>
      </c>
      <c r="M42">
        <f t="shared" si="1"/>
        <v>1.9145268492337963</v>
      </c>
      <c r="N42">
        <f t="shared" si="2"/>
        <v>1914.5268492337964</v>
      </c>
      <c r="O42">
        <f t="shared" si="3"/>
        <v>79.771952051408178</v>
      </c>
    </row>
    <row r="43" spans="1:15" ht="16" x14ac:dyDescent="0.2">
      <c r="A43" t="s">
        <v>50</v>
      </c>
      <c r="B43">
        <v>17.0908480888342</v>
      </c>
      <c r="C43">
        <v>1.13938987258894</v>
      </c>
      <c r="D43">
        <f t="shared" si="0"/>
        <v>47.47457802453917</v>
      </c>
      <c r="E43">
        <v>0.99815789157621104</v>
      </c>
      <c r="F43">
        <v>5.6969493629447197</v>
      </c>
      <c r="G43">
        <v>5.6969493629447199E-2</v>
      </c>
      <c r="H43">
        <v>683.63392355336703</v>
      </c>
      <c r="I43">
        <v>28.4847468147236</v>
      </c>
      <c r="J43">
        <v>38.074611575680599</v>
      </c>
      <c r="K43" s="2" t="s">
        <v>59</v>
      </c>
      <c r="L43" s="1">
        <v>8.7880000000000003</v>
      </c>
      <c r="M43">
        <f t="shared" si="1"/>
        <v>1.944793819849135</v>
      </c>
      <c r="N43">
        <f t="shared" si="2"/>
        <v>1944.7938198491349</v>
      </c>
      <c r="O43">
        <f t="shared" si="3"/>
        <v>81.033075827047284</v>
      </c>
    </row>
    <row r="44" spans="1:15" ht="16" x14ac:dyDescent="0.2">
      <c r="A44" t="s">
        <v>51</v>
      </c>
      <c r="B44">
        <v>17.219045529578299</v>
      </c>
      <c r="C44">
        <v>1.14793636863855</v>
      </c>
      <c r="D44">
        <f t="shared" si="0"/>
        <v>47.830682026606247</v>
      </c>
      <c r="E44">
        <v>0.99854882944503798</v>
      </c>
      <c r="F44">
        <v>5.7396818431927699</v>
      </c>
      <c r="G44">
        <v>5.7396818431927697E-2</v>
      </c>
      <c r="H44">
        <v>688.76182118313295</v>
      </c>
      <c r="I44">
        <v>28.698409215963899</v>
      </c>
      <c r="J44">
        <v>38.360206985338401</v>
      </c>
      <c r="K44" s="2" t="s">
        <v>59</v>
      </c>
      <c r="L44" s="1">
        <v>9.2088999999999999</v>
      </c>
      <c r="M44">
        <f t="shared" si="1"/>
        <v>1.8698265297243208</v>
      </c>
      <c r="N44">
        <f t="shared" si="2"/>
        <v>1869.8265297243208</v>
      </c>
      <c r="O44">
        <f t="shared" si="3"/>
        <v>77.909438738513373</v>
      </c>
    </row>
    <row r="45" spans="1:15" ht="16" x14ac:dyDescent="0.2">
      <c r="A45" t="s">
        <v>52</v>
      </c>
      <c r="B45">
        <v>21.0716115128645</v>
      </c>
      <c r="C45">
        <v>1.40477410085764</v>
      </c>
      <c r="D45">
        <f t="shared" si="0"/>
        <v>58.532254202401667</v>
      </c>
      <c r="E45">
        <v>0.985797575845898</v>
      </c>
      <c r="F45">
        <v>7.0238705042881797</v>
      </c>
      <c r="G45">
        <v>7.0238705042881794E-2</v>
      </c>
      <c r="H45">
        <v>842.86446051458097</v>
      </c>
      <c r="I45">
        <v>35.119352521440902</v>
      </c>
      <c r="J45">
        <v>46.942867870325998</v>
      </c>
      <c r="K45" s="2" t="s">
        <v>59</v>
      </c>
      <c r="L45" s="1">
        <v>11.682399999999999</v>
      </c>
      <c r="M45">
        <f t="shared" si="1"/>
        <v>1.8037057036965436</v>
      </c>
      <c r="N45">
        <f t="shared" si="2"/>
        <v>1803.7057036965437</v>
      </c>
      <c r="O45">
        <f t="shared" si="3"/>
        <v>75.154404320689324</v>
      </c>
    </row>
    <row r="46" spans="1:15" ht="16" x14ac:dyDescent="0.2">
      <c r="A46" t="s">
        <v>53</v>
      </c>
      <c r="B46">
        <v>17.936269609895401</v>
      </c>
      <c r="C46">
        <v>1.1957513073263599</v>
      </c>
      <c r="D46">
        <f t="shared" si="0"/>
        <v>49.822971138598326</v>
      </c>
      <c r="E46">
        <v>0.99845677508283104</v>
      </c>
      <c r="F46">
        <v>5.9787565366317796</v>
      </c>
      <c r="G46">
        <v>5.97875653663179E-2</v>
      </c>
      <c r="H46">
        <v>717.45078439581403</v>
      </c>
      <c r="I46">
        <v>29.8937826831589</v>
      </c>
      <c r="J46">
        <v>39.958022853155803</v>
      </c>
      <c r="K46" s="2" t="s">
        <v>59</v>
      </c>
      <c r="L46" s="1">
        <v>11.5139</v>
      </c>
      <c r="M46">
        <f t="shared" si="1"/>
        <v>1.5577927209629581</v>
      </c>
      <c r="N46">
        <f t="shared" si="2"/>
        <v>1557.7927209629581</v>
      </c>
      <c r="O46">
        <f t="shared" si="3"/>
        <v>64.908030040123251</v>
      </c>
    </row>
    <row r="47" spans="1:15" ht="16" x14ac:dyDescent="0.2">
      <c r="A47" t="s">
        <v>54</v>
      </c>
      <c r="B47">
        <v>20.094099678150702</v>
      </c>
      <c r="C47">
        <v>1.3396066452100399</v>
      </c>
      <c r="D47">
        <f t="shared" si="0"/>
        <v>55.81694355041833</v>
      </c>
      <c r="E47">
        <v>0.99852268060850902</v>
      </c>
      <c r="F47">
        <v>6.69803322605022</v>
      </c>
      <c r="G47">
        <v>6.6980332260502207E-2</v>
      </c>
      <c r="H47">
        <v>803.76398712602702</v>
      </c>
      <c r="I47">
        <v>33.490166130251097</v>
      </c>
      <c r="J47">
        <v>44.7651887274356</v>
      </c>
      <c r="K47" s="2" t="s">
        <v>59</v>
      </c>
      <c r="L47" s="1">
        <v>9.2383000000000006</v>
      </c>
      <c r="M47">
        <f t="shared" si="1"/>
        <v>2.1750862905676045</v>
      </c>
      <c r="N47">
        <f t="shared" si="2"/>
        <v>2175.0862905676045</v>
      </c>
      <c r="O47">
        <f t="shared" si="3"/>
        <v>90.628595440316857</v>
      </c>
    </row>
    <row r="48" spans="1:15" x14ac:dyDescent="0.2">
      <c r="D48">
        <f>AVERAGE(D2:D47)</f>
        <v>31.548672193643192</v>
      </c>
      <c r="N48">
        <f>AVERAGE(N2:N47)</f>
        <v>1555.6216275907873</v>
      </c>
      <c r="O48">
        <f>AVERAGE(O2:O47)</f>
        <v>64.817567816282804</v>
      </c>
    </row>
    <row r="49" spans="15:15" x14ac:dyDescent="0.2">
      <c r="O49">
        <f>MIN(O2:O47)</f>
        <v>13.774960559593774</v>
      </c>
    </row>
    <row r="50" spans="15:15" x14ac:dyDescent="0.2">
      <c r="O50">
        <f>MAX(O2:O47)</f>
        <v>112.08192370107395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Berberich, Megan (berberme)</cp:lastModifiedBy>
  <dcterms:created xsi:type="dcterms:W3CDTF">2014-03-07T16:08:25Z</dcterms:created>
  <dcterms:modified xsi:type="dcterms:W3CDTF">2018-12-12T18:52:17Z</dcterms:modified>
</cp:coreProperties>
</file>