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20" yWindow="0" windowWidth="10035" windowHeight="8145"/>
  </bookViews>
  <sheets>
    <sheet name="TestPlan" sheetId="1" r:id="rId1"/>
    <sheet name="Definitions" sheetId="2" r:id="rId2"/>
  </sheets>
  <calcPr calcId="145621"/>
</workbook>
</file>

<file path=xl/calcChain.xml><?xml version="1.0" encoding="utf-8"?>
<calcChain xmlns="http://schemas.openxmlformats.org/spreadsheetml/2006/main">
  <c r="J37" i="1" l="1"/>
  <c r="J38" i="1"/>
  <c r="J39" i="1"/>
  <c r="J40" i="1"/>
  <c r="J22" i="1"/>
  <c r="J23" i="1"/>
  <c r="I23" i="1" s="1"/>
  <c r="J24" i="1"/>
  <c r="J25" i="1" s="1"/>
  <c r="J21" i="1"/>
  <c r="J5" i="1"/>
  <c r="J6" i="1"/>
  <c r="J7" i="1"/>
  <c r="J8" i="1"/>
  <c r="J41" i="1"/>
  <c r="J42" i="1"/>
  <c r="J29" i="1"/>
  <c r="J30" i="1"/>
  <c r="J31" i="1" s="1"/>
  <c r="J13" i="1"/>
  <c r="J14" i="1"/>
  <c r="J15" i="1" s="1"/>
  <c r="J9" i="1"/>
  <c r="J10" i="1"/>
  <c r="I42" i="1"/>
  <c r="I41" i="1"/>
  <c r="I40" i="1"/>
  <c r="I39" i="1"/>
  <c r="I38" i="1"/>
  <c r="I37" i="1"/>
  <c r="I36" i="1"/>
  <c r="I29" i="1"/>
  <c r="I28" i="1"/>
  <c r="I22" i="1"/>
  <c r="I21" i="1"/>
  <c r="I20" i="1"/>
  <c r="I14" i="1"/>
  <c r="I13" i="1"/>
  <c r="I12" i="1"/>
  <c r="I10" i="1"/>
  <c r="I9" i="1"/>
  <c r="I8" i="1"/>
  <c r="I7" i="1"/>
  <c r="I6" i="1"/>
  <c r="I5" i="1"/>
  <c r="I4" i="1"/>
  <c r="A3" i="2"/>
  <c r="G42" i="1"/>
  <c r="E42" i="1"/>
  <c r="F42" i="1"/>
  <c r="G41" i="1"/>
  <c r="E41" i="1"/>
  <c r="F41" i="1"/>
  <c r="G40" i="1"/>
  <c r="E40" i="1"/>
  <c r="F40" i="1"/>
  <c r="G39" i="1"/>
  <c r="E39" i="1"/>
  <c r="F39" i="1"/>
  <c r="G38" i="1"/>
  <c r="E38" i="1"/>
  <c r="F38" i="1"/>
  <c r="G37" i="1"/>
  <c r="E37" i="1"/>
  <c r="F37" i="1"/>
  <c r="G36" i="1"/>
  <c r="E36" i="1"/>
  <c r="F36" i="1"/>
  <c r="G34" i="1"/>
  <c r="E34" i="1"/>
  <c r="F34" i="1"/>
  <c r="G33" i="1"/>
  <c r="E33" i="1"/>
  <c r="F33" i="1"/>
  <c r="G32" i="1"/>
  <c r="E32" i="1"/>
  <c r="F32" i="1"/>
  <c r="G31" i="1"/>
  <c r="E31" i="1"/>
  <c r="F31" i="1"/>
  <c r="G30" i="1"/>
  <c r="E30" i="1"/>
  <c r="F30" i="1"/>
  <c r="G29" i="1"/>
  <c r="E29" i="1"/>
  <c r="F29" i="1"/>
  <c r="G28" i="1"/>
  <c r="E28" i="1"/>
  <c r="F28" i="1"/>
  <c r="G26" i="1"/>
  <c r="E26" i="1"/>
  <c r="F26" i="1"/>
  <c r="G25" i="1"/>
  <c r="E25" i="1"/>
  <c r="F25" i="1"/>
  <c r="G24" i="1"/>
  <c r="E24" i="1"/>
  <c r="F24" i="1"/>
  <c r="G23" i="1"/>
  <c r="E23" i="1"/>
  <c r="F23" i="1"/>
  <c r="G22" i="1"/>
  <c r="E22" i="1"/>
  <c r="F22" i="1"/>
  <c r="G21" i="1"/>
  <c r="E21" i="1"/>
  <c r="F21" i="1"/>
  <c r="G20" i="1"/>
  <c r="E20" i="1"/>
  <c r="F20" i="1"/>
  <c r="G18" i="1"/>
  <c r="E18" i="1"/>
  <c r="F18" i="1"/>
  <c r="G17" i="1"/>
  <c r="E17" i="1"/>
  <c r="F17" i="1"/>
  <c r="G16" i="1"/>
  <c r="E16" i="1"/>
  <c r="F16" i="1"/>
  <c r="G15" i="1"/>
  <c r="E15" i="1"/>
  <c r="F15" i="1"/>
  <c r="G14" i="1"/>
  <c r="E14" i="1"/>
  <c r="F14" i="1"/>
  <c r="G13" i="1"/>
  <c r="E13" i="1"/>
  <c r="F13" i="1"/>
  <c r="G12" i="1"/>
  <c r="E12" i="1"/>
  <c r="F12" i="1"/>
  <c r="G10" i="1"/>
  <c r="E10" i="1"/>
  <c r="F10" i="1"/>
  <c r="G9" i="1"/>
  <c r="E9" i="1"/>
  <c r="F9" i="1"/>
  <c r="G8" i="1"/>
  <c r="E8" i="1"/>
  <c r="F8" i="1"/>
  <c r="G7" i="1"/>
  <c r="E7" i="1"/>
  <c r="F7" i="1"/>
  <c r="G6" i="1"/>
  <c r="E6" i="1"/>
  <c r="F6" i="1"/>
  <c r="G5" i="1"/>
  <c r="E5" i="1"/>
  <c r="F5" i="1"/>
  <c r="G4" i="1"/>
  <c r="E4" i="1"/>
  <c r="F4" i="1"/>
  <c r="J32" i="1" l="1"/>
  <c r="I32" i="1" s="1"/>
  <c r="I31" i="1"/>
  <c r="I30" i="1"/>
  <c r="J33" i="1"/>
  <c r="J26" i="1"/>
  <c r="I26" i="1" s="1"/>
  <c r="I25" i="1"/>
  <c r="I24" i="1"/>
  <c r="I15" i="1"/>
  <c r="J16" i="1"/>
  <c r="J17" i="1" s="1"/>
  <c r="I16" i="1"/>
  <c r="I17" i="1"/>
  <c r="J18" i="1"/>
  <c r="I18" i="1" s="1"/>
  <c r="I33" i="1" l="1"/>
  <c r="J34" i="1"/>
  <c r="I34" i="1" s="1"/>
</calcChain>
</file>

<file path=xl/sharedStrings.xml><?xml version="1.0" encoding="utf-8"?>
<sst xmlns="http://schemas.openxmlformats.org/spreadsheetml/2006/main" count="160" uniqueCount="65">
  <si>
    <t>Actual power factor after rounding QL</t>
  </si>
  <si>
    <t>Operator</t>
  </si>
  <si>
    <t>DG Code</t>
  </si>
  <si>
    <t>P3ph (B2)
[kW]</t>
  </si>
  <si>
    <t>Pwall (B1)
[kW]</t>
  </si>
  <si>
    <t>Pgen
[kW]</t>
  </si>
  <si>
    <t>Penetration
[%]</t>
  </si>
  <si>
    <t>RLC
[kW]</t>
  </si>
  <si>
    <t>GE Amp
RTDS File</t>
  </si>
  <si>
    <t>QC load
[kVAr]</t>
  </si>
  <si>
    <t>PF load
[]</t>
  </si>
  <si>
    <t>LabView
File Nums</t>
  </si>
  <si>
    <t>Normal?</t>
  </si>
  <si>
    <t>Comment</t>
  </si>
  <si>
    <t>xoff a</t>
  </si>
  <si>
    <t>n/a</t>
  </si>
  <si>
    <t>xoff b</t>
  </si>
  <si>
    <t xml:space="preserve"> x45 a</t>
  </si>
  <si>
    <t>x100 b</t>
  </si>
  <si>
    <t>x100 c</t>
  </si>
  <si>
    <t>x100 d</t>
  </si>
  <si>
    <t>Switch back to TestPlan tab (Sheet)</t>
  </si>
  <si>
    <t>2) Configure Definitions sheet</t>
  </si>
  <si>
    <t>3) Save as TestLogSummer01.xlsx {Summer | Winter} {01 | 02 | …} Season and priority code</t>
  </si>
  <si>
    <t>Enter measured P from the runtime screen into cell A6</t>
  </si>
  <si>
    <t>Ditto for measured Q into cell A7</t>
  </si>
  <si>
    <t xml:space="preserve">Run GE amplifier without any PV </t>
  </si>
  <si>
    <r>
      <t xml:space="preserve">Adjust LimRTDS to get Utility P approximatelly equal to 120kW. </t>
    </r>
    <r>
      <rPr>
        <sz val="11"/>
        <color rgb="FFFF0000"/>
        <rFont val="Calibri"/>
        <family val="2"/>
        <scheme val="minor"/>
      </rPr>
      <t>Set that value as the Max value on the slider.</t>
    </r>
  </si>
  <si>
    <r>
      <t>Configure load composition in RTDS and run it on grid voltage (</t>
    </r>
    <r>
      <rPr>
        <u/>
        <sz val="11"/>
        <color theme="1"/>
        <rFont val="Calibri"/>
        <family val="2"/>
        <scheme val="minor"/>
      </rPr>
      <t>not internal voltage</t>
    </r>
    <r>
      <rPr>
        <sz val="11"/>
        <color theme="1"/>
        <rFont val="Calibri"/>
        <family val="2"/>
        <scheme val="minor"/>
      </rPr>
      <t>)</t>
    </r>
  </si>
  <si>
    <t>Disconnect RLC capacitors if any and set the amplifier "Local VAR Ref" = 0</t>
  </si>
  <si>
    <r>
      <t xml:space="preserve">Ditto for </t>
    </r>
    <r>
      <rPr>
        <sz val="11"/>
        <color rgb="FFFF0000"/>
        <rFont val="Calibri"/>
        <family val="2"/>
        <scheme val="minor"/>
      </rPr>
      <t>Utility Q[kVAr]</t>
    </r>
    <r>
      <rPr>
        <sz val="11"/>
        <color theme="1"/>
        <rFont val="Calibri"/>
        <family val="2"/>
        <scheme val="minor"/>
      </rPr>
      <t xml:space="preserve">  into cell </t>
    </r>
    <r>
      <rPr>
        <sz val="11"/>
        <color rgb="FFFF0000"/>
        <rFont val="Calibri"/>
        <family val="2"/>
        <scheme val="minor"/>
      </rPr>
      <t>A2</t>
    </r>
  </si>
  <si>
    <r>
      <t xml:space="preserve">Record </t>
    </r>
    <r>
      <rPr>
        <sz val="11"/>
        <color rgb="FFFF0000"/>
        <rFont val="Calibri"/>
        <family val="2"/>
        <scheme val="minor"/>
      </rPr>
      <t>Utility P[kW]</t>
    </r>
    <r>
      <rPr>
        <sz val="11"/>
        <color theme="1"/>
        <rFont val="Calibri"/>
        <family val="2"/>
        <scheme val="minor"/>
      </rPr>
      <t xml:space="preserve"> from Labview into cell </t>
    </r>
    <r>
      <rPr>
        <sz val="11"/>
        <color rgb="FFFF0000"/>
        <rFont val="Calibri"/>
        <family val="2"/>
        <scheme val="minor"/>
      </rPr>
      <t>A1</t>
    </r>
  </si>
  <si>
    <t>Utility P [kW] // read from LabView screen</t>
  </si>
  <si>
    <t>s</t>
  </si>
  <si>
    <t xml:space="preserve"> x45 c</t>
  </si>
  <si>
    <t>P value from Amplifier Screen</t>
  </si>
  <si>
    <t>Q value from LabView Utility Screen</t>
  </si>
  <si>
    <t>Utility Q inductive [kVAr] // read from Amplifier screen</t>
  </si>
  <si>
    <t>0.0,0.1,0.0,0.3,0.1,0.2,0.0</t>
  </si>
  <si>
    <t>244-245</t>
  </si>
  <si>
    <t>246-247</t>
  </si>
  <si>
    <t>248-249</t>
  </si>
  <si>
    <t>250-251</t>
  </si>
  <si>
    <t>252-253</t>
  </si>
  <si>
    <t>254-255</t>
  </si>
  <si>
    <t>256-257</t>
  </si>
  <si>
    <t>258-259</t>
  </si>
  <si>
    <t>260-261</t>
  </si>
  <si>
    <t>LimRTDS=0.96, Local Var Ref = -8000, No Passive Cap</t>
  </si>
  <si>
    <t>LimRTDS=0.96, Local Var Ref = 6800, No Passive Cap</t>
  </si>
  <si>
    <t>262-263</t>
  </si>
  <si>
    <t>LimRTDS=0.96, Local Var Ref = 31000, No Passive Cap</t>
  </si>
  <si>
    <t>264-265</t>
  </si>
  <si>
    <t>266-268</t>
  </si>
  <si>
    <t>269-271</t>
  </si>
  <si>
    <t>Characteristics similar to MotorD in most cases</t>
  </si>
  <si>
    <t>y</t>
  </si>
  <si>
    <t>272-273</t>
  </si>
  <si>
    <t>274-275</t>
  </si>
  <si>
    <t>276-277</t>
  </si>
  <si>
    <t>LimRTDS=0.96, Local Var Ref = 55200, No Passive Cap</t>
  </si>
  <si>
    <t>278-279</t>
  </si>
  <si>
    <t>280-281</t>
  </si>
  <si>
    <t>282-283</t>
  </si>
  <si>
    <t>284-285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</si>
</sst>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##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textRotation="90"/>
    </xf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2" borderId="0" xfId="0" applyFill="1"/>
    <xf numFmtId="165" fontId="0" fillId="0" borderId="0" xfId="0" applyNumberFormat="1"/>
    <xf numFmtId="14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27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33333"/>
      </font>
      <fill>
        <patternFill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3" zoomScaleNormal="100" workbookViewId="0">
      <selection activeCell="L30" sqref="L30"/>
    </sheetView>
  </sheetViews>
  <sheetFormatPr defaultRowHeight="15" x14ac:dyDescent="0.25"/>
  <cols>
    <col min="1" max="5" width="10.7109375" customWidth="1"/>
    <col min="6" max="6" width="12.7109375" customWidth="1"/>
    <col min="7" max="11" width="10.7109375" customWidth="1"/>
    <col min="12" max="12" width="3.7109375" customWidth="1"/>
    <col min="13" max="13" width="50.7109375" customWidth="1"/>
  </cols>
  <sheetData>
    <row r="1" spans="1:13" x14ac:dyDescent="0.25">
      <c r="A1" s="8" t="s">
        <v>38</v>
      </c>
      <c r="D1" s="8" t="s">
        <v>22</v>
      </c>
      <c r="G1" s="8" t="s">
        <v>23</v>
      </c>
    </row>
    <row r="2" spans="1:13" ht="45" x14ac:dyDescent="0.25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2" t="s">
        <v>9</v>
      </c>
      <c r="J2" s="2" t="s">
        <v>10</v>
      </c>
      <c r="K2" s="3" t="s">
        <v>11</v>
      </c>
      <c r="L2" s="4" t="s">
        <v>12</v>
      </c>
      <c r="M2" s="3" t="s">
        <v>13</v>
      </c>
    </row>
    <row r="3" spans="1:13" x14ac:dyDescent="0.25">
      <c r="A3" s="11">
        <v>42172</v>
      </c>
      <c r="B3" s="1"/>
      <c r="C3" s="2"/>
      <c r="D3" s="2"/>
      <c r="E3" s="2"/>
      <c r="F3" s="2"/>
      <c r="G3" s="2"/>
      <c r="H3" s="3"/>
      <c r="I3" s="2"/>
      <c r="J3" s="2"/>
      <c r="K3" s="3"/>
      <c r="L3" s="4"/>
      <c r="M3" s="3"/>
    </row>
    <row r="4" spans="1:13" x14ac:dyDescent="0.25">
      <c r="B4" s="5" t="s">
        <v>14</v>
      </c>
      <c r="C4">
        <v>0</v>
      </c>
      <c r="D4">
        <v>31.2</v>
      </c>
      <c r="E4">
        <f t="shared" ref="E4:E10" si="0">C4+D4</f>
        <v>31.2</v>
      </c>
      <c r="F4" s="6">
        <f>E4/Definitions!$A$1</f>
        <v>0.26152556580050296</v>
      </c>
      <c r="G4">
        <f>Definitions!$A$1</f>
        <v>119.3</v>
      </c>
      <c r="H4" t="s">
        <v>15</v>
      </c>
      <c r="I4" s="10">
        <f>-(TAN(ACOS(J4))*Definitions!$A$1-Definitions!$A$2)</f>
        <v>-8.2120137478383768</v>
      </c>
      <c r="J4" s="7">
        <v>0.95</v>
      </c>
      <c r="L4" t="s">
        <v>33</v>
      </c>
      <c r="M4" t="s">
        <v>48</v>
      </c>
    </row>
    <row r="5" spans="1:13" x14ac:dyDescent="0.25">
      <c r="B5" s="5" t="s">
        <v>16</v>
      </c>
      <c r="C5">
        <v>0</v>
      </c>
      <c r="D5">
        <v>42.8</v>
      </c>
      <c r="E5">
        <f t="shared" si="0"/>
        <v>42.8</v>
      </c>
      <c r="F5" s="6">
        <f>E5/Definitions!$A$1</f>
        <v>0.35875943000838223</v>
      </c>
      <c r="G5">
        <f>Definitions!$A$1</f>
        <v>119.3</v>
      </c>
      <c r="H5" t="s">
        <v>15</v>
      </c>
      <c r="I5" s="10">
        <f>-(TAN(ACOS(J5))*Definitions!$A$1-Definitions!$A$2)</f>
        <v>-8.2120137478383768</v>
      </c>
      <c r="J5">
        <f>J4</f>
        <v>0.95</v>
      </c>
      <c r="K5" s="12" t="s">
        <v>43</v>
      </c>
      <c r="L5" t="s">
        <v>56</v>
      </c>
      <c r="M5" t="s">
        <v>55</v>
      </c>
    </row>
    <row r="6" spans="1:13" x14ac:dyDescent="0.25">
      <c r="B6" s="5" t="s">
        <v>17</v>
      </c>
      <c r="C6">
        <v>42</v>
      </c>
      <c r="D6">
        <v>31.2</v>
      </c>
      <c r="E6">
        <f t="shared" si="0"/>
        <v>73.2</v>
      </c>
      <c r="F6" s="6">
        <f>E6/Definitions!$A$1</f>
        <v>0.61357921207041077</v>
      </c>
      <c r="G6">
        <f>Definitions!$A$1</f>
        <v>119.3</v>
      </c>
      <c r="H6" t="s">
        <v>15</v>
      </c>
      <c r="I6" s="10">
        <f>-(TAN(ACOS(J6))*Definitions!$A$1-Definitions!$A$2)</f>
        <v>-8.2120137478383768</v>
      </c>
      <c r="J6">
        <f t="shared" ref="J6:J10" si="1">J5</f>
        <v>0.95</v>
      </c>
      <c r="K6" s="12" t="s">
        <v>42</v>
      </c>
      <c r="L6" t="s">
        <v>56</v>
      </c>
    </row>
    <row r="7" spans="1:13" x14ac:dyDescent="0.25">
      <c r="B7" s="5" t="s">
        <v>34</v>
      </c>
      <c r="C7">
        <v>42</v>
      </c>
      <c r="D7">
        <v>53.4</v>
      </c>
      <c r="E7">
        <f t="shared" si="0"/>
        <v>95.4</v>
      </c>
      <c r="F7" s="6">
        <f>E7/Definitions!$A$1</f>
        <v>0.79966471081307633</v>
      </c>
      <c r="G7">
        <f>Definitions!$A$1</f>
        <v>119.3</v>
      </c>
      <c r="H7" t="s">
        <v>15</v>
      </c>
      <c r="I7" s="10">
        <f>-(TAN(ACOS(J7))*Definitions!$A$1-Definitions!$A$2)</f>
        <v>-8.2120137478383768</v>
      </c>
      <c r="J7">
        <f t="shared" si="1"/>
        <v>0.95</v>
      </c>
      <c r="K7" s="12" t="s">
        <v>41</v>
      </c>
      <c r="L7" t="s">
        <v>56</v>
      </c>
    </row>
    <row r="8" spans="1:13" x14ac:dyDescent="0.25">
      <c r="B8" s="5" t="s">
        <v>18</v>
      </c>
      <c r="C8">
        <v>76</v>
      </c>
      <c r="D8">
        <v>42.8</v>
      </c>
      <c r="E8">
        <f t="shared" si="0"/>
        <v>118.8</v>
      </c>
      <c r="F8" s="6">
        <f>E8/Definitions!$A$1</f>
        <v>0.99580888516345345</v>
      </c>
      <c r="G8">
        <f>Definitions!$A$1</f>
        <v>119.3</v>
      </c>
      <c r="H8" t="s">
        <v>15</v>
      </c>
      <c r="I8" s="10">
        <f>-(TAN(ACOS(J8))*Definitions!$A$1-Definitions!$A$2)</f>
        <v>-8.2120137478383768</v>
      </c>
      <c r="J8">
        <f>J7</f>
        <v>0.95</v>
      </c>
      <c r="K8" s="12" t="s">
        <v>40</v>
      </c>
      <c r="L8" t="s">
        <v>56</v>
      </c>
    </row>
    <row r="9" spans="1:13" x14ac:dyDescent="0.25">
      <c r="B9" s="5" t="s">
        <v>19</v>
      </c>
      <c r="C9">
        <v>76</v>
      </c>
      <c r="D9">
        <v>53.4</v>
      </c>
      <c r="E9">
        <f t="shared" si="0"/>
        <v>129.4</v>
      </c>
      <c r="F9" s="6">
        <f>E9/Definitions!$A$1</f>
        <v>1.0846605196982397</v>
      </c>
      <c r="G9">
        <f>Definitions!$A$1</f>
        <v>119.3</v>
      </c>
      <c r="H9" t="s">
        <v>15</v>
      </c>
      <c r="I9" s="10">
        <f>-(TAN(ACOS(J9))*Definitions!$A$1-Definitions!$A$2)</f>
        <v>-8.2120137478383768</v>
      </c>
      <c r="J9">
        <f t="shared" si="1"/>
        <v>0.95</v>
      </c>
      <c r="K9" s="12" t="s">
        <v>39</v>
      </c>
      <c r="L9" t="s">
        <v>56</v>
      </c>
    </row>
    <row r="10" spans="1:13" x14ac:dyDescent="0.25">
      <c r="B10" s="5" t="s">
        <v>20</v>
      </c>
      <c r="C10">
        <v>76</v>
      </c>
      <c r="D10">
        <v>62.4</v>
      </c>
      <c r="E10">
        <f t="shared" si="0"/>
        <v>138.4</v>
      </c>
      <c r="F10" s="6">
        <f>E10/Definitions!$A$1</f>
        <v>1.1601005867560772</v>
      </c>
      <c r="G10">
        <f>Definitions!$A$1</f>
        <v>119.3</v>
      </c>
      <c r="H10" t="s">
        <v>15</v>
      </c>
      <c r="I10" s="10">
        <f>-(TAN(ACOS(J10))*Definitions!$A$1-Definitions!$A$2)</f>
        <v>-8.2120137478383768</v>
      </c>
      <c r="J10">
        <f t="shared" si="1"/>
        <v>0.95</v>
      </c>
      <c r="L10" t="s">
        <v>33</v>
      </c>
    </row>
    <row r="12" spans="1:13" x14ac:dyDescent="0.25">
      <c r="B12" s="5" t="s">
        <v>14</v>
      </c>
      <c r="C12">
        <v>0</v>
      </c>
      <c r="D12">
        <v>31.2</v>
      </c>
      <c r="E12">
        <f t="shared" ref="E12:E18" si="2">C12+D12</f>
        <v>31.2</v>
      </c>
      <c r="F12" s="6">
        <f>E12/Definitions!$A$1</f>
        <v>0.26152556580050296</v>
      </c>
      <c r="G12">
        <f>Definitions!$A$1</f>
        <v>119.3</v>
      </c>
      <c r="H12" t="s">
        <v>15</v>
      </c>
      <c r="I12" s="10">
        <f>-(TAN(ACOS(J12))*Definitions!$A$1-Definitions!$A$2)</f>
        <v>6.775101786363301</v>
      </c>
      <c r="J12" s="7">
        <v>0.98</v>
      </c>
      <c r="L12" t="s">
        <v>33</v>
      </c>
      <c r="M12" t="s">
        <v>49</v>
      </c>
    </row>
    <row r="13" spans="1:13" x14ac:dyDescent="0.25">
      <c r="B13" s="5" t="s">
        <v>16</v>
      </c>
      <c r="C13">
        <v>0</v>
      </c>
      <c r="D13">
        <v>42.8</v>
      </c>
      <c r="E13">
        <f t="shared" si="2"/>
        <v>42.8</v>
      </c>
      <c r="F13" s="6">
        <f>E13/Definitions!$A$1</f>
        <v>0.35875943000838223</v>
      </c>
      <c r="G13">
        <f>Definitions!$A$1</f>
        <v>119.3</v>
      </c>
      <c r="H13" t="s">
        <v>15</v>
      </c>
      <c r="I13" s="10">
        <f>-(TAN(ACOS(J13))*Definitions!$A$1-Definitions!$A$2)</f>
        <v>6.775101786363301</v>
      </c>
      <c r="J13">
        <f>J12</f>
        <v>0.98</v>
      </c>
      <c r="K13" t="s">
        <v>50</v>
      </c>
      <c r="L13" t="s">
        <v>56</v>
      </c>
    </row>
    <row r="14" spans="1:13" x14ac:dyDescent="0.25">
      <c r="B14" s="5" t="s">
        <v>17</v>
      </c>
      <c r="C14">
        <v>42</v>
      </c>
      <c r="D14">
        <v>31.2</v>
      </c>
      <c r="E14">
        <f t="shared" si="2"/>
        <v>73.2</v>
      </c>
      <c r="F14" s="6">
        <f>E14/Definitions!$A$1</f>
        <v>0.61357921207041077</v>
      </c>
      <c r="G14">
        <f>Definitions!$A$1</f>
        <v>119.3</v>
      </c>
      <c r="H14" t="s">
        <v>15</v>
      </c>
      <c r="I14" s="10">
        <f>-(TAN(ACOS(J14))*Definitions!$A$1-Definitions!$A$2)</f>
        <v>6.775101786363301</v>
      </c>
      <c r="J14">
        <f t="shared" ref="J14:J18" si="3">J13</f>
        <v>0.98</v>
      </c>
      <c r="K14" s="12" t="s">
        <v>47</v>
      </c>
      <c r="L14" t="s">
        <v>56</v>
      </c>
    </row>
    <row r="15" spans="1:13" x14ac:dyDescent="0.25">
      <c r="B15" t="s">
        <v>34</v>
      </c>
      <c r="C15">
        <v>42</v>
      </c>
      <c r="D15">
        <v>53.4</v>
      </c>
      <c r="E15">
        <f t="shared" si="2"/>
        <v>95.4</v>
      </c>
      <c r="F15" s="6">
        <f>E15/Definitions!$A$1</f>
        <v>0.79966471081307633</v>
      </c>
      <c r="G15">
        <f>Definitions!$A$1</f>
        <v>119.3</v>
      </c>
      <c r="H15" t="s">
        <v>15</v>
      </c>
      <c r="I15" s="10">
        <f>-(TAN(ACOS(J15))*Definitions!$A$1-Definitions!$A$2)</f>
        <v>6.775101786363301</v>
      </c>
      <c r="J15">
        <f t="shared" si="3"/>
        <v>0.98</v>
      </c>
      <c r="K15" s="12" t="s">
        <v>46</v>
      </c>
      <c r="L15" t="s">
        <v>56</v>
      </c>
    </row>
    <row r="16" spans="1:13" x14ac:dyDescent="0.25">
      <c r="B16" s="5" t="s">
        <v>18</v>
      </c>
      <c r="C16">
        <v>76</v>
      </c>
      <c r="D16">
        <v>42.8</v>
      </c>
      <c r="E16">
        <f t="shared" si="2"/>
        <v>118.8</v>
      </c>
      <c r="F16" s="6">
        <f>E16/Definitions!$A$1</f>
        <v>0.99580888516345345</v>
      </c>
      <c r="G16">
        <f>Definitions!$A$1</f>
        <v>119.3</v>
      </c>
      <c r="H16" t="s">
        <v>15</v>
      </c>
      <c r="I16" s="10">
        <f>-(TAN(ACOS(J16))*Definitions!$A$1-Definitions!$A$2)</f>
        <v>6.775101786363301</v>
      </c>
      <c r="J16">
        <f>J15</f>
        <v>0.98</v>
      </c>
      <c r="K16" s="12" t="s">
        <v>45</v>
      </c>
      <c r="L16" t="s">
        <v>56</v>
      </c>
    </row>
    <row r="17" spans="2:13" x14ac:dyDescent="0.25">
      <c r="B17" s="5" t="s">
        <v>19</v>
      </c>
      <c r="C17">
        <v>76</v>
      </c>
      <c r="D17">
        <v>53.4</v>
      </c>
      <c r="E17">
        <f t="shared" si="2"/>
        <v>129.4</v>
      </c>
      <c r="F17" s="6">
        <f>E17/Definitions!$A$1</f>
        <v>1.0846605196982397</v>
      </c>
      <c r="G17">
        <f>Definitions!$A$1</f>
        <v>119.3</v>
      </c>
      <c r="H17" t="s">
        <v>15</v>
      </c>
      <c r="I17" s="10">
        <f>-(TAN(ACOS(J17))*Definitions!$A$1-Definitions!$A$2)</f>
        <v>6.775101786363301</v>
      </c>
      <c r="J17">
        <f t="shared" si="3"/>
        <v>0.98</v>
      </c>
      <c r="K17" s="12" t="s">
        <v>44</v>
      </c>
      <c r="L17" t="s">
        <v>56</v>
      </c>
    </row>
    <row r="18" spans="2:13" x14ac:dyDescent="0.25">
      <c r="B18" s="5" t="s">
        <v>20</v>
      </c>
      <c r="C18">
        <v>76</v>
      </c>
      <c r="D18">
        <v>62.4</v>
      </c>
      <c r="E18">
        <f t="shared" si="2"/>
        <v>138.4</v>
      </c>
      <c r="F18" s="6">
        <f>E18/Definitions!$A$1</f>
        <v>1.1601005867560772</v>
      </c>
      <c r="G18">
        <f>Definitions!$A$1</f>
        <v>119.3</v>
      </c>
      <c r="H18" t="s">
        <v>15</v>
      </c>
      <c r="I18" s="10">
        <f>-(TAN(ACOS(J18))*Definitions!$A$1-Definitions!$A$2)</f>
        <v>6.775101786363301</v>
      </c>
      <c r="J18" s="7">
        <f t="shared" si="3"/>
        <v>0.98</v>
      </c>
      <c r="L18" t="s">
        <v>33</v>
      </c>
    </row>
    <row r="20" spans="2:13" x14ac:dyDescent="0.25">
      <c r="B20" s="5" t="s">
        <v>14</v>
      </c>
      <c r="C20">
        <v>0</v>
      </c>
      <c r="D20">
        <v>31.2</v>
      </c>
      <c r="E20">
        <f t="shared" ref="E20:E26" si="4">C20+D20</f>
        <v>31.2</v>
      </c>
      <c r="F20" s="6">
        <f>E20/Definitions!$A$1</f>
        <v>0.26152556580050296</v>
      </c>
      <c r="G20">
        <f>Definitions!$A$1</f>
        <v>119.3</v>
      </c>
      <c r="H20" t="s">
        <v>15</v>
      </c>
      <c r="I20" s="10">
        <f>-(TAN(ACOS(J20))*Definitions!$A$1-Definitions!$A$2)</f>
        <v>31</v>
      </c>
      <c r="J20" s="7">
        <v>1</v>
      </c>
      <c r="L20" t="s">
        <v>33</v>
      </c>
      <c r="M20" t="s">
        <v>51</v>
      </c>
    </row>
    <row r="21" spans="2:13" x14ac:dyDescent="0.25">
      <c r="B21" s="5" t="s">
        <v>16</v>
      </c>
      <c r="C21">
        <v>0</v>
      </c>
      <c r="D21">
        <v>42.8</v>
      </c>
      <c r="E21">
        <f t="shared" si="4"/>
        <v>42.8</v>
      </c>
      <c r="F21" s="6">
        <f>E21/Definitions!$A$1</f>
        <v>0.35875943000838223</v>
      </c>
      <c r="G21">
        <f>Definitions!$A$1</f>
        <v>119.3</v>
      </c>
      <c r="H21" t="s">
        <v>15</v>
      </c>
      <c r="I21" s="10">
        <f>-(TAN(ACOS(J21))*Definitions!$A$1-Definitions!$A$2)</f>
        <v>31</v>
      </c>
      <c r="J21" s="10">
        <f>J20</f>
        <v>1</v>
      </c>
      <c r="K21" s="12" t="s">
        <v>58</v>
      </c>
      <c r="L21" t="s">
        <v>56</v>
      </c>
    </row>
    <row r="22" spans="2:13" x14ac:dyDescent="0.25">
      <c r="B22" s="5" t="s">
        <v>17</v>
      </c>
      <c r="C22">
        <v>42</v>
      </c>
      <c r="D22">
        <v>31.2</v>
      </c>
      <c r="E22">
        <f t="shared" si="4"/>
        <v>73.2</v>
      </c>
      <c r="F22" s="6">
        <f>E22/Definitions!$A$1</f>
        <v>0.61357921207041077</v>
      </c>
      <c r="G22">
        <f>Definitions!$A$1</f>
        <v>119.3</v>
      </c>
      <c r="H22" t="s">
        <v>15</v>
      </c>
      <c r="I22" s="10">
        <f>-(TAN(ACOS(J22))*Definitions!$A$1-Definitions!$A$2)</f>
        <v>31</v>
      </c>
      <c r="J22" s="10">
        <f t="shared" ref="J22:J26" si="5">J21</f>
        <v>1</v>
      </c>
      <c r="K22" s="12" t="s">
        <v>57</v>
      </c>
      <c r="L22" t="s">
        <v>56</v>
      </c>
    </row>
    <row r="23" spans="2:13" x14ac:dyDescent="0.25">
      <c r="B23" t="s">
        <v>34</v>
      </c>
      <c r="C23">
        <v>42</v>
      </c>
      <c r="D23">
        <v>53.4</v>
      </c>
      <c r="E23">
        <f t="shared" si="4"/>
        <v>95.4</v>
      </c>
      <c r="F23" s="6">
        <f>E23/Definitions!$A$1</f>
        <v>0.79966471081307633</v>
      </c>
      <c r="G23">
        <f>Definitions!$A$1</f>
        <v>119.3</v>
      </c>
      <c r="H23" t="s">
        <v>15</v>
      </c>
      <c r="I23" s="10">
        <f>-(TAN(ACOS(J23))*Definitions!$A$1-Definitions!$A$2)</f>
        <v>31</v>
      </c>
      <c r="J23" s="10">
        <f t="shared" si="5"/>
        <v>1</v>
      </c>
      <c r="K23" s="12" t="s">
        <v>54</v>
      </c>
      <c r="L23" t="s">
        <v>56</v>
      </c>
    </row>
    <row r="24" spans="2:13" x14ac:dyDescent="0.25">
      <c r="B24" s="5" t="s">
        <v>18</v>
      </c>
      <c r="C24">
        <v>76</v>
      </c>
      <c r="D24">
        <v>42.8</v>
      </c>
      <c r="E24">
        <f t="shared" si="4"/>
        <v>118.8</v>
      </c>
      <c r="F24" s="6">
        <f>E24/Definitions!$A$1</f>
        <v>0.99580888516345345</v>
      </c>
      <c r="G24">
        <f>Definitions!$A$1</f>
        <v>119.3</v>
      </c>
      <c r="H24" t="s">
        <v>15</v>
      </c>
      <c r="I24" s="10">
        <f>-(TAN(ACOS(J24))*Definitions!$A$1-Definitions!$A$2)</f>
        <v>31</v>
      </c>
      <c r="J24" s="10">
        <f t="shared" si="5"/>
        <v>1</v>
      </c>
      <c r="K24" s="12" t="s">
        <v>53</v>
      </c>
      <c r="L24" t="s">
        <v>56</v>
      </c>
    </row>
    <row r="25" spans="2:13" x14ac:dyDescent="0.25">
      <c r="B25" s="5" t="s">
        <v>19</v>
      </c>
      <c r="C25">
        <v>76</v>
      </c>
      <c r="D25">
        <v>53.4</v>
      </c>
      <c r="E25">
        <f t="shared" si="4"/>
        <v>129.4</v>
      </c>
      <c r="F25" s="6">
        <f>E25/Definitions!$A$1</f>
        <v>1.0846605196982397</v>
      </c>
      <c r="G25">
        <f>Definitions!$A$1</f>
        <v>119.3</v>
      </c>
      <c r="H25" t="s">
        <v>15</v>
      </c>
      <c r="I25" s="10">
        <f>-(TAN(ACOS(J25))*Definitions!$A$1-Definitions!$A$2)</f>
        <v>31</v>
      </c>
      <c r="J25" s="10">
        <f t="shared" si="5"/>
        <v>1</v>
      </c>
      <c r="K25" s="12" t="s">
        <v>52</v>
      </c>
      <c r="L25" t="s">
        <v>56</v>
      </c>
    </row>
    <row r="26" spans="2:13" x14ac:dyDescent="0.25">
      <c r="B26" s="5" t="s">
        <v>20</v>
      </c>
      <c r="C26">
        <v>76</v>
      </c>
      <c r="D26">
        <v>62.4</v>
      </c>
      <c r="E26">
        <f t="shared" si="4"/>
        <v>138.4</v>
      </c>
      <c r="F26" s="6">
        <f>E26/Definitions!$A$1</f>
        <v>1.1601005867560772</v>
      </c>
      <c r="G26">
        <f>Definitions!$A$1</f>
        <v>119.3</v>
      </c>
      <c r="H26" t="s">
        <v>15</v>
      </c>
      <c r="I26" s="10">
        <f>-(TAN(ACOS(J26))*Definitions!$A$1-Definitions!$A$2)</f>
        <v>31</v>
      </c>
      <c r="J26" s="7">
        <f t="shared" si="5"/>
        <v>1</v>
      </c>
      <c r="L26" t="s">
        <v>33</v>
      </c>
    </row>
    <row r="28" spans="2:13" x14ac:dyDescent="0.25">
      <c r="B28" s="5" t="s">
        <v>14</v>
      </c>
      <c r="C28">
        <v>0</v>
      </c>
      <c r="D28">
        <v>31.2</v>
      </c>
      <c r="E28">
        <f t="shared" ref="E28:E34" si="6">C28+D28</f>
        <v>31.2</v>
      </c>
      <c r="F28" s="6">
        <f>E28/Definitions!$A$1</f>
        <v>0.26152556580050296</v>
      </c>
      <c r="G28">
        <f>Definitions!$A$1</f>
        <v>119.3</v>
      </c>
      <c r="H28" t="s">
        <v>15</v>
      </c>
      <c r="I28" s="10">
        <f>(TAN(ACOS(J28))*Definitions!$A$1+Definitions!$A$2)</f>
        <v>55.224898213636699</v>
      </c>
      <c r="J28" s="7">
        <v>0.98</v>
      </c>
      <c r="L28" t="s">
        <v>33</v>
      </c>
      <c r="M28" t="s">
        <v>60</v>
      </c>
    </row>
    <row r="29" spans="2:13" x14ac:dyDescent="0.25">
      <c r="B29" s="5" t="s">
        <v>16</v>
      </c>
      <c r="C29">
        <v>0</v>
      </c>
      <c r="D29">
        <v>42.8</v>
      </c>
      <c r="E29">
        <f t="shared" si="6"/>
        <v>42.8</v>
      </c>
      <c r="F29" s="6">
        <f>E29/Definitions!$A$1</f>
        <v>0.35875943000838223</v>
      </c>
      <c r="G29">
        <f>Definitions!$A$1</f>
        <v>119.3</v>
      </c>
      <c r="H29" t="s">
        <v>15</v>
      </c>
      <c r="I29" s="10">
        <f>(TAN(ACOS(J29))*Definitions!$A$1+Definitions!$A$2)</f>
        <v>55.224898213636699</v>
      </c>
      <c r="J29">
        <f>J28</f>
        <v>0.98</v>
      </c>
      <c r="K29" s="12" t="s">
        <v>64</v>
      </c>
      <c r="L29" t="s">
        <v>56</v>
      </c>
    </row>
    <row r="30" spans="2:13" x14ac:dyDescent="0.25">
      <c r="B30" s="5" t="s">
        <v>17</v>
      </c>
      <c r="C30">
        <v>42</v>
      </c>
      <c r="D30">
        <v>31.2</v>
      </c>
      <c r="E30">
        <f t="shared" si="6"/>
        <v>73.2</v>
      </c>
      <c r="F30" s="6">
        <f>E30/Definitions!$A$1</f>
        <v>0.61357921207041077</v>
      </c>
      <c r="G30">
        <f>Definitions!$A$1</f>
        <v>119.3</v>
      </c>
      <c r="H30" t="s">
        <v>15</v>
      </c>
      <c r="I30" s="10">
        <f>(TAN(ACOS(J30))*Definitions!$A$1+Definitions!$A$2)</f>
        <v>55.224898213636699</v>
      </c>
      <c r="J30">
        <f t="shared" ref="J30:J34" si="7">J29</f>
        <v>0.98</v>
      </c>
      <c r="K30" s="12" t="s">
        <v>63</v>
      </c>
      <c r="L30" t="s">
        <v>56</v>
      </c>
    </row>
    <row r="31" spans="2:13" x14ac:dyDescent="0.25">
      <c r="B31" t="s">
        <v>34</v>
      </c>
      <c r="C31">
        <v>42</v>
      </c>
      <c r="D31">
        <v>53.4</v>
      </c>
      <c r="E31">
        <f t="shared" si="6"/>
        <v>95.4</v>
      </c>
      <c r="F31" s="6">
        <f>E31/Definitions!$A$1</f>
        <v>0.79966471081307633</v>
      </c>
      <c r="G31">
        <f>Definitions!$A$1</f>
        <v>119.3</v>
      </c>
      <c r="H31" t="s">
        <v>15</v>
      </c>
      <c r="I31" s="10">
        <f>(TAN(ACOS(J31))*Definitions!$A$1+Definitions!$A$2)</f>
        <v>55.224898213636699</v>
      </c>
      <c r="J31">
        <f t="shared" si="7"/>
        <v>0.98</v>
      </c>
      <c r="K31" s="12" t="s">
        <v>62</v>
      </c>
      <c r="L31" t="s">
        <v>56</v>
      </c>
    </row>
    <row r="32" spans="2:13" x14ac:dyDescent="0.25">
      <c r="B32" s="5" t="s">
        <v>18</v>
      </c>
      <c r="C32">
        <v>76</v>
      </c>
      <c r="D32">
        <v>42.8</v>
      </c>
      <c r="E32">
        <f t="shared" si="6"/>
        <v>118.8</v>
      </c>
      <c r="F32" s="6">
        <f>E32/Definitions!$A$1</f>
        <v>0.99580888516345345</v>
      </c>
      <c r="G32">
        <f>Definitions!$A$1</f>
        <v>119.3</v>
      </c>
      <c r="H32" t="s">
        <v>15</v>
      </c>
      <c r="I32" s="10">
        <f>(TAN(ACOS(J32))*Definitions!$A$1+Definitions!$A$2)</f>
        <v>55.224898213636699</v>
      </c>
      <c r="J32">
        <f>J31</f>
        <v>0.98</v>
      </c>
      <c r="K32" s="12" t="s">
        <v>61</v>
      </c>
      <c r="L32" t="s">
        <v>56</v>
      </c>
    </row>
    <row r="33" spans="2:12" x14ac:dyDescent="0.25">
      <c r="B33" s="5" t="s">
        <v>19</v>
      </c>
      <c r="C33">
        <v>76</v>
      </c>
      <c r="D33">
        <v>53.4</v>
      </c>
      <c r="E33">
        <f t="shared" si="6"/>
        <v>129.4</v>
      </c>
      <c r="F33" s="6">
        <f>E33/Definitions!$A$1</f>
        <v>1.0846605196982397</v>
      </c>
      <c r="G33">
        <f>Definitions!$A$1</f>
        <v>119.3</v>
      </c>
      <c r="H33" t="s">
        <v>15</v>
      </c>
      <c r="I33" s="10">
        <f>(TAN(ACOS(J33))*Definitions!$A$1+Definitions!$A$2)</f>
        <v>55.224898213636699</v>
      </c>
      <c r="J33">
        <f t="shared" si="7"/>
        <v>0.98</v>
      </c>
      <c r="K33" s="12" t="s">
        <v>59</v>
      </c>
      <c r="L33" t="s">
        <v>56</v>
      </c>
    </row>
    <row r="34" spans="2:12" x14ac:dyDescent="0.25">
      <c r="B34" s="5" t="s">
        <v>20</v>
      </c>
      <c r="C34">
        <v>76</v>
      </c>
      <c r="D34">
        <v>62.4</v>
      </c>
      <c r="E34">
        <f t="shared" si="6"/>
        <v>138.4</v>
      </c>
      <c r="F34" s="6">
        <f>E34/Definitions!$A$1</f>
        <v>1.1601005867560772</v>
      </c>
      <c r="G34">
        <f>Definitions!$A$1</f>
        <v>119.3</v>
      </c>
      <c r="H34" t="s">
        <v>15</v>
      </c>
      <c r="I34" s="10">
        <f>(TAN(ACOS(J34))*Definitions!$A$1+Definitions!$A$2)</f>
        <v>55.224898213636699</v>
      </c>
      <c r="J34" s="7">
        <f t="shared" si="7"/>
        <v>0.98</v>
      </c>
      <c r="L34" t="s">
        <v>33</v>
      </c>
    </row>
    <row r="36" spans="2:12" x14ac:dyDescent="0.25">
      <c r="B36" s="5" t="s">
        <v>14</v>
      </c>
      <c r="C36">
        <v>0</v>
      </c>
      <c r="D36">
        <v>31.2</v>
      </c>
      <c r="E36">
        <f t="shared" ref="E36:E42" si="8">C36+D36</f>
        <v>31.2</v>
      </c>
      <c r="F36" s="6">
        <f>E36/Definitions!$A$1</f>
        <v>0.26152556580050296</v>
      </c>
      <c r="G36">
        <f>Definitions!$A$1</f>
        <v>119.3</v>
      </c>
      <c r="H36" t="s">
        <v>15</v>
      </c>
      <c r="I36" s="10">
        <f>(TAN(ACOS(J36))*Definitions!$A$1+Definitions!$A$2)</f>
        <v>70.21201374783837</v>
      </c>
      <c r="J36" s="7">
        <v>0.95</v>
      </c>
      <c r="L36" t="s">
        <v>33</v>
      </c>
    </row>
    <row r="37" spans="2:12" x14ac:dyDescent="0.25">
      <c r="B37" s="5" t="s">
        <v>16</v>
      </c>
      <c r="C37">
        <v>0</v>
      </c>
      <c r="D37">
        <v>42.8</v>
      </c>
      <c r="E37">
        <f t="shared" si="8"/>
        <v>42.8</v>
      </c>
      <c r="F37" s="6">
        <f>E37/Definitions!$A$1</f>
        <v>0.35875943000838223</v>
      </c>
      <c r="G37">
        <f>Definitions!$A$1</f>
        <v>119.3</v>
      </c>
      <c r="H37" t="s">
        <v>15</v>
      </c>
      <c r="I37" s="10">
        <f>(TAN(ACOS(J37))*Definitions!$A$1+Definitions!$A$2)</f>
        <v>70.21201374783837</v>
      </c>
      <c r="J37" s="7">
        <f>J36</f>
        <v>0.95</v>
      </c>
      <c r="L37" t="s">
        <v>33</v>
      </c>
    </row>
    <row r="38" spans="2:12" x14ac:dyDescent="0.25">
      <c r="B38" s="5" t="s">
        <v>17</v>
      </c>
      <c r="C38">
        <v>42</v>
      </c>
      <c r="D38">
        <v>31.2</v>
      </c>
      <c r="E38">
        <f t="shared" si="8"/>
        <v>73.2</v>
      </c>
      <c r="F38" s="6">
        <f>E38/Definitions!$A$1</f>
        <v>0.61357921207041077</v>
      </c>
      <c r="G38">
        <f>Definitions!$A$1</f>
        <v>119.3</v>
      </c>
      <c r="H38" t="s">
        <v>15</v>
      </c>
      <c r="I38" s="10">
        <f>(TAN(ACOS(J38))*Definitions!$A$1+Definitions!$A$2)</f>
        <v>70.21201374783837</v>
      </c>
      <c r="J38" s="7">
        <f t="shared" ref="J38:J42" si="9">J37</f>
        <v>0.95</v>
      </c>
      <c r="L38" t="s">
        <v>33</v>
      </c>
    </row>
    <row r="39" spans="2:12" x14ac:dyDescent="0.25">
      <c r="B39" t="s">
        <v>34</v>
      </c>
      <c r="C39">
        <v>42</v>
      </c>
      <c r="D39">
        <v>53.4</v>
      </c>
      <c r="E39">
        <f t="shared" si="8"/>
        <v>95.4</v>
      </c>
      <c r="F39" s="6">
        <f>E39/Definitions!$A$1</f>
        <v>0.79966471081307633</v>
      </c>
      <c r="G39">
        <f>Definitions!$A$1</f>
        <v>119.3</v>
      </c>
      <c r="H39" t="s">
        <v>15</v>
      </c>
      <c r="I39" s="10">
        <f>(TAN(ACOS(J39))*Definitions!$A$1+Definitions!$A$2)</f>
        <v>70.21201374783837</v>
      </c>
      <c r="J39" s="7">
        <f t="shared" si="9"/>
        <v>0.95</v>
      </c>
      <c r="L39" t="s">
        <v>33</v>
      </c>
    </row>
    <row r="40" spans="2:12" x14ac:dyDescent="0.25">
      <c r="B40" s="5" t="s">
        <v>18</v>
      </c>
      <c r="C40">
        <v>76</v>
      </c>
      <c r="D40">
        <v>42.8</v>
      </c>
      <c r="E40">
        <f t="shared" si="8"/>
        <v>118.8</v>
      </c>
      <c r="F40" s="6">
        <f>E40/Definitions!$A$1</f>
        <v>0.99580888516345345</v>
      </c>
      <c r="G40">
        <f>Definitions!$A$1</f>
        <v>119.3</v>
      </c>
      <c r="H40" t="s">
        <v>15</v>
      </c>
      <c r="I40" s="10">
        <f>(TAN(ACOS(J40))*Definitions!$A$1+Definitions!$A$2)</f>
        <v>70.21201374783837</v>
      </c>
      <c r="J40" s="7">
        <f>J39</f>
        <v>0.95</v>
      </c>
      <c r="L40" t="s">
        <v>33</v>
      </c>
    </row>
    <row r="41" spans="2:12" x14ac:dyDescent="0.25">
      <c r="B41" s="5" t="s">
        <v>19</v>
      </c>
      <c r="C41">
        <v>76</v>
      </c>
      <c r="D41">
        <v>53.4</v>
      </c>
      <c r="E41">
        <f t="shared" si="8"/>
        <v>129.4</v>
      </c>
      <c r="F41" s="6">
        <f>E41/Definitions!$A$1</f>
        <v>1.0846605196982397</v>
      </c>
      <c r="G41">
        <f>Definitions!$A$1</f>
        <v>119.3</v>
      </c>
      <c r="H41" t="s">
        <v>15</v>
      </c>
      <c r="I41" s="10">
        <f>(TAN(ACOS(J41))*Definitions!$A$1+Definitions!$A$2)</f>
        <v>70.21201374783837</v>
      </c>
      <c r="J41" s="7">
        <f t="shared" si="9"/>
        <v>0.95</v>
      </c>
      <c r="L41" t="s">
        <v>33</v>
      </c>
    </row>
    <row r="42" spans="2:12" x14ac:dyDescent="0.25">
      <c r="B42" s="5" t="s">
        <v>20</v>
      </c>
      <c r="C42">
        <v>76</v>
      </c>
      <c r="D42">
        <v>62.4</v>
      </c>
      <c r="E42">
        <f t="shared" si="8"/>
        <v>138.4</v>
      </c>
      <c r="F42" s="6">
        <f>E42/Definitions!$A$1</f>
        <v>1.1601005867560772</v>
      </c>
      <c r="G42">
        <f>Definitions!$A$1</f>
        <v>119.3</v>
      </c>
      <c r="H42" t="s">
        <v>15</v>
      </c>
      <c r="I42" s="10">
        <f>(TAN(ACOS(J42))*Definitions!$A$1+Definitions!$A$2)</f>
        <v>70.21201374783837</v>
      </c>
      <c r="J42" s="7">
        <f t="shared" si="9"/>
        <v>0.95</v>
      </c>
      <c r="L42" t="s">
        <v>33</v>
      </c>
    </row>
  </sheetData>
  <conditionalFormatting sqref="A10:H10 K10:M10">
    <cfRule type="expression" dxfId="275" priority="213">
      <formula>IF($L$10="r",1,0)</formula>
    </cfRule>
    <cfRule type="expression" dxfId="274" priority="214">
      <formula>IF($L$10="y",1,0)</formula>
    </cfRule>
    <cfRule type="expression" dxfId="273" priority="215">
      <formula>IF($L$10="?",1,0)</formula>
    </cfRule>
    <cfRule type="expression" dxfId="272" priority="216">
      <formula>IF($L$10="n",1,0)</formula>
    </cfRule>
  </conditionalFormatting>
  <conditionalFormatting sqref="A12:H12 J12:M12 J18">
    <cfRule type="expression" dxfId="271" priority="217">
      <formula>IF($L$12="r",1,0)</formula>
    </cfRule>
    <cfRule type="expression" dxfId="270" priority="218">
      <formula>IF($L$12="y",1,0)</formula>
    </cfRule>
    <cfRule type="expression" dxfId="269" priority="219">
      <formula>IF($L$12="?",1,0)</formula>
    </cfRule>
    <cfRule type="expression" dxfId="268" priority="220">
      <formula>IF($L$12="n",1,0)</formula>
    </cfRule>
  </conditionalFormatting>
  <conditionalFormatting sqref="A13:H13 K13:M13">
    <cfRule type="expression" dxfId="267" priority="221">
      <formula>IF($L$13="r",1,0)</formula>
    </cfRule>
    <cfRule type="expression" dxfId="266" priority="222">
      <formula>IF($L$13="y",1,0)</formula>
    </cfRule>
    <cfRule type="expression" dxfId="265" priority="223">
      <formula>IF($L$13="?",1,0)</formula>
    </cfRule>
    <cfRule type="expression" dxfId="264" priority="224">
      <formula>IF($L$13="n",1,0)</formula>
    </cfRule>
  </conditionalFormatting>
  <conditionalFormatting sqref="A14:H14 K14:M14">
    <cfRule type="expression" dxfId="263" priority="225">
      <formula>IF($L$14="r",1,0)</formula>
    </cfRule>
    <cfRule type="expression" dxfId="262" priority="226">
      <formula>IF($L$14="y",1,0)</formula>
    </cfRule>
    <cfRule type="expression" dxfId="261" priority="227">
      <formula>IF($L$14="?",1,0)</formula>
    </cfRule>
    <cfRule type="expression" dxfId="260" priority="228">
      <formula>IF($L$14="n",1,0)</formula>
    </cfRule>
  </conditionalFormatting>
  <conditionalFormatting sqref="A15 K15:M15 E15:H15">
    <cfRule type="expression" dxfId="259" priority="229">
      <formula>IF($L$15="r",1,0)</formula>
    </cfRule>
    <cfRule type="expression" dxfId="258" priority="230">
      <formula>IF($L$15="y",1,0)</formula>
    </cfRule>
    <cfRule type="expression" dxfId="257" priority="231">
      <formula>IF($L$15="?",1,0)</formula>
    </cfRule>
    <cfRule type="expression" dxfId="256" priority="232">
      <formula>IF($L$15="n",1,0)</formula>
    </cfRule>
  </conditionalFormatting>
  <conditionalFormatting sqref="K16:M16">
    <cfRule type="expression" dxfId="255" priority="233">
      <formula>IF($L$16="r",1,0)</formula>
    </cfRule>
    <cfRule type="expression" dxfId="254" priority="234">
      <formula>IF($L$16="y",1,0)</formula>
    </cfRule>
    <cfRule type="expression" dxfId="253" priority="235">
      <formula>IF($L$16="?",1,0)</formula>
    </cfRule>
    <cfRule type="expression" dxfId="252" priority="236">
      <formula>IF($L$16="n",1,0)</formula>
    </cfRule>
  </conditionalFormatting>
  <conditionalFormatting sqref="A16:H16">
    <cfRule type="expression" dxfId="251" priority="237">
      <formula>IF($L$16="r",1,0)</formula>
    </cfRule>
    <cfRule type="expression" dxfId="250" priority="238">
      <formula>IF($L$16="y",1,0)</formula>
    </cfRule>
    <cfRule type="expression" dxfId="249" priority="239">
      <formula>IF($L$16="?",1,0)</formula>
    </cfRule>
    <cfRule type="expression" dxfId="248" priority="240">
      <formula>IF($L$16="n",1,0)</formula>
    </cfRule>
  </conditionalFormatting>
  <conditionalFormatting sqref="A17:H17 K17:M17">
    <cfRule type="expression" dxfId="247" priority="241">
      <formula>IF($L$17="r",1,0)</formula>
    </cfRule>
    <cfRule type="expression" dxfId="246" priority="242">
      <formula>IF($L$17="y",1,0)</formula>
    </cfRule>
    <cfRule type="expression" dxfId="245" priority="243">
      <formula>IF($L$17="?",1,0)</formula>
    </cfRule>
    <cfRule type="expression" dxfId="244" priority="244">
      <formula>IF($L$17="n",1,0)</formula>
    </cfRule>
  </conditionalFormatting>
  <conditionalFormatting sqref="A18:H18 K18:M18">
    <cfRule type="expression" dxfId="243" priority="245">
      <formula>IF($L$18="r",1,0)</formula>
    </cfRule>
    <cfRule type="expression" dxfId="242" priority="246">
      <formula>IF($L$18="y",1,0)</formula>
    </cfRule>
    <cfRule type="expression" dxfId="241" priority="247">
      <formula>IF($L$18="?",1,0)</formula>
    </cfRule>
    <cfRule type="expression" dxfId="240" priority="248">
      <formula>IF($L$18="n",1,0)</formula>
    </cfRule>
  </conditionalFormatting>
  <conditionalFormatting sqref="A20:H20 J20:M20 J26">
    <cfRule type="expression" dxfId="239" priority="249">
      <formula>IF($L$20="r",1,0)</formula>
    </cfRule>
    <cfRule type="expression" dxfId="238" priority="250">
      <formula>IF($L$20="y",1,0)</formula>
    </cfRule>
    <cfRule type="expression" dxfId="237" priority="251">
      <formula>IF($L$20="?",1,0)</formula>
    </cfRule>
    <cfRule type="expression" dxfId="236" priority="252">
      <formula>IF($L$20="n",1,0)</formula>
    </cfRule>
  </conditionalFormatting>
  <conditionalFormatting sqref="A21:H21 K21:M21">
    <cfRule type="expression" dxfId="235" priority="253">
      <formula>IF($L$21="r",1,0)</formula>
    </cfRule>
    <cfRule type="expression" dxfId="234" priority="254">
      <formula>IF($L$21="y",1,0)</formula>
    </cfRule>
    <cfRule type="expression" dxfId="233" priority="255">
      <formula>IF($L$21="?",1,0)</formula>
    </cfRule>
    <cfRule type="expression" dxfId="232" priority="256">
      <formula>IF($L$21="n",1,0)</formula>
    </cfRule>
  </conditionalFormatting>
  <conditionalFormatting sqref="A22:H22 K22:M22">
    <cfRule type="expression" dxfId="231" priority="257">
      <formula>IF($L$22="r",1,0)</formula>
    </cfRule>
    <cfRule type="expression" dxfId="230" priority="258">
      <formula>IF($L$22="y",1,0)</formula>
    </cfRule>
    <cfRule type="expression" dxfId="229" priority="259">
      <formula>IF($L$22="?",1,0)</formula>
    </cfRule>
    <cfRule type="expression" dxfId="228" priority="260">
      <formula>IF($L$22="n",1,0)</formula>
    </cfRule>
  </conditionalFormatting>
  <conditionalFormatting sqref="A23 K23:M23 E23:H23">
    <cfRule type="expression" dxfId="227" priority="261">
      <formula>IF($L$23="r",1,0)</formula>
    </cfRule>
    <cfRule type="expression" dxfId="226" priority="262">
      <formula>IF($L$23="y",1,0)</formula>
    </cfRule>
    <cfRule type="expression" dxfId="225" priority="263">
      <formula>IF($L$23="?",1,0)</formula>
    </cfRule>
    <cfRule type="expression" dxfId="224" priority="264">
      <formula>IF($L$23="n",1,0)</formula>
    </cfRule>
  </conditionalFormatting>
  <conditionalFormatting sqref="K24:M24">
    <cfRule type="expression" dxfId="223" priority="265">
      <formula>IF($L$24="r",1,0)</formula>
    </cfRule>
    <cfRule type="expression" dxfId="222" priority="266">
      <formula>IF($L$24="y",1,0)</formula>
    </cfRule>
    <cfRule type="expression" dxfId="221" priority="267">
      <formula>IF($L$24="?",1,0)</formula>
    </cfRule>
    <cfRule type="expression" dxfId="220" priority="268">
      <formula>IF($L$24="n",1,0)</formula>
    </cfRule>
  </conditionalFormatting>
  <conditionalFormatting sqref="A24:H24">
    <cfRule type="expression" dxfId="219" priority="269">
      <formula>IF($L$24="r",1,0)</formula>
    </cfRule>
    <cfRule type="expression" dxfId="218" priority="270">
      <formula>IF($L$24="y",1,0)</formula>
    </cfRule>
    <cfRule type="expression" dxfId="217" priority="271">
      <formula>IF($L$24="?",1,0)</formula>
    </cfRule>
    <cfRule type="expression" dxfId="216" priority="272">
      <formula>IF($L$24="n",1,0)</formula>
    </cfRule>
  </conditionalFormatting>
  <conditionalFormatting sqref="A25:H25 K25:M25">
    <cfRule type="expression" dxfId="215" priority="273">
      <formula>IF($L$25="r",1,0)</formula>
    </cfRule>
    <cfRule type="expression" dxfId="214" priority="274">
      <formula>IF($L$25="y",1,0)</formula>
    </cfRule>
    <cfRule type="expression" dxfId="213" priority="275">
      <formula>IF($L$25="?",1,0)</formula>
    </cfRule>
    <cfRule type="expression" dxfId="212" priority="276">
      <formula>IF($L$25="n",1,0)</formula>
    </cfRule>
  </conditionalFormatting>
  <conditionalFormatting sqref="A26:H26 K26:M26">
    <cfRule type="expression" dxfId="211" priority="277">
      <formula>IF($L$26="r",1,0)</formula>
    </cfRule>
    <cfRule type="expression" dxfId="210" priority="278">
      <formula>IF($L$26="y",1,0)</formula>
    </cfRule>
    <cfRule type="expression" dxfId="209" priority="279">
      <formula>IF($L$26="?",1,0)</formula>
    </cfRule>
    <cfRule type="expression" dxfId="208" priority="280">
      <formula>IF($L$26="n",1,0)</formula>
    </cfRule>
  </conditionalFormatting>
  <conditionalFormatting sqref="A28:H28 J28:M28 J34">
    <cfRule type="expression" dxfId="207" priority="281">
      <formula>IF($L$28="r",1,0)</formula>
    </cfRule>
    <cfRule type="expression" dxfId="206" priority="282">
      <formula>IF($L$28="y",1,0)</formula>
    </cfRule>
    <cfRule type="expression" dxfId="205" priority="283">
      <formula>IF($L$28="?",1,0)</formula>
    </cfRule>
    <cfRule type="expression" dxfId="204" priority="284">
      <formula>IF($L$28="n",1,0)</formula>
    </cfRule>
  </conditionalFormatting>
  <conditionalFormatting sqref="A29:H29 K29:M29">
    <cfRule type="expression" dxfId="203" priority="285">
      <formula>IF($L$29="r",1,0)</formula>
    </cfRule>
    <cfRule type="expression" dxfId="202" priority="286">
      <formula>IF($L$29="y",1,0)</formula>
    </cfRule>
    <cfRule type="expression" dxfId="201" priority="287">
      <formula>IF($L$29="?",1,0)</formula>
    </cfRule>
    <cfRule type="expression" dxfId="200" priority="288">
      <formula>IF($L$29="n",1,0)</formula>
    </cfRule>
  </conditionalFormatting>
  <conditionalFormatting sqref="A30:H30 K30:M30">
    <cfRule type="expression" dxfId="199" priority="289">
      <formula>IF($L$30="r",1,0)</formula>
    </cfRule>
    <cfRule type="expression" dxfId="198" priority="290">
      <formula>IF($L$30="y",1,0)</formula>
    </cfRule>
    <cfRule type="expression" dxfId="197" priority="291">
      <formula>IF($L$30="?",1,0)</formula>
    </cfRule>
    <cfRule type="expression" dxfId="196" priority="292">
      <formula>IF($L$30="n",1,0)</formula>
    </cfRule>
  </conditionalFormatting>
  <conditionalFormatting sqref="A31 K31:M31 E31:H31">
    <cfRule type="expression" dxfId="195" priority="293">
      <formula>IF($L$31="r",1,0)</formula>
    </cfRule>
    <cfRule type="expression" dxfId="194" priority="294">
      <formula>IF($L$31="y",1,0)</formula>
    </cfRule>
    <cfRule type="expression" dxfId="193" priority="295">
      <formula>IF($L$31="?",1,0)</formula>
    </cfRule>
    <cfRule type="expression" dxfId="192" priority="296">
      <formula>IF($L$31="n",1,0)</formula>
    </cfRule>
  </conditionalFormatting>
  <conditionalFormatting sqref="K32:M32">
    <cfRule type="expression" dxfId="191" priority="297">
      <formula>IF($L$32="r",1,0)</formula>
    </cfRule>
    <cfRule type="expression" dxfId="190" priority="298">
      <formula>IF($L$32="y",1,0)</formula>
    </cfRule>
    <cfRule type="expression" dxfId="189" priority="299">
      <formula>IF($L$32="?",1,0)</formula>
    </cfRule>
    <cfRule type="expression" dxfId="188" priority="300">
      <formula>IF($L$32="n",1,0)</formula>
    </cfRule>
  </conditionalFormatting>
  <conditionalFormatting sqref="A32:H32">
    <cfRule type="expression" dxfId="187" priority="301">
      <formula>IF($L$32="r",1,0)</formula>
    </cfRule>
    <cfRule type="expression" dxfId="186" priority="302">
      <formula>IF($L$32="y",1,0)</formula>
    </cfRule>
    <cfRule type="expression" dxfId="185" priority="303">
      <formula>IF($L$32="?",1,0)</formula>
    </cfRule>
    <cfRule type="expression" dxfId="184" priority="304">
      <formula>IF($L$32="n",1,0)</formula>
    </cfRule>
  </conditionalFormatting>
  <conditionalFormatting sqref="A33:H33 K33:M33">
    <cfRule type="expression" dxfId="183" priority="305">
      <formula>IF($L$33="r",1,0)</formula>
    </cfRule>
    <cfRule type="expression" dxfId="182" priority="306">
      <formula>IF($L$33="y",1,0)</formula>
    </cfRule>
    <cfRule type="expression" dxfId="181" priority="307">
      <formula>IF($L$33="?",1,0)</formula>
    </cfRule>
    <cfRule type="expression" dxfId="180" priority="308">
      <formula>IF($L$33="n",1,0)</formula>
    </cfRule>
  </conditionalFormatting>
  <conditionalFormatting sqref="A34:H34 K34:M34">
    <cfRule type="expression" dxfId="179" priority="309">
      <formula>IF($L$34="r",1,0)</formula>
    </cfRule>
    <cfRule type="expression" dxfId="178" priority="310">
      <formula>IF($L$34="y",1,0)</formula>
    </cfRule>
    <cfRule type="expression" dxfId="177" priority="311">
      <formula>IF($L$34="?",1,0)</formula>
    </cfRule>
    <cfRule type="expression" dxfId="176" priority="312">
      <formula>IF($L$34="n",1,0)</formula>
    </cfRule>
  </conditionalFormatting>
  <conditionalFormatting sqref="A36:H36 J36:M36 J37:J42">
    <cfRule type="expression" dxfId="175" priority="313">
      <formula>IF($L$36="r",1,0)</formula>
    </cfRule>
    <cfRule type="expression" dxfId="174" priority="314">
      <formula>IF($L$36="y",1,0)</formula>
    </cfRule>
    <cfRule type="expression" dxfId="173" priority="315">
      <formula>IF($L$36="?",1,0)</formula>
    </cfRule>
    <cfRule type="expression" dxfId="172" priority="316">
      <formula>IF($L$36="n",1,0)</formula>
    </cfRule>
  </conditionalFormatting>
  <conditionalFormatting sqref="A4:M4 I37:I42 I18 I26 I34">
    <cfRule type="expression" dxfId="171" priority="185">
      <formula>IF($L$4="r",1,0)</formula>
    </cfRule>
    <cfRule type="expression" dxfId="170" priority="186">
      <formula>IF($L$4="y",1,0)</formula>
    </cfRule>
    <cfRule type="expression" dxfId="169" priority="187">
      <formula>IF($L$4="?",1,0)</formula>
    </cfRule>
    <cfRule type="expression" dxfId="168" priority="188">
      <formula>IF($L$4="n",1,0)</formula>
    </cfRule>
  </conditionalFormatting>
  <conditionalFormatting sqref="A37:H37 K37:M37">
    <cfRule type="expression" dxfId="167" priority="317">
      <formula>IF($L$37="r",1,0)</formula>
    </cfRule>
    <cfRule type="expression" dxfId="166" priority="318">
      <formula>IF($L$37="y",1,0)</formula>
    </cfRule>
    <cfRule type="expression" dxfId="165" priority="319">
      <formula>IF($L$37="?",1,0)</formula>
    </cfRule>
    <cfRule type="expression" dxfId="164" priority="320">
      <formula>IF($L$37="n",1,0)</formula>
    </cfRule>
  </conditionalFormatting>
  <conditionalFormatting sqref="A38:H38 K38:M38">
    <cfRule type="expression" dxfId="163" priority="321">
      <formula>IF($L$38="r",1,0)</formula>
    </cfRule>
    <cfRule type="expression" dxfId="162" priority="322">
      <formula>IF($L$38="y",1,0)</formula>
    </cfRule>
    <cfRule type="expression" dxfId="161" priority="323">
      <formula>IF($L$38="?",1,0)</formula>
    </cfRule>
    <cfRule type="expression" dxfId="160" priority="324">
      <formula>IF($L$38="n",1,0)</formula>
    </cfRule>
  </conditionalFormatting>
  <conditionalFormatting sqref="A39 K39:M39 E39:H39">
    <cfRule type="expression" dxfId="159" priority="325">
      <formula>IF($L$39="r",1,0)</formula>
    </cfRule>
    <cfRule type="expression" dxfId="158" priority="326">
      <formula>IF($L$39="y",1,0)</formula>
    </cfRule>
    <cfRule type="expression" dxfId="157" priority="327">
      <formula>IF($L$39="?",1,0)</formula>
    </cfRule>
    <cfRule type="expression" dxfId="156" priority="328">
      <formula>IF($L$39="n",1,0)</formula>
    </cfRule>
  </conditionalFormatting>
  <conditionalFormatting sqref="K40:M40">
    <cfRule type="expression" dxfId="155" priority="329">
      <formula>IF($L$40="r",1,0)</formula>
    </cfRule>
    <cfRule type="expression" dxfId="154" priority="330">
      <formula>IF($L$40="y",1,0)</formula>
    </cfRule>
    <cfRule type="expression" dxfId="153" priority="331">
      <formula>IF($L$40="?",1,0)</formula>
    </cfRule>
    <cfRule type="expression" dxfId="152" priority="332">
      <formula>IF($L$40="n",1,0)</formula>
    </cfRule>
  </conditionalFormatting>
  <conditionalFormatting sqref="A40:H40">
    <cfRule type="expression" dxfId="151" priority="333">
      <formula>IF($L$40="r",1,0)</formula>
    </cfRule>
    <cfRule type="expression" dxfId="150" priority="334">
      <formula>IF($L$40="y",1,0)</formula>
    </cfRule>
    <cfRule type="expression" dxfId="149" priority="335">
      <formula>IF($L$40="?",1,0)</formula>
    </cfRule>
    <cfRule type="expression" dxfId="148" priority="336">
      <formula>IF($L$40="n",1,0)</formula>
    </cfRule>
  </conditionalFormatting>
  <conditionalFormatting sqref="A41:H41 K41:M41">
    <cfRule type="expression" dxfId="147" priority="337">
      <formula>IF($L$41="r",1,0)</formula>
    </cfRule>
    <cfRule type="expression" dxfId="146" priority="338">
      <formula>IF($L$41="y",1,0)</formula>
    </cfRule>
    <cfRule type="expression" dxfId="145" priority="339">
      <formula>IF($L$41="?",1,0)</formula>
    </cfRule>
    <cfRule type="expression" dxfId="144" priority="340">
      <formula>IF($L$41="n",1,0)</formula>
    </cfRule>
  </conditionalFormatting>
  <conditionalFormatting sqref="A42:H42 K42:M42">
    <cfRule type="expression" dxfId="143" priority="341">
      <formula>IF($L$42="r",1,0)</formula>
    </cfRule>
    <cfRule type="expression" dxfId="142" priority="342">
      <formula>IF($L$42="y",1,0)</formula>
    </cfRule>
    <cfRule type="expression" dxfId="141" priority="343">
      <formula>IF($L$42="?",1,0)</formula>
    </cfRule>
    <cfRule type="expression" dxfId="140" priority="344">
      <formula>IF($L$42="n",1,0)</formula>
    </cfRule>
  </conditionalFormatting>
  <conditionalFormatting sqref="A5:H5 K5:M5">
    <cfRule type="expression" dxfId="139" priority="189">
      <formula>IF($L$5="r",1,0)</formula>
    </cfRule>
    <cfRule type="expression" dxfId="138" priority="190">
      <formula>IF($L$5="y",1,0)</formula>
    </cfRule>
    <cfRule type="expression" dxfId="137" priority="191">
      <formula>IF($L$5="?",1,0)</formula>
    </cfRule>
    <cfRule type="expression" dxfId="136" priority="192">
      <formula>IF($L$5="n",1,0)</formula>
    </cfRule>
  </conditionalFormatting>
  <conditionalFormatting sqref="A6:H6 K6:M6">
    <cfRule type="expression" dxfId="135" priority="193">
      <formula>IF($L$6="r",1,0)</formula>
    </cfRule>
    <cfRule type="expression" dxfId="134" priority="194">
      <formula>IF($L$6="y",1,0)</formula>
    </cfRule>
    <cfRule type="expression" dxfId="133" priority="195">
      <formula>IF($L$6="?",1,0)</formula>
    </cfRule>
    <cfRule type="expression" dxfId="132" priority="196">
      <formula>IF($L$6="n",1,0)</formula>
    </cfRule>
  </conditionalFormatting>
  <conditionalFormatting sqref="A7:H7 K7:M7">
    <cfRule type="expression" dxfId="131" priority="197">
      <formula>IF($L$7="r",1,0)</formula>
    </cfRule>
    <cfRule type="expression" dxfId="130" priority="198">
      <formula>IF($L$7="y",1,0)</formula>
    </cfRule>
    <cfRule type="expression" dxfId="129" priority="199">
      <formula>IF($L$7="?",1,0)</formula>
    </cfRule>
    <cfRule type="expression" dxfId="128" priority="200">
      <formula>IF($L$7="n",1,0)</formula>
    </cfRule>
  </conditionalFormatting>
  <conditionalFormatting sqref="K8:M8">
    <cfRule type="expression" dxfId="127" priority="201">
      <formula>IF($L$8="r",1,0)</formula>
    </cfRule>
    <cfRule type="expression" dxfId="126" priority="202">
      <formula>IF($L$8="y",1,0)</formula>
    </cfRule>
    <cfRule type="expression" dxfId="125" priority="203">
      <formula>IF($L$8="?",1,0)</formula>
    </cfRule>
    <cfRule type="expression" dxfId="124" priority="204">
      <formula>IF($L$8="n",1,0)</formula>
    </cfRule>
  </conditionalFormatting>
  <conditionalFormatting sqref="A8:H8">
    <cfRule type="expression" dxfId="123" priority="205">
      <formula>IF($L$8="r",1,0)</formula>
    </cfRule>
    <cfRule type="expression" dxfId="122" priority="206">
      <formula>IF($L$8="y",1,0)</formula>
    </cfRule>
    <cfRule type="expression" dxfId="121" priority="207">
      <formula>IF($L$8="?",1,0)</formula>
    </cfRule>
    <cfRule type="expression" dxfId="120" priority="208">
      <formula>IF($L$8="n",1,0)</formula>
    </cfRule>
  </conditionalFormatting>
  <conditionalFormatting sqref="A9:H9 K9:M9">
    <cfRule type="expression" dxfId="119" priority="209">
      <formula>IF($L$9="r",1,0)</formula>
    </cfRule>
    <cfRule type="expression" dxfId="118" priority="210">
      <formula>IF($L$9="y",1,0)</formula>
    </cfRule>
    <cfRule type="expression" dxfId="117" priority="211">
      <formula>IF($L$9="?",1,0)</formula>
    </cfRule>
    <cfRule type="expression" dxfId="116" priority="212">
      <formula>IF($L$9="n",1,0)</formula>
    </cfRule>
  </conditionalFormatting>
  <conditionalFormatting sqref="I12">
    <cfRule type="expression" dxfId="115" priority="169">
      <formula>IF($L$4="r",1,0)</formula>
    </cfRule>
    <cfRule type="expression" dxfId="114" priority="170">
      <formula>IF($L$4="y",1,0)</formula>
    </cfRule>
    <cfRule type="expression" dxfId="113" priority="171">
      <formula>IF($L$4="?",1,0)</formula>
    </cfRule>
    <cfRule type="expression" dxfId="112" priority="172">
      <formula>IF($L$4="n",1,0)</formula>
    </cfRule>
  </conditionalFormatting>
  <conditionalFormatting sqref="I20">
    <cfRule type="expression" dxfId="111" priority="157">
      <formula>IF($L$4="r",1,0)</formula>
    </cfRule>
    <cfRule type="expression" dxfId="110" priority="158">
      <formula>IF($L$4="y",1,0)</formula>
    </cfRule>
    <cfRule type="expression" dxfId="109" priority="159">
      <formula>IF($L$4="?",1,0)</formula>
    </cfRule>
    <cfRule type="expression" dxfId="108" priority="160">
      <formula>IF($L$4="n",1,0)</formula>
    </cfRule>
  </conditionalFormatting>
  <conditionalFormatting sqref="I28">
    <cfRule type="expression" dxfId="107" priority="145">
      <formula>IF($L$4="r",1,0)</formula>
    </cfRule>
    <cfRule type="expression" dxfId="106" priority="146">
      <formula>IF($L$4="y",1,0)</formula>
    </cfRule>
    <cfRule type="expression" dxfId="105" priority="147">
      <formula>IF($L$4="?",1,0)</formula>
    </cfRule>
    <cfRule type="expression" dxfId="104" priority="148">
      <formula>IF($L$4="n",1,0)</formula>
    </cfRule>
  </conditionalFormatting>
  <conditionalFormatting sqref="I36">
    <cfRule type="expression" dxfId="103" priority="125">
      <formula>IF($L$4="r",1,0)</formula>
    </cfRule>
    <cfRule type="expression" dxfId="102" priority="126">
      <formula>IF($L$4="y",1,0)</formula>
    </cfRule>
    <cfRule type="expression" dxfId="101" priority="127">
      <formula>IF($L$4="?",1,0)</formula>
    </cfRule>
    <cfRule type="expression" dxfId="100" priority="128">
      <formula>IF($L$4="n",1,0)</formula>
    </cfRule>
  </conditionalFormatting>
  <conditionalFormatting sqref="I5:J5">
    <cfRule type="expression" dxfId="99" priority="97">
      <formula>IF($L$5="r",1,0)</formula>
    </cfRule>
    <cfRule type="expression" dxfId="98" priority="98">
      <formula>IF($L$5="y",1,0)</formula>
    </cfRule>
    <cfRule type="expression" dxfId="97" priority="99">
      <formula>IF($L$5="?",1,0)</formula>
    </cfRule>
    <cfRule type="expression" dxfId="96" priority="100">
      <formula>IF($L$5="n",1,0)</formula>
    </cfRule>
  </conditionalFormatting>
  <conditionalFormatting sqref="I6:J6">
    <cfRule type="expression" dxfId="95" priority="93">
      <formula>IF($L$6="r",1,0)</formula>
    </cfRule>
    <cfRule type="expression" dxfId="94" priority="94">
      <formula>IF($L$6="y",1,0)</formula>
    </cfRule>
    <cfRule type="expression" dxfId="93" priority="95">
      <formula>IF($L$6="?",1,0)</formula>
    </cfRule>
    <cfRule type="expression" dxfId="92" priority="96">
      <formula>IF($L$6="n",1,0)</formula>
    </cfRule>
  </conditionalFormatting>
  <conditionalFormatting sqref="I7:J7">
    <cfRule type="expression" dxfId="91" priority="89">
      <formula>IF($L$7="r",1,0)</formula>
    </cfRule>
    <cfRule type="expression" dxfId="90" priority="90">
      <formula>IF($L$7="y",1,0)</formula>
    </cfRule>
    <cfRule type="expression" dxfId="89" priority="91">
      <formula>IF($L$7="?",1,0)</formula>
    </cfRule>
    <cfRule type="expression" dxfId="88" priority="92">
      <formula>IF($L$7="n",1,0)</formula>
    </cfRule>
  </conditionalFormatting>
  <conditionalFormatting sqref="I8:J8">
    <cfRule type="expression" dxfId="87" priority="85">
      <formula>IF($L$8="r",1,0)</formula>
    </cfRule>
    <cfRule type="expression" dxfId="86" priority="86">
      <formula>IF($L$8="y",1,0)</formula>
    </cfRule>
    <cfRule type="expression" dxfId="85" priority="87">
      <formula>IF($L$8="?",1,0)</formula>
    </cfRule>
    <cfRule type="expression" dxfId="84" priority="88">
      <formula>IF($L$8="n",1,0)</formula>
    </cfRule>
  </conditionalFormatting>
  <conditionalFormatting sqref="I9:J9">
    <cfRule type="expression" dxfId="83" priority="81">
      <formula>IF($L$9="r",1,0)</formula>
    </cfRule>
    <cfRule type="expression" dxfId="82" priority="82">
      <formula>IF($L$9="y",1,0)</formula>
    </cfRule>
    <cfRule type="expression" dxfId="81" priority="83">
      <formula>IF($L$9="?",1,0)</formula>
    </cfRule>
    <cfRule type="expression" dxfId="80" priority="84">
      <formula>IF($L$9="n",1,0)</formula>
    </cfRule>
  </conditionalFormatting>
  <conditionalFormatting sqref="I10:J10">
    <cfRule type="expression" dxfId="79" priority="77">
      <formula>IF($L$10="r",1,0)</formula>
    </cfRule>
    <cfRule type="expression" dxfId="78" priority="78">
      <formula>IF($L$10="y",1,0)</formula>
    </cfRule>
    <cfRule type="expression" dxfId="77" priority="79">
      <formula>IF($L$10="?",1,0)</formula>
    </cfRule>
    <cfRule type="expression" dxfId="76" priority="80">
      <formula>IF($L$10="n",1,0)</formula>
    </cfRule>
  </conditionalFormatting>
  <conditionalFormatting sqref="B15:D15">
    <cfRule type="expression" dxfId="75" priority="73">
      <formula>IF($L$15="r",1,0)</formula>
    </cfRule>
    <cfRule type="expression" dxfId="74" priority="74">
      <formula>IF($L$15="y",1,0)</formula>
    </cfRule>
    <cfRule type="expression" dxfId="73" priority="75">
      <formula>IF($L$15="?",1,0)</formula>
    </cfRule>
    <cfRule type="expression" dxfId="72" priority="76">
      <formula>IF($L$15="n",1,0)</formula>
    </cfRule>
  </conditionalFormatting>
  <conditionalFormatting sqref="B23:D23">
    <cfRule type="expression" dxfId="71" priority="69">
      <formula>IF($L$23="r",1,0)</formula>
    </cfRule>
    <cfRule type="expression" dxfId="70" priority="70">
      <formula>IF($L$23="y",1,0)</formula>
    </cfRule>
    <cfRule type="expression" dxfId="69" priority="71">
      <formula>IF($L$23="?",1,0)</formula>
    </cfRule>
    <cfRule type="expression" dxfId="68" priority="72">
      <formula>IF($L$23="n",1,0)</formula>
    </cfRule>
  </conditionalFormatting>
  <conditionalFormatting sqref="B31:D31">
    <cfRule type="expression" dxfId="67" priority="65">
      <formula>IF($L$31="r",1,0)</formula>
    </cfRule>
    <cfRule type="expression" dxfId="66" priority="66">
      <formula>IF($L$31="y",1,0)</formula>
    </cfRule>
    <cfRule type="expression" dxfId="65" priority="67">
      <formula>IF($L$31="?",1,0)</formula>
    </cfRule>
    <cfRule type="expression" dxfId="64" priority="68">
      <formula>IF($L$31="n",1,0)</formula>
    </cfRule>
  </conditionalFormatting>
  <conditionalFormatting sqref="B39:D39">
    <cfRule type="expression" dxfId="63" priority="61">
      <formula>IF($L$39="r",1,0)</formula>
    </cfRule>
    <cfRule type="expression" dxfId="62" priority="62">
      <formula>IF($L$39="y",1,0)</formula>
    </cfRule>
    <cfRule type="expression" dxfId="61" priority="63">
      <formula>IF($L$39="?",1,0)</formula>
    </cfRule>
    <cfRule type="expression" dxfId="60" priority="64">
      <formula>IF($L$39="n",1,0)</formula>
    </cfRule>
  </conditionalFormatting>
  <conditionalFormatting sqref="I17:J17">
    <cfRule type="expression" dxfId="59" priority="57">
      <formula>IF($L$17="r",1,0)</formula>
    </cfRule>
    <cfRule type="expression" dxfId="58" priority="58">
      <formula>IF($L$17="y",1,0)</formula>
    </cfRule>
    <cfRule type="expression" dxfId="57" priority="59">
      <formula>IF($L$17="?",1,0)</formula>
    </cfRule>
    <cfRule type="expression" dxfId="56" priority="60">
      <formula>IF($L$17="n",1,0)</formula>
    </cfRule>
  </conditionalFormatting>
  <conditionalFormatting sqref="I16:J16">
    <cfRule type="expression" dxfId="55" priority="53">
      <formula>IF($L$16="r",1,0)</formula>
    </cfRule>
    <cfRule type="expression" dxfId="54" priority="54">
      <formula>IF($L$16="y",1,0)</formula>
    </cfRule>
    <cfRule type="expression" dxfId="53" priority="55">
      <formula>IF($L$16="?",1,0)</formula>
    </cfRule>
    <cfRule type="expression" dxfId="52" priority="56">
      <formula>IF($L$16="n",1,0)</formula>
    </cfRule>
  </conditionalFormatting>
  <conditionalFormatting sqref="I15:J15">
    <cfRule type="expression" dxfId="51" priority="49">
      <formula>IF($L$15="r",1,0)</formula>
    </cfRule>
    <cfRule type="expression" dxfId="50" priority="50">
      <formula>IF($L$15="y",1,0)</formula>
    </cfRule>
    <cfRule type="expression" dxfId="49" priority="51">
      <formula>IF($L$15="?",1,0)</formula>
    </cfRule>
    <cfRule type="expression" dxfId="48" priority="52">
      <formula>IF($L$15="n",1,0)</formula>
    </cfRule>
  </conditionalFormatting>
  <conditionalFormatting sqref="I14:J14">
    <cfRule type="expression" dxfId="47" priority="45">
      <formula>IF($L$14="r",1,0)</formula>
    </cfRule>
    <cfRule type="expression" dxfId="46" priority="46">
      <formula>IF($L$14="y",1,0)</formula>
    </cfRule>
    <cfRule type="expression" dxfId="45" priority="47">
      <formula>IF($L$14="?",1,0)</formula>
    </cfRule>
    <cfRule type="expression" dxfId="44" priority="48">
      <formula>IF($L$14="n",1,0)</formula>
    </cfRule>
  </conditionalFormatting>
  <conditionalFormatting sqref="I13:J13">
    <cfRule type="expression" dxfId="43" priority="41">
      <formula>IF($L$13="r",1,0)</formula>
    </cfRule>
    <cfRule type="expression" dxfId="42" priority="42">
      <formula>IF($L$13="y",1,0)</formula>
    </cfRule>
    <cfRule type="expression" dxfId="41" priority="43">
      <formula>IF($L$13="?",1,0)</formula>
    </cfRule>
    <cfRule type="expression" dxfId="40" priority="44">
      <formula>IF($L$13="n",1,0)</formula>
    </cfRule>
  </conditionalFormatting>
  <conditionalFormatting sqref="I25:J25">
    <cfRule type="expression" dxfId="39" priority="37">
      <formula>IF($L$25="r",1,0)</formula>
    </cfRule>
    <cfRule type="expression" dxfId="38" priority="38">
      <formula>IF($L$25="y",1,0)</formula>
    </cfRule>
    <cfRule type="expression" dxfId="37" priority="39">
      <formula>IF($L$25="?",1,0)</formula>
    </cfRule>
    <cfRule type="expression" dxfId="36" priority="40">
      <formula>IF($L$25="n",1,0)</formula>
    </cfRule>
  </conditionalFormatting>
  <conditionalFormatting sqref="I24:J24">
    <cfRule type="expression" dxfId="35" priority="33">
      <formula>IF($L$24="r",1,0)</formula>
    </cfRule>
    <cfRule type="expression" dxfId="34" priority="34">
      <formula>IF($L$24="y",1,0)</formula>
    </cfRule>
    <cfRule type="expression" dxfId="33" priority="35">
      <formula>IF($L$24="?",1,0)</formula>
    </cfRule>
    <cfRule type="expression" dxfId="32" priority="36">
      <formula>IF($L$24="n",1,0)</formula>
    </cfRule>
  </conditionalFormatting>
  <conditionalFormatting sqref="I23:J23">
    <cfRule type="expression" dxfId="31" priority="29">
      <formula>IF($L$23="r",1,0)</formula>
    </cfRule>
    <cfRule type="expression" dxfId="30" priority="30">
      <formula>IF($L$23="y",1,0)</formula>
    </cfRule>
    <cfRule type="expression" dxfId="29" priority="31">
      <formula>IF($L$23="?",1,0)</formula>
    </cfRule>
    <cfRule type="expression" dxfId="28" priority="32">
      <formula>IF($L$23="n",1,0)</formula>
    </cfRule>
  </conditionalFormatting>
  <conditionalFormatting sqref="I22:J22">
    <cfRule type="expression" dxfId="27" priority="25">
      <formula>IF($L$22="r",1,0)</formula>
    </cfRule>
    <cfRule type="expression" dxfId="26" priority="26">
      <formula>IF($L$22="y",1,0)</formula>
    </cfRule>
    <cfRule type="expression" dxfId="25" priority="27">
      <formula>IF($L$22="?",1,0)</formula>
    </cfRule>
    <cfRule type="expression" dxfId="24" priority="28">
      <formula>IF($L$22="n",1,0)</formula>
    </cfRule>
  </conditionalFormatting>
  <conditionalFormatting sqref="I21:J21">
    <cfRule type="expression" dxfId="23" priority="21">
      <formula>IF($L$21="r",1,0)</formula>
    </cfRule>
    <cfRule type="expression" dxfId="22" priority="22">
      <formula>IF($L$21="y",1,0)</formula>
    </cfRule>
    <cfRule type="expression" dxfId="21" priority="23">
      <formula>IF($L$21="?",1,0)</formula>
    </cfRule>
    <cfRule type="expression" dxfId="20" priority="24">
      <formula>IF($L$21="n",1,0)</formula>
    </cfRule>
  </conditionalFormatting>
  <conditionalFormatting sqref="I33:J33">
    <cfRule type="expression" dxfId="19" priority="17">
      <formula>IF($L$33="r",1,0)</formula>
    </cfRule>
    <cfRule type="expression" dxfId="18" priority="18">
      <formula>IF($L$33="y",1,0)</formula>
    </cfRule>
    <cfRule type="expression" dxfId="17" priority="19">
      <formula>IF($L$33="?",1,0)</formula>
    </cfRule>
    <cfRule type="expression" dxfId="16" priority="20">
      <formula>IF($L$33="n",1,0)</formula>
    </cfRule>
  </conditionalFormatting>
  <conditionalFormatting sqref="I32:J32">
    <cfRule type="expression" dxfId="15" priority="13">
      <formula>IF($L$32="r",1,0)</formula>
    </cfRule>
    <cfRule type="expression" dxfId="14" priority="14">
      <formula>IF($L$32="y",1,0)</formula>
    </cfRule>
    <cfRule type="expression" dxfId="13" priority="15">
      <formula>IF($L$32="?",1,0)</formula>
    </cfRule>
    <cfRule type="expression" dxfId="12" priority="16">
      <formula>IF($L$32="n",1,0)</formula>
    </cfRule>
  </conditionalFormatting>
  <conditionalFormatting sqref="I31:J31">
    <cfRule type="expression" dxfId="11" priority="9">
      <formula>IF($L$31="r",1,0)</formula>
    </cfRule>
    <cfRule type="expression" dxfId="10" priority="10">
      <formula>IF($L$31="y",1,0)</formula>
    </cfRule>
    <cfRule type="expression" dxfId="9" priority="11">
      <formula>IF($L$31="?",1,0)</formula>
    </cfRule>
    <cfRule type="expression" dxfId="8" priority="12">
      <formula>IF($L$31="n",1,0)</formula>
    </cfRule>
  </conditionalFormatting>
  <conditionalFormatting sqref="I30:J30">
    <cfRule type="expression" dxfId="7" priority="5">
      <formula>IF($L$30="r",1,0)</formula>
    </cfRule>
    <cfRule type="expression" dxfId="6" priority="6">
      <formula>IF($L$30="y",1,0)</formula>
    </cfRule>
    <cfRule type="expression" dxfId="5" priority="7">
      <formula>IF($L$30="?",1,0)</formula>
    </cfRule>
    <cfRule type="expression" dxfId="4" priority="8">
      <formula>IF($L$30="n",1,0)</formula>
    </cfRule>
  </conditionalFormatting>
  <conditionalFormatting sqref="I29:J29">
    <cfRule type="expression" dxfId="3" priority="1">
      <formula>IF($L$29="r",1,0)</formula>
    </cfRule>
    <cfRule type="expression" dxfId="2" priority="2">
      <formula>IF($L$29="y",1,0)</formula>
    </cfRule>
    <cfRule type="expression" dxfId="1" priority="3">
      <formula>IF($L$29="?",1,0)</formula>
    </cfRule>
    <cfRule type="expression" dxfId="0" priority="4">
      <formula>IF($L$29="n",1,0)</formula>
    </cfRule>
  </conditionalFormatting>
  <dataValidations count="2">
    <dataValidation type="list" allowBlank="1" showInputMessage="1" showErrorMessage="1" sqref="A28:A34 A36:A42 A20:A26 A12:A18 A4:A10">
      <formula1>"AXEy,JZB1,AxB4"</formula1>
    </dataValidation>
    <dataValidation type="list" allowBlank="1" showInputMessage="1" showErrorMessage="1" sqref="L28:L34 L36:L42 L20:L26 L12:L18 L4:L10">
      <formula1>"y,n,?,r,s,t"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" sqref="E1"/>
    </sheetView>
  </sheetViews>
  <sheetFormatPr defaultRowHeight="15" x14ac:dyDescent="0.25"/>
  <cols>
    <col min="2" max="2" width="55.7109375" customWidth="1"/>
  </cols>
  <sheetData>
    <row r="1" spans="1:2" x14ac:dyDescent="0.25">
      <c r="A1" s="9">
        <v>119.3</v>
      </c>
      <c r="B1" t="s">
        <v>32</v>
      </c>
    </row>
    <row r="2" spans="1:2" x14ac:dyDescent="0.25">
      <c r="A2" s="9">
        <v>31</v>
      </c>
      <c r="B2" t="s">
        <v>37</v>
      </c>
    </row>
    <row r="3" spans="1:2" x14ac:dyDescent="0.25">
      <c r="A3" s="7">
        <f>COS(ATAN2(Definitions!$A$1, Definitions!$A$2))</f>
        <v>0.96785806095151727</v>
      </c>
      <c r="B3" t="s">
        <v>0</v>
      </c>
    </row>
    <row r="4" spans="1:2" x14ac:dyDescent="0.25">
      <c r="A4" s="9">
        <v>113</v>
      </c>
      <c r="B4" t="s">
        <v>35</v>
      </c>
    </row>
    <row r="5" spans="1:2" x14ac:dyDescent="0.25">
      <c r="A5" s="9">
        <v>29.5</v>
      </c>
      <c r="B5" t="s">
        <v>36</v>
      </c>
    </row>
    <row r="7" spans="1:2" x14ac:dyDescent="0.25">
      <c r="B7" t="s">
        <v>28</v>
      </c>
    </row>
    <row r="8" spans="1:2" x14ac:dyDescent="0.25">
      <c r="A8" s="9">
        <v>118.4</v>
      </c>
      <c r="B8" t="s">
        <v>24</v>
      </c>
    </row>
    <row r="9" spans="1:2" x14ac:dyDescent="0.25">
      <c r="A9" s="9">
        <v>34.799999999999997</v>
      </c>
      <c r="B9" t="s">
        <v>25</v>
      </c>
    </row>
    <row r="10" spans="1:2" x14ac:dyDescent="0.25">
      <c r="B10" t="s">
        <v>29</v>
      </c>
    </row>
    <row r="11" spans="1:2" x14ac:dyDescent="0.25">
      <c r="B11" t="s">
        <v>26</v>
      </c>
    </row>
    <row r="12" spans="1:2" x14ac:dyDescent="0.25">
      <c r="B12" t="s">
        <v>27</v>
      </c>
    </row>
    <row r="13" spans="1:2" x14ac:dyDescent="0.25">
      <c r="B13" t="s">
        <v>31</v>
      </c>
    </row>
    <row r="14" spans="1:2" x14ac:dyDescent="0.25">
      <c r="B14" t="s">
        <v>30</v>
      </c>
    </row>
    <row r="16" spans="1:2" x14ac:dyDescent="0.25">
      <c r="B16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TestPlan</vt:lpstr>
      <vt:lpstr>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SvcGEInverter</dc:creator>
  <cp:lastModifiedBy>Eberwein, Adam</cp:lastModifiedBy>
  <dcterms:created xsi:type="dcterms:W3CDTF">2015-04-20T04:13:22Z</dcterms:created>
  <dcterms:modified xsi:type="dcterms:W3CDTF">2015-06-17T21:01:28Z</dcterms:modified>
</cp:coreProperties>
</file>