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420C4E7C-0E5C-4299-B24C-E5F49AD0A540}" xr6:coauthVersionLast="47" xr6:coauthVersionMax="47" xr10:uidLastSave="{00000000-0000-0000-0000-000000000000}"/>
  <bookViews>
    <workbookView xWindow="-120" yWindow="-120" windowWidth="20730" windowHeight="11160" activeTab="4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<sst xmlns="http://schemas.openxmlformats.org/spreadsheetml/2006/main" count="116" uniqueCount="87">
  <si>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</si>
  <si>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</si>
  <si>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</si>
  <si>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</si>
  <si>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</si>
  <si>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</si>
  <si>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</si>
  <si>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</si>
  <si>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</si>
  <si>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</si>
  <si>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</si>
  <si>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</si>
  <si>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</si>
  <si>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</si>
  <si>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</si>
  <si>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</si>
  <si>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</si>
  <si>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</si>
  <si>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</si>
  <si>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</si>
  <si>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</si>
  <si>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</si>
  <si>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</si>
  <si>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</si>
  <si>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</si>
  <si>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</si>
  <si>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</si>
  <si>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</si>
  <si>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</si>
  <si>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</si>
  <si>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</si>
  <si>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</si>
  <si>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</si>
  <si>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</si>
  <si>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</si>
  <si>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</si>
  <si>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</si>
  <si>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</si>
  <si>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</si>
  <si>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</si>
  <si>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</si>
  <si>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</si>
  <si>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</si>
  <si>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</si>
  <si>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</si>
  <si>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</si>
  <si>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</si>
  <si>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</si>
  <si>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</si>
  <si>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</si>
  <si>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</si>
  <si>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</si>
  <si>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</si>
  <si>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</si>
  <si>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</si>
  <si>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</si>
  <si>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</si>
  <si>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</si>
  <si>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</si>
  <si>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</si>
  <si>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</si>
  <si>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</si>
  <si>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</si>
  <si>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</si>
  <si>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</si>
  <si>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</si>
  <si>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</si>
  <si>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</si>
  <si>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</si>
  <si>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</si>
  <si>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</si>
  <si>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</si>
  <si>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</si>
  <si>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</si>
  <si>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</si>
  <si>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</si>
  <si>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</si>
  <si>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</si>
  <si>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</si>
  <si>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</si>
  <si>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</si>
  <si>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</si>
  <si>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</si>
  <si>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</si>
  <si>
    <t>ID Vendedor</t>
  </si>
  <si>
    <t>No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</si>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</sst>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1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  <xf numFmtId="0" fontId="0" fillId="13" borderId="0" xfId="0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workbookViewId="0">
      <selection activeCell="R15" sqref="R15"/>
    </sheetView>
  </sheetViews>
  <sheetFormatPr baseColWidth="10" defaultColWidth="10.85546875" defaultRowHeight="15" x14ac:dyDescent="0.25"/>
  <cols>
    <col min="1" max="1" width="11.5703125" style="2" customWidth="1"/>
    <col min="2" max="3" width="10.85546875" style="2"/>
    <col min="4" max="4" width="16" style="44" bestFit="1" customWidth="1"/>
    <col min="5" max="6" width="14.85546875" style="44" bestFit="1" customWidth="1"/>
    <col min="7" max="7" width="21.7109375" style="44" bestFit="1" customWidth="1"/>
    <col min="8" max="8" width="10.85546875" style="44"/>
    <col min="11" max="11" width="12.7109375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49" t="s">
        <v>7</v>
      </c>
      <c r="B1" s="49" t="s">
        <v>63</v>
      </c>
      <c r="C1" s="49" t="s">
        <v>64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1" t="s">
        <v>13</v>
      </c>
      <c r="K1" s="52" t="s">
        <v>65</v>
      </c>
      <c r="L1">
        <v>7</v>
      </c>
      <c r="M1" s="15" t="str">
        <f>VLOOKUP(L1,K15:L21,2)</f>
        <v>Domingo</v>
      </c>
    </row>
    <row r="2" spans="1:18" x14ac:dyDescent="0.25">
      <c r="A2" s="2">
        <v>44562</v>
      </c>
      <c r="B2">
        <f>MONTH(A2)</f>
        <v>1</v>
      </c>
      <c r="C2">
        <f>WEEKDAY(A2,2)</f>
        <v>6</v>
      </c>
      <c r="D2" s="44">
        <v>0</v>
      </c>
      <c r="E2" s="44">
        <v>0</v>
      </c>
      <c r="F2" s="44">
        <v>0</v>
      </c>
      <c r="G2" s="44">
        <v>0</v>
      </c>
      <c r="H2" s="44">
        <v>0</v>
      </c>
      <c r="I2">
        <v>0</v>
      </c>
    </row>
    <row r="3" spans="1:18" x14ac:dyDescent="0.25">
      <c r="A3" s="2">
        <v>44563</v>
      </c>
      <c r="B3">
        <f t="shared" ref="B3:B66" si="0">MONTH(A3)</f>
        <v>1</v>
      </c>
      <c r="C3">
        <f t="shared" ref="C3:C66" si="1">WEEKDAY(A3,2)</f>
        <v>7</v>
      </c>
      <c r="D3" s="44">
        <v>3574.28</v>
      </c>
      <c r="E3" s="44">
        <v>3459.57</v>
      </c>
      <c r="F3" s="44">
        <v>114.71</v>
      </c>
      <c r="G3" s="44">
        <v>0</v>
      </c>
      <c r="H3" s="44">
        <v>1908.81</v>
      </c>
      <c r="I3">
        <v>25</v>
      </c>
      <c r="K3" s="46" t="s">
        <v>63</v>
      </c>
      <c r="L3" s="46" t="s">
        <v>65</v>
      </c>
      <c r="M3" s="46" t="s">
        <v>66</v>
      </c>
      <c r="N3" s="46" t="s">
        <v>67</v>
      </c>
      <c r="O3" s="46" t="s">
        <v>68</v>
      </c>
      <c r="P3" s="46" t="s">
        <v>78</v>
      </c>
      <c r="Q3" s="46" t="s">
        <v>79</v>
      </c>
      <c r="R3" s="46" t="s">
        <v>80</v>
      </c>
    </row>
    <row r="4" spans="1:18" x14ac:dyDescent="0.25">
      <c r="A4" s="2">
        <v>44564</v>
      </c>
      <c r="B4">
        <f t="shared" si="0"/>
        <v>1</v>
      </c>
      <c r="C4">
        <f t="shared" si="1"/>
        <v>1</v>
      </c>
      <c r="D4" s="44">
        <v>4942.17</v>
      </c>
      <c r="E4" s="44">
        <v>4942.17</v>
      </c>
      <c r="F4" s="44">
        <v>0</v>
      </c>
      <c r="G4" s="44">
        <v>0</v>
      </c>
      <c r="H4" s="44">
        <v>2553.7800000000002</v>
      </c>
      <c r="I4">
        <v>47</v>
      </c>
      <c r="K4" s="45">
        <v>1</v>
      </c>
      <c r="L4">
        <f>$L$1</f>
        <v>7</v>
      </c>
      <c r="M4" s="3">
        <f>SUMIF(B2:B184,K4:K8,D2:D184)</f>
        <v>159277.59000000003</v>
      </c>
      <c r="N4" s="3">
        <f>SUMIFS(D2:D184,B2:B184,K4:K8,C2:C184,L4:L8)</f>
        <v>20152.98</v>
      </c>
      <c r="O4" s="3">
        <f>AVERAGEIFS(D2:D184,B2:B184,K4:K8,C2:C184,L4:L8)</f>
        <v>3358.83</v>
      </c>
      <c r="P4" s="3">
        <f>SUMIF(B2:B184,K4:K8,G2:G184)</f>
        <v>5132.3599999999997</v>
      </c>
      <c r="Q4" s="3">
        <f>SUMIF(B2:B184,K4:K8,E2:E184)</f>
        <v>138764.61000000002</v>
      </c>
      <c r="R4" s="3">
        <f>SUMIF(B2:B184,K4:K8,F2:F184)</f>
        <v>15380.620000000003</v>
      </c>
    </row>
    <row r="5" spans="1:18" x14ac:dyDescent="0.25">
      <c r="A5" s="2">
        <v>44565</v>
      </c>
      <c r="B5">
        <f t="shared" si="0"/>
        <v>1</v>
      </c>
      <c r="C5">
        <f t="shared" si="1"/>
        <v>2</v>
      </c>
      <c r="D5" s="44">
        <v>5551.82</v>
      </c>
      <c r="E5" s="44">
        <v>5108.04</v>
      </c>
      <c r="F5" s="44">
        <v>443.78</v>
      </c>
      <c r="G5" s="44">
        <v>0</v>
      </c>
      <c r="H5" s="44">
        <v>2692.46</v>
      </c>
      <c r="I5">
        <v>55</v>
      </c>
      <c r="K5" s="45">
        <v>2</v>
      </c>
      <c r="L5">
        <f t="shared" ref="L5:L8" si="2">$L$1</f>
        <v>7</v>
      </c>
      <c r="M5" s="3">
        <f t="shared" ref="M5:M8" si="3">SUMIF(B3:B185,K5:K9,D3:D185)</f>
        <v>151460.30000000002</v>
      </c>
      <c r="N5" s="3">
        <f t="shared" ref="N5:N8" si="4">SUMIFS(D3:D185,B3:B185,K5:K9,C3:C185,L5:L9)</f>
        <v>19130.82</v>
      </c>
      <c r="O5" s="3">
        <f t="shared" ref="O5:O8" si="5">AVERAGEIFS(D3:D185,B3:B185,K5:K9,C3:C185,L5:L9)</f>
        <v>3188.47</v>
      </c>
      <c r="P5" s="3">
        <f t="shared" ref="P5:P8" si="6">SUMIF(B3:B185,K5:K9,G3:G185)</f>
        <v>0</v>
      </c>
      <c r="Q5" s="3">
        <f t="shared" ref="Q5:Q8" si="7">SUMIF(B3:B185,K5:K9,E3:E185)</f>
        <v>121277.60999999997</v>
      </c>
      <c r="R5" s="3">
        <f t="shared" ref="R5:R8" si="8">SUMIF(B3:B185,K5:K9,F3:F185)</f>
        <v>30182.690000000002</v>
      </c>
    </row>
    <row r="6" spans="1:18" x14ac:dyDescent="0.25">
      <c r="A6" s="2">
        <v>44566</v>
      </c>
      <c r="B6">
        <f t="shared" si="0"/>
        <v>1</v>
      </c>
      <c r="C6">
        <f t="shared" si="1"/>
        <v>3</v>
      </c>
      <c r="D6" s="44">
        <v>6001.55</v>
      </c>
      <c r="E6" s="44">
        <v>5876.3</v>
      </c>
      <c r="F6" s="44">
        <v>125.25</v>
      </c>
      <c r="G6" s="44">
        <v>0</v>
      </c>
      <c r="H6" s="44">
        <v>3018.65</v>
      </c>
      <c r="I6">
        <v>58</v>
      </c>
      <c r="K6" s="45">
        <v>3</v>
      </c>
      <c r="L6">
        <f t="shared" si="2"/>
        <v>7</v>
      </c>
      <c r="M6" s="3">
        <f t="shared" si="3"/>
        <v>140334.59</v>
      </c>
      <c r="N6" s="3">
        <f t="shared" si="4"/>
        <v>9985.0400000000009</v>
      </c>
      <c r="O6" s="3">
        <f t="shared" si="5"/>
        <v>2496.2600000000002</v>
      </c>
      <c r="P6" s="3">
        <f t="shared" si="6"/>
        <v>175</v>
      </c>
      <c r="Q6" s="3">
        <f t="shared" si="7"/>
        <v>119819.94999999998</v>
      </c>
      <c r="R6" s="3">
        <f t="shared" si="8"/>
        <v>20339.64</v>
      </c>
    </row>
    <row r="7" spans="1:18" x14ac:dyDescent="0.25">
      <c r="A7" s="2">
        <v>44567</v>
      </c>
      <c r="B7">
        <f t="shared" si="0"/>
        <v>1</v>
      </c>
      <c r="C7">
        <f t="shared" si="1"/>
        <v>4</v>
      </c>
      <c r="D7" s="44">
        <v>4118.8900000000003</v>
      </c>
      <c r="E7" s="44">
        <v>3962.21</v>
      </c>
      <c r="F7" s="44">
        <v>156.68</v>
      </c>
      <c r="G7" s="44">
        <v>0</v>
      </c>
      <c r="H7" s="44">
        <v>2053.39</v>
      </c>
      <c r="I7">
        <v>50</v>
      </c>
      <c r="K7" s="45">
        <v>4</v>
      </c>
      <c r="L7">
        <f t="shared" si="2"/>
        <v>7</v>
      </c>
      <c r="M7" s="3">
        <f t="shared" si="3"/>
        <v>134942.64000000001</v>
      </c>
      <c r="N7" s="3">
        <f t="shared" si="4"/>
        <v>9062.4700000000012</v>
      </c>
      <c r="O7" s="3">
        <f t="shared" si="5"/>
        <v>2265.6175000000003</v>
      </c>
      <c r="P7" s="3">
        <f t="shared" si="6"/>
        <v>0</v>
      </c>
      <c r="Q7" s="3">
        <f t="shared" si="7"/>
        <v>117844.51000000001</v>
      </c>
      <c r="R7" s="3">
        <f t="shared" si="8"/>
        <v>17098.13</v>
      </c>
    </row>
    <row r="8" spans="1:18" x14ac:dyDescent="0.25">
      <c r="A8" s="2">
        <v>44568</v>
      </c>
      <c r="B8">
        <f t="shared" si="0"/>
        <v>1</v>
      </c>
      <c r="C8">
        <f t="shared" si="1"/>
        <v>5</v>
      </c>
      <c r="D8" s="44">
        <v>5649.31</v>
      </c>
      <c r="E8" s="44">
        <v>4933.16</v>
      </c>
      <c r="F8" s="44">
        <v>716.15</v>
      </c>
      <c r="G8" s="44">
        <v>0</v>
      </c>
      <c r="H8" s="44">
        <v>2779.85</v>
      </c>
      <c r="I8">
        <v>59</v>
      </c>
      <c r="K8" s="45">
        <v>5</v>
      </c>
      <c r="L8">
        <f t="shared" si="2"/>
        <v>7</v>
      </c>
      <c r="M8" s="3">
        <f t="shared" si="3"/>
        <v>161194.56</v>
      </c>
      <c r="N8" s="3">
        <f t="shared" si="4"/>
        <v>22732.350000000002</v>
      </c>
      <c r="O8" s="3">
        <f t="shared" si="5"/>
        <v>3247.4785714285717</v>
      </c>
      <c r="P8" s="3">
        <f t="shared" si="6"/>
        <v>2554.02</v>
      </c>
      <c r="Q8" s="3">
        <f t="shared" si="7"/>
        <v>133998.82999999999</v>
      </c>
      <c r="R8" s="3">
        <f t="shared" si="8"/>
        <v>24641.710000000003</v>
      </c>
    </row>
    <row r="9" spans="1:18" x14ac:dyDescent="0.25">
      <c r="A9" s="2">
        <v>44569</v>
      </c>
      <c r="B9">
        <f t="shared" si="0"/>
        <v>1</v>
      </c>
      <c r="C9">
        <f t="shared" si="1"/>
        <v>6</v>
      </c>
      <c r="D9" s="44">
        <v>5302.13</v>
      </c>
      <c r="E9" s="44">
        <v>4907.66</v>
      </c>
      <c r="F9" s="44">
        <v>394.47</v>
      </c>
      <c r="G9" s="44">
        <v>0</v>
      </c>
      <c r="H9" s="44">
        <v>2587.8000000000002</v>
      </c>
      <c r="I9">
        <v>58</v>
      </c>
    </row>
    <row r="10" spans="1:18" x14ac:dyDescent="0.25">
      <c r="A10" s="2">
        <v>44570</v>
      </c>
      <c r="B10">
        <f t="shared" si="0"/>
        <v>1</v>
      </c>
      <c r="C10">
        <f t="shared" si="1"/>
        <v>7</v>
      </c>
      <c r="D10" s="44">
        <v>3478.01</v>
      </c>
      <c r="E10" s="44">
        <v>1596.41</v>
      </c>
      <c r="F10" s="44">
        <v>1881.6</v>
      </c>
      <c r="G10" s="44">
        <v>0</v>
      </c>
      <c r="H10" s="44">
        <v>1746.17</v>
      </c>
      <c r="I10">
        <v>32</v>
      </c>
    </row>
    <row r="11" spans="1:18" x14ac:dyDescent="0.25">
      <c r="A11" s="2">
        <v>44571</v>
      </c>
      <c r="B11">
        <f t="shared" si="0"/>
        <v>1</v>
      </c>
      <c r="C11">
        <f t="shared" si="1"/>
        <v>1</v>
      </c>
      <c r="D11" s="44">
        <v>7573.72</v>
      </c>
      <c r="E11" s="44">
        <v>2347.08</v>
      </c>
      <c r="F11" s="44">
        <v>94.28</v>
      </c>
      <c r="G11" s="44">
        <v>5132.3599999999997</v>
      </c>
      <c r="H11" s="44">
        <v>3802.33</v>
      </c>
      <c r="I11">
        <v>32</v>
      </c>
    </row>
    <row r="12" spans="1:18" x14ac:dyDescent="0.25">
      <c r="A12" s="2">
        <v>44572</v>
      </c>
      <c r="B12">
        <f t="shared" si="0"/>
        <v>1</v>
      </c>
      <c r="C12">
        <f t="shared" si="1"/>
        <v>2</v>
      </c>
      <c r="D12" s="44">
        <v>4226.25</v>
      </c>
      <c r="E12" s="44">
        <v>3692.89</v>
      </c>
      <c r="F12" s="44">
        <v>533.36</v>
      </c>
      <c r="G12" s="44">
        <v>0</v>
      </c>
      <c r="H12" s="44">
        <v>2411.77</v>
      </c>
      <c r="I12">
        <v>46</v>
      </c>
    </row>
    <row r="13" spans="1:18" x14ac:dyDescent="0.25">
      <c r="A13" s="2">
        <v>44573</v>
      </c>
      <c r="B13">
        <f t="shared" si="0"/>
        <v>1</v>
      </c>
      <c r="C13">
        <f t="shared" si="1"/>
        <v>3</v>
      </c>
      <c r="D13" s="44">
        <v>4172.46</v>
      </c>
      <c r="E13" s="44">
        <v>4172.46</v>
      </c>
      <c r="F13" s="44">
        <v>0</v>
      </c>
      <c r="G13" s="44">
        <v>0</v>
      </c>
      <c r="H13" s="44">
        <v>2291.9499999999998</v>
      </c>
      <c r="I13">
        <v>48</v>
      </c>
      <c r="K13" s="53" t="s">
        <v>69</v>
      </c>
      <c r="L13" s="53"/>
    </row>
    <row r="14" spans="1:18" x14ac:dyDescent="0.25">
      <c r="A14" s="2">
        <v>44574</v>
      </c>
      <c r="B14">
        <f t="shared" si="0"/>
        <v>1</v>
      </c>
      <c r="C14">
        <f t="shared" si="1"/>
        <v>4</v>
      </c>
      <c r="D14" s="44">
        <v>3580.9</v>
      </c>
      <c r="E14" s="44">
        <v>3217.79</v>
      </c>
      <c r="F14" s="44">
        <v>363.11</v>
      </c>
      <c r="G14" s="44">
        <v>0</v>
      </c>
      <c r="H14" s="44">
        <v>2032.93</v>
      </c>
      <c r="I14">
        <v>39</v>
      </c>
      <c r="K14" s="47" t="s">
        <v>64</v>
      </c>
      <c r="L14" s="47" t="s">
        <v>70</v>
      </c>
      <c r="N14" s="46" t="s">
        <v>81</v>
      </c>
      <c r="O14" s="46" t="s">
        <v>82</v>
      </c>
      <c r="P14" s="46" t="s">
        <v>83</v>
      </c>
    </row>
    <row r="15" spans="1:18" x14ac:dyDescent="0.25">
      <c r="A15" s="2">
        <v>44575</v>
      </c>
      <c r="B15">
        <f t="shared" si="0"/>
        <v>1</v>
      </c>
      <c r="C15">
        <f t="shared" si="1"/>
        <v>5</v>
      </c>
      <c r="D15" s="44">
        <v>3503.12</v>
      </c>
      <c r="E15" s="44">
        <v>2831.55</v>
      </c>
      <c r="F15" s="44">
        <v>671.57</v>
      </c>
      <c r="G15" s="44">
        <v>0</v>
      </c>
      <c r="H15" s="44">
        <v>1996.33</v>
      </c>
      <c r="I15">
        <v>33</v>
      </c>
      <c r="K15" s="48">
        <v>1</v>
      </c>
      <c r="L15" s="15" t="s">
        <v>71</v>
      </c>
      <c r="N15" s="3">
        <f>SUMIF(C2:C184,K15:K21,E2:E184)</f>
        <v>82866.339999999982</v>
      </c>
      <c r="O15" s="3">
        <f>SUMIF(C2:C184,K15:K21,G2:G184)</f>
        <v>5132.3599999999997</v>
      </c>
      <c r="P15" s="3">
        <f>SUMIF(C2:C184,K15:K21,F2:F184)</f>
        <v>11183.015000000003</v>
      </c>
    </row>
    <row r="16" spans="1:18" x14ac:dyDescent="0.25">
      <c r="A16" s="2">
        <v>44576</v>
      </c>
      <c r="B16">
        <f t="shared" si="0"/>
        <v>1</v>
      </c>
      <c r="C16">
        <f t="shared" si="1"/>
        <v>6</v>
      </c>
      <c r="D16" s="44">
        <v>6727.53</v>
      </c>
      <c r="E16" s="44">
        <v>5752.18</v>
      </c>
      <c r="F16" s="44">
        <v>975.35</v>
      </c>
      <c r="G16" s="44">
        <v>0</v>
      </c>
      <c r="H16" s="44">
        <v>3750.84</v>
      </c>
      <c r="I16">
        <v>48</v>
      </c>
      <c r="K16" s="48">
        <v>2</v>
      </c>
      <c r="L16" s="15" t="s">
        <v>72</v>
      </c>
      <c r="N16" s="3">
        <f t="shared" ref="N16:N21" si="9">SUMIF(C3:C185,K16:K22,E3:E185)</f>
        <v>94568.65</v>
      </c>
      <c r="O16" s="3">
        <f t="shared" ref="O16:O21" si="10">SUMIF(C3:C185,K16:K22,G3:G185)</f>
        <v>367.7</v>
      </c>
      <c r="P16" s="3">
        <f t="shared" ref="P16:P21" si="11">SUMIF(C3:C185,K16:K22,F3:F185)</f>
        <v>11568.105000000001</v>
      </c>
    </row>
    <row r="17" spans="1:16" x14ac:dyDescent="0.25">
      <c r="A17" s="2">
        <v>44577</v>
      </c>
      <c r="B17">
        <f t="shared" si="0"/>
        <v>1</v>
      </c>
      <c r="C17">
        <f t="shared" si="1"/>
        <v>7</v>
      </c>
      <c r="D17" s="44">
        <v>3620.16</v>
      </c>
      <c r="E17" s="44">
        <v>3216.57</v>
      </c>
      <c r="F17" s="44">
        <v>403.59</v>
      </c>
      <c r="G17" s="44">
        <v>0</v>
      </c>
      <c r="H17" s="44">
        <v>2127.77</v>
      </c>
      <c r="I17">
        <v>28</v>
      </c>
      <c r="K17" s="48">
        <v>3</v>
      </c>
      <c r="L17" s="15" t="s">
        <v>73</v>
      </c>
      <c r="N17" s="3">
        <f t="shared" si="9"/>
        <v>93477.410000000018</v>
      </c>
      <c r="O17" s="3">
        <f t="shared" si="10"/>
        <v>0</v>
      </c>
      <c r="P17" s="3">
        <f t="shared" si="11"/>
        <v>7527.7900000000009</v>
      </c>
    </row>
    <row r="18" spans="1:16" x14ac:dyDescent="0.25">
      <c r="A18" s="2">
        <v>44578</v>
      </c>
      <c r="B18">
        <f t="shared" si="0"/>
        <v>1</v>
      </c>
      <c r="C18">
        <f t="shared" si="1"/>
        <v>1</v>
      </c>
      <c r="D18" s="44">
        <v>3178.41</v>
      </c>
      <c r="E18" s="44">
        <v>3154.41</v>
      </c>
      <c r="F18" s="44">
        <v>24</v>
      </c>
      <c r="G18" s="44">
        <v>0</v>
      </c>
      <c r="H18" s="44">
        <v>1826.18</v>
      </c>
      <c r="I18">
        <v>34</v>
      </c>
      <c r="K18" s="48">
        <v>4</v>
      </c>
      <c r="L18" s="15" t="s">
        <v>74</v>
      </c>
      <c r="N18" s="3">
        <f t="shared" si="9"/>
        <v>86538.930000000022</v>
      </c>
      <c r="O18" s="3">
        <f t="shared" si="10"/>
        <v>0</v>
      </c>
      <c r="P18" s="3">
        <f t="shared" si="11"/>
        <v>15209.489999999998</v>
      </c>
    </row>
    <row r="19" spans="1:16" x14ac:dyDescent="0.25">
      <c r="A19" s="2">
        <v>44579</v>
      </c>
      <c r="B19">
        <f t="shared" si="0"/>
        <v>1</v>
      </c>
      <c r="C19">
        <f t="shared" si="1"/>
        <v>2</v>
      </c>
      <c r="D19" s="44">
        <v>3765.94</v>
      </c>
      <c r="E19" s="44">
        <v>3388.37</v>
      </c>
      <c r="F19" s="44">
        <v>377.57</v>
      </c>
      <c r="G19" s="44">
        <v>0</v>
      </c>
      <c r="H19" s="44">
        <v>2082.56</v>
      </c>
      <c r="I19">
        <v>40</v>
      </c>
      <c r="K19" s="48">
        <v>5</v>
      </c>
      <c r="L19" s="15" t="s">
        <v>75</v>
      </c>
      <c r="N19" s="3">
        <f t="shared" si="9"/>
        <v>91634.38</v>
      </c>
      <c r="O19" s="3">
        <f t="shared" si="10"/>
        <v>1551.94</v>
      </c>
      <c r="P19" s="3">
        <f t="shared" si="11"/>
        <v>15495.329999999994</v>
      </c>
    </row>
    <row r="20" spans="1:16" x14ac:dyDescent="0.25">
      <c r="A20" s="2">
        <v>44580</v>
      </c>
      <c r="B20">
        <f t="shared" si="0"/>
        <v>1</v>
      </c>
      <c r="C20">
        <f t="shared" si="1"/>
        <v>3</v>
      </c>
      <c r="D20" s="44">
        <v>3966.48</v>
      </c>
      <c r="E20" s="44">
        <v>3605.21</v>
      </c>
      <c r="F20" s="44">
        <v>361.27</v>
      </c>
      <c r="G20" s="44">
        <v>0</v>
      </c>
      <c r="H20" s="44">
        <v>2216.8200000000002</v>
      </c>
      <c r="I20">
        <v>53</v>
      </c>
      <c r="K20" s="48">
        <v>6</v>
      </c>
      <c r="L20" s="15" t="s">
        <v>76</v>
      </c>
      <c r="N20" s="3">
        <f t="shared" si="9"/>
        <v>116784.93999999999</v>
      </c>
      <c r="O20" s="3">
        <f t="shared" si="10"/>
        <v>809.38000000000011</v>
      </c>
      <c r="P20" s="3">
        <f t="shared" si="11"/>
        <v>31430.260000000002</v>
      </c>
    </row>
    <row r="21" spans="1:16" x14ac:dyDescent="0.25">
      <c r="A21" s="2">
        <v>44581</v>
      </c>
      <c r="B21">
        <f t="shared" si="0"/>
        <v>1</v>
      </c>
      <c r="C21">
        <f t="shared" si="1"/>
        <v>4</v>
      </c>
      <c r="D21" s="44">
        <v>3706.63</v>
      </c>
      <c r="E21" s="44">
        <v>3706.63</v>
      </c>
      <c r="F21" s="44">
        <v>0</v>
      </c>
      <c r="G21" s="44">
        <v>0</v>
      </c>
      <c r="H21" s="44">
        <v>2076.33</v>
      </c>
      <c r="I21">
        <v>42</v>
      </c>
      <c r="K21" s="48">
        <v>7</v>
      </c>
      <c r="L21" s="15" t="s">
        <v>77</v>
      </c>
      <c r="N21" s="3">
        <f t="shared" si="9"/>
        <v>62375.289999999986</v>
      </c>
      <c r="O21" s="3">
        <f t="shared" si="10"/>
        <v>0</v>
      </c>
      <c r="P21" s="3">
        <f t="shared" si="11"/>
        <v>15114.090000000002</v>
      </c>
    </row>
    <row r="22" spans="1:16" x14ac:dyDescent="0.25">
      <c r="A22" s="2">
        <v>44582</v>
      </c>
      <c r="B22">
        <f t="shared" si="0"/>
        <v>1</v>
      </c>
      <c r="C22">
        <f t="shared" si="1"/>
        <v>5</v>
      </c>
      <c r="D22" s="44">
        <v>2753.61</v>
      </c>
      <c r="E22" s="44">
        <v>2753.61</v>
      </c>
      <c r="F22" s="44">
        <v>0</v>
      </c>
      <c r="G22" s="44">
        <v>0</v>
      </c>
      <c r="H22" s="44">
        <v>1611.89</v>
      </c>
      <c r="I22">
        <v>35</v>
      </c>
    </row>
    <row r="23" spans="1:16" x14ac:dyDescent="0.25">
      <c r="A23" s="2">
        <v>44583</v>
      </c>
      <c r="B23">
        <f t="shared" si="0"/>
        <v>1</v>
      </c>
      <c r="C23">
        <f t="shared" si="1"/>
        <v>6</v>
      </c>
      <c r="D23" s="44">
        <v>6177.15</v>
      </c>
      <c r="E23" s="44">
        <v>4991.5600000000004</v>
      </c>
      <c r="F23" s="44">
        <v>1185.5899999999999</v>
      </c>
      <c r="G23" s="44">
        <v>0</v>
      </c>
      <c r="H23" s="44">
        <v>3505.85</v>
      </c>
      <c r="I23">
        <v>51</v>
      </c>
    </row>
    <row r="24" spans="1:16" x14ac:dyDescent="0.25">
      <c r="A24" s="2">
        <v>44584</v>
      </c>
      <c r="B24">
        <f t="shared" si="0"/>
        <v>1</v>
      </c>
      <c r="C24">
        <f t="shared" si="1"/>
        <v>7</v>
      </c>
      <c r="D24" s="44">
        <v>2919.39</v>
      </c>
      <c r="E24" s="44">
        <v>2833.64</v>
      </c>
      <c r="F24" s="44">
        <v>85.75</v>
      </c>
      <c r="G24" s="44">
        <v>0</v>
      </c>
      <c r="H24" s="44">
        <v>1654.02</v>
      </c>
      <c r="I24">
        <v>26</v>
      </c>
    </row>
    <row r="25" spans="1:16" x14ac:dyDescent="0.25">
      <c r="A25" s="2">
        <v>44585</v>
      </c>
      <c r="B25">
        <f t="shared" si="0"/>
        <v>1</v>
      </c>
      <c r="C25">
        <f t="shared" si="1"/>
        <v>1</v>
      </c>
      <c r="D25" s="44">
        <v>3034.94</v>
      </c>
      <c r="E25" s="44">
        <v>2721.46</v>
      </c>
      <c r="F25" s="44">
        <v>313.48</v>
      </c>
      <c r="G25" s="44">
        <v>0</v>
      </c>
      <c r="H25" s="44">
        <v>1758.41</v>
      </c>
      <c r="I25">
        <v>31</v>
      </c>
    </row>
    <row r="26" spans="1:16" x14ac:dyDescent="0.25">
      <c r="A26" s="2">
        <v>44586</v>
      </c>
      <c r="B26">
        <f t="shared" si="0"/>
        <v>1</v>
      </c>
      <c r="C26">
        <f t="shared" si="1"/>
        <v>2</v>
      </c>
      <c r="D26" s="44">
        <v>2491.39</v>
      </c>
      <c r="E26" s="44">
        <v>2365.77</v>
      </c>
      <c r="F26" s="44">
        <v>125.62</v>
      </c>
      <c r="G26" s="44">
        <v>0</v>
      </c>
      <c r="H26" s="44">
        <v>1430.55</v>
      </c>
      <c r="I26">
        <v>34</v>
      </c>
    </row>
    <row r="27" spans="1:16" x14ac:dyDescent="0.25">
      <c r="A27" s="2">
        <v>44587</v>
      </c>
      <c r="B27">
        <f t="shared" si="0"/>
        <v>1</v>
      </c>
      <c r="C27">
        <f t="shared" si="1"/>
        <v>3</v>
      </c>
      <c r="D27" s="44">
        <v>1881.23</v>
      </c>
      <c r="E27" s="44">
        <v>1714.15</v>
      </c>
      <c r="F27" s="44">
        <v>167.08</v>
      </c>
      <c r="G27" s="44">
        <v>0</v>
      </c>
      <c r="H27" s="44">
        <v>1141.31</v>
      </c>
      <c r="I27">
        <v>24</v>
      </c>
    </row>
    <row r="28" spans="1:16" x14ac:dyDescent="0.25">
      <c r="A28" s="2">
        <v>44588</v>
      </c>
      <c r="B28">
        <f t="shared" si="0"/>
        <v>1</v>
      </c>
      <c r="C28">
        <f t="shared" si="1"/>
        <v>4</v>
      </c>
      <c r="D28" s="44">
        <v>2533.27</v>
      </c>
      <c r="E28" s="44">
        <v>1714.63</v>
      </c>
      <c r="F28" s="44">
        <v>818.64</v>
      </c>
      <c r="G28" s="44">
        <v>0</v>
      </c>
      <c r="H28" s="44">
        <v>1442.5</v>
      </c>
      <c r="I28">
        <v>34</v>
      </c>
    </row>
    <row r="29" spans="1:16" x14ac:dyDescent="0.25">
      <c r="A29" s="2">
        <v>44589</v>
      </c>
      <c r="B29">
        <f t="shared" si="0"/>
        <v>1</v>
      </c>
      <c r="C29">
        <f t="shared" si="1"/>
        <v>5</v>
      </c>
      <c r="D29" s="44">
        <v>4445.8599999999997</v>
      </c>
      <c r="E29" s="44">
        <v>4286.07</v>
      </c>
      <c r="F29" s="44">
        <v>159.79</v>
      </c>
      <c r="G29" s="44">
        <v>0</v>
      </c>
      <c r="H29" s="44">
        <v>2488.38</v>
      </c>
      <c r="I29">
        <v>45</v>
      </c>
    </row>
    <row r="30" spans="1:16" x14ac:dyDescent="0.25">
      <c r="A30" s="2">
        <v>44590</v>
      </c>
      <c r="B30">
        <f t="shared" si="0"/>
        <v>1</v>
      </c>
      <c r="C30">
        <f t="shared" si="1"/>
        <v>6</v>
      </c>
      <c r="D30" s="44">
        <v>3152.18</v>
      </c>
      <c r="E30" s="44">
        <v>2150.65</v>
      </c>
      <c r="F30" s="44">
        <v>1001.53</v>
      </c>
      <c r="G30" s="44">
        <v>0</v>
      </c>
      <c r="H30" s="44">
        <v>1844.08</v>
      </c>
      <c r="I30">
        <v>26</v>
      </c>
    </row>
    <row r="31" spans="1:16" x14ac:dyDescent="0.25">
      <c r="A31" s="2">
        <v>44591</v>
      </c>
      <c r="B31">
        <f t="shared" si="0"/>
        <v>1</v>
      </c>
      <c r="C31">
        <f t="shared" si="1"/>
        <v>7</v>
      </c>
      <c r="D31" s="44">
        <v>2940.98</v>
      </c>
      <c r="E31" s="44">
        <v>2819.89</v>
      </c>
      <c r="F31" s="44">
        <v>121.09</v>
      </c>
      <c r="G31" s="44">
        <v>0</v>
      </c>
      <c r="H31" s="44">
        <v>1669.58</v>
      </c>
      <c r="I31">
        <v>29</v>
      </c>
    </row>
    <row r="32" spans="1:16" x14ac:dyDescent="0.25">
      <c r="A32" s="2">
        <v>44592</v>
      </c>
      <c r="B32">
        <f t="shared" si="0"/>
        <v>1</v>
      </c>
      <c r="C32">
        <f t="shared" si="1"/>
        <v>1</v>
      </c>
      <c r="D32" s="44">
        <v>4221.26</v>
      </c>
      <c r="E32" s="44">
        <v>4169.25</v>
      </c>
      <c r="F32" s="44">
        <v>52.01</v>
      </c>
      <c r="G32" s="44">
        <v>0</v>
      </c>
      <c r="H32" s="44">
        <v>2391.35</v>
      </c>
      <c r="I32">
        <v>54</v>
      </c>
    </row>
    <row r="33" spans="1:9" x14ac:dyDescent="0.25">
      <c r="A33" s="2">
        <v>44593</v>
      </c>
      <c r="B33">
        <f t="shared" si="0"/>
        <v>2</v>
      </c>
      <c r="C33">
        <f t="shared" si="1"/>
        <v>2</v>
      </c>
      <c r="D33" s="44">
        <v>4717.8500000000004</v>
      </c>
      <c r="E33" s="44">
        <v>4360.6400000000003</v>
      </c>
      <c r="F33" s="44">
        <v>357.21</v>
      </c>
      <c r="G33" s="44">
        <v>0</v>
      </c>
      <c r="H33" s="44">
        <v>2616.06</v>
      </c>
      <c r="I33">
        <v>47</v>
      </c>
    </row>
    <row r="34" spans="1:9" x14ac:dyDescent="0.25">
      <c r="A34" s="2">
        <v>44594</v>
      </c>
      <c r="B34">
        <f t="shared" si="0"/>
        <v>2</v>
      </c>
      <c r="C34">
        <f t="shared" si="1"/>
        <v>3</v>
      </c>
      <c r="D34" s="44">
        <v>4845.28</v>
      </c>
      <c r="E34" s="44">
        <v>4845.28</v>
      </c>
      <c r="F34" s="44">
        <v>0</v>
      </c>
      <c r="G34" s="44">
        <v>0</v>
      </c>
      <c r="H34" s="44">
        <v>2699.69</v>
      </c>
      <c r="I34">
        <v>42</v>
      </c>
    </row>
    <row r="35" spans="1:9" x14ac:dyDescent="0.25">
      <c r="A35" s="2">
        <v>44595</v>
      </c>
      <c r="B35">
        <f t="shared" si="0"/>
        <v>2</v>
      </c>
      <c r="C35">
        <f t="shared" si="1"/>
        <v>4</v>
      </c>
      <c r="D35" s="44">
        <v>3418.45</v>
      </c>
      <c r="E35" s="44">
        <v>3305.74</v>
      </c>
      <c r="F35" s="44">
        <v>112.71</v>
      </c>
      <c r="G35" s="44">
        <v>0</v>
      </c>
      <c r="H35" s="44">
        <v>1962.65</v>
      </c>
      <c r="I35">
        <v>33</v>
      </c>
    </row>
    <row r="36" spans="1:9" x14ac:dyDescent="0.25">
      <c r="A36" s="2">
        <v>44596</v>
      </c>
      <c r="B36">
        <f t="shared" si="0"/>
        <v>2</v>
      </c>
      <c r="C36">
        <f t="shared" si="1"/>
        <v>5</v>
      </c>
      <c r="D36" s="44">
        <v>3483.92</v>
      </c>
      <c r="E36" s="44">
        <v>2786.75</v>
      </c>
      <c r="F36" s="44">
        <v>697.17</v>
      </c>
      <c r="G36" s="44">
        <v>0</v>
      </c>
      <c r="H36" s="44">
        <v>1975.94</v>
      </c>
      <c r="I36">
        <v>39</v>
      </c>
    </row>
    <row r="37" spans="1:9" x14ac:dyDescent="0.25">
      <c r="A37" s="2">
        <v>44597</v>
      </c>
      <c r="B37">
        <f t="shared" si="0"/>
        <v>2</v>
      </c>
      <c r="C37">
        <f t="shared" si="1"/>
        <v>6</v>
      </c>
      <c r="D37" s="44">
        <v>4180.18</v>
      </c>
      <c r="E37" s="44">
        <v>3462.69</v>
      </c>
      <c r="F37" s="44">
        <v>717.49</v>
      </c>
      <c r="G37" s="44">
        <v>0</v>
      </c>
      <c r="H37" s="44">
        <v>2371.66</v>
      </c>
      <c r="I37">
        <v>38</v>
      </c>
    </row>
    <row r="38" spans="1:9" x14ac:dyDescent="0.25">
      <c r="A38" s="2">
        <v>44598</v>
      </c>
      <c r="B38">
        <f t="shared" si="0"/>
        <v>2</v>
      </c>
      <c r="C38">
        <f t="shared" si="1"/>
        <v>7</v>
      </c>
      <c r="D38" s="44">
        <v>2630.46</v>
      </c>
      <c r="E38" s="44">
        <v>1803.43</v>
      </c>
      <c r="F38" s="44">
        <v>827.03</v>
      </c>
      <c r="G38" s="44">
        <v>0</v>
      </c>
      <c r="H38" s="44">
        <v>1669.58</v>
      </c>
      <c r="I38">
        <v>22</v>
      </c>
    </row>
    <row r="39" spans="1:9" x14ac:dyDescent="0.25">
      <c r="A39" s="2">
        <v>44599</v>
      </c>
      <c r="B39">
        <f t="shared" si="0"/>
        <v>2</v>
      </c>
      <c r="C39">
        <f t="shared" si="1"/>
        <v>1</v>
      </c>
      <c r="D39" s="44">
        <v>2654.27</v>
      </c>
      <c r="E39" s="44">
        <v>2012.41</v>
      </c>
      <c r="F39" s="44">
        <v>641.86</v>
      </c>
      <c r="G39" s="44">
        <v>0</v>
      </c>
      <c r="H39" s="44">
        <v>1524.11</v>
      </c>
      <c r="I39">
        <v>31</v>
      </c>
    </row>
    <row r="40" spans="1:9" x14ac:dyDescent="0.25">
      <c r="A40" s="2">
        <v>44600</v>
      </c>
      <c r="B40">
        <f t="shared" si="0"/>
        <v>2</v>
      </c>
      <c r="C40">
        <f t="shared" si="1"/>
        <v>2</v>
      </c>
      <c r="D40" s="44">
        <v>1405.34</v>
      </c>
      <c r="E40" s="44">
        <v>1405.34</v>
      </c>
      <c r="F40" s="44">
        <v>0</v>
      </c>
      <c r="G40" s="44">
        <v>0</v>
      </c>
      <c r="H40" s="44">
        <v>824.49</v>
      </c>
      <c r="I40">
        <v>14</v>
      </c>
    </row>
    <row r="41" spans="1:9" x14ac:dyDescent="0.25">
      <c r="A41" s="2">
        <v>44601</v>
      </c>
      <c r="B41">
        <f t="shared" si="0"/>
        <v>2</v>
      </c>
      <c r="C41">
        <f t="shared" si="1"/>
        <v>3</v>
      </c>
      <c r="D41" s="44">
        <v>3204.92</v>
      </c>
      <c r="E41" s="44">
        <v>2472.89</v>
      </c>
      <c r="F41" s="44">
        <v>732.03</v>
      </c>
      <c r="G41" s="44">
        <v>0</v>
      </c>
      <c r="H41" s="44">
        <v>1810.88</v>
      </c>
      <c r="I41">
        <v>27</v>
      </c>
    </row>
    <row r="42" spans="1:9" x14ac:dyDescent="0.25">
      <c r="A42" s="2">
        <v>44602</v>
      </c>
      <c r="B42">
        <f t="shared" si="0"/>
        <v>2</v>
      </c>
      <c r="C42">
        <f t="shared" si="1"/>
        <v>4</v>
      </c>
      <c r="D42" s="44">
        <v>3167.18</v>
      </c>
      <c r="E42" s="44">
        <v>2983.18</v>
      </c>
      <c r="F42" s="44">
        <v>184</v>
      </c>
      <c r="G42" s="44">
        <v>0</v>
      </c>
      <c r="H42" s="44">
        <v>1773.28</v>
      </c>
      <c r="I42">
        <v>30</v>
      </c>
    </row>
    <row r="43" spans="1:9" x14ac:dyDescent="0.25">
      <c r="A43" s="2">
        <v>44603</v>
      </c>
      <c r="B43">
        <f t="shared" si="0"/>
        <v>2</v>
      </c>
      <c r="C43">
        <f t="shared" si="1"/>
        <v>5</v>
      </c>
      <c r="D43" s="44">
        <v>2384.7800000000002</v>
      </c>
      <c r="E43" s="44">
        <v>2384.7800000000002</v>
      </c>
      <c r="F43" s="44">
        <v>0</v>
      </c>
      <c r="G43" s="44">
        <v>0</v>
      </c>
      <c r="H43" s="44">
        <v>1326.82</v>
      </c>
      <c r="I43">
        <v>24</v>
      </c>
    </row>
    <row r="44" spans="1:9" x14ac:dyDescent="0.25">
      <c r="A44" s="2">
        <v>44604</v>
      </c>
      <c r="B44">
        <f t="shared" si="0"/>
        <v>2</v>
      </c>
      <c r="C44">
        <f t="shared" si="1"/>
        <v>6</v>
      </c>
      <c r="D44" s="44">
        <v>4758.67</v>
      </c>
      <c r="E44" s="44">
        <v>4515.74</v>
      </c>
      <c r="F44" s="44">
        <v>242.93</v>
      </c>
      <c r="G44" s="44">
        <v>0</v>
      </c>
      <c r="H44" s="44">
        <v>2747.11</v>
      </c>
      <c r="I44">
        <v>40</v>
      </c>
    </row>
    <row r="45" spans="1:9" x14ac:dyDescent="0.25">
      <c r="A45" s="2">
        <v>44605</v>
      </c>
      <c r="B45">
        <f t="shared" si="0"/>
        <v>2</v>
      </c>
      <c r="C45">
        <f t="shared" si="1"/>
        <v>7</v>
      </c>
      <c r="D45" s="44">
        <v>2562.7199999999998</v>
      </c>
      <c r="E45" s="44">
        <v>2031.79</v>
      </c>
      <c r="F45" s="44">
        <v>530.92999999999995</v>
      </c>
      <c r="G45" s="44">
        <v>0</v>
      </c>
      <c r="H45" s="44">
        <v>1417.57</v>
      </c>
      <c r="I45">
        <v>22</v>
      </c>
    </row>
    <row r="46" spans="1:9" x14ac:dyDescent="0.25">
      <c r="A46" s="2">
        <v>44606</v>
      </c>
      <c r="B46">
        <f t="shared" si="0"/>
        <v>2</v>
      </c>
      <c r="C46">
        <f t="shared" si="1"/>
        <v>1</v>
      </c>
      <c r="D46" s="44">
        <v>2791.7</v>
      </c>
      <c r="E46" s="44">
        <v>2753.01</v>
      </c>
      <c r="F46" s="44">
        <v>38.69</v>
      </c>
      <c r="G46" s="44">
        <v>0</v>
      </c>
      <c r="H46" s="44">
        <v>1599.99</v>
      </c>
      <c r="I46">
        <v>26</v>
      </c>
    </row>
    <row r="47" spans="1:9" x14ac:dyDescent="0.25">
      <c r="A47" s="2">
        <v>44607</v>
      </c>
      <c r="B47">
        <f t="shared" si="0"/>
        <v>2</v>
      </c>
      <c r="C47">
        <f t="shared" si="1"/>
        <v>2</v>
      </c>
      <c r="D47" s="44">
        <v>6054.22</v>
      </c>
      <c r="E47" s="44">
        <v>5314.25</v>
      </c>
      <c r="F47" s="44">
        <v>739.97</v>
      </c>
      <c r="G47" s="44">
        <v>0</v>
      </c>
      <c r="H47" s="44">
        <v>3472.59</v>
      </c>
      <c r="I47">
        <v>56</v>
      </c>
    </row>
    <row r="48" spans="1:9" x14ac:dyDescent="0.25">
      <c r="A48" s="2">
        <v>44608</v>
      </c>
      <c r="B48">
        <f t="shared" si="0"/>
        <v>2</v>
      </c>
      <c r="C48">
        <f t="shared" si="1"/>
        <v>3</v>
      </c>
      <c r="D48" s="44">
        <v>4255.83</v>
      </c>
      <c r="E48" s="44">
        <v>4245.07</v>
      </c>
      <c r="F48" s="44">
        <v>10.76</v>
      </c>
      <c r="G48" s="44">
        <v>0</v>
      </c>
      <c r="H48" s="44">
        <v>2387.1799999999998</v>
      </c>
      <c r="I48">
        <v>44</v>
      </c>
    </row>
    <row r="49" spans="1:9" x14ac:dyDescent="0.25">
      <c r="A49" s="2">
        <v>44609</v>
      </c>
      <c r="B49">
        <f t="shared" si="0"/>
        <v>2</v>
      </c>
      <c r="C49">
        <f t="shared" si="1"/>
        <v>4</v>
      </c>
      <c r="D49" s="44">
        <v>4820.66</v>
      </c>
      <c r="E49" s="44">
        <v>3842.05</v>
      </c>
      <c r="F49" s="44">
        <v>978.61</v>
      </c>
      <c r="G49" s="44">
        <v>0</v>
      </c>
      <c r="H49" s="44">
        <v>2765.3</v>
      </c>
      <c r="I49">
        <v>55</v>
      </c>
    </row>
    <row r="50" spans="1:9" x14ac:dyDescent="0.25">
      <c r="A50" s="2">
        <v>44610</v>
      </c>
      <c r="B50">
        <f t="shared" si="0"/>
        <v>2</v>
      </c>
      <c r="C50">
        <f t="shared" si="1"/>
        <v>5</v>
      </c>
      <c r="D50" s="44">
        <v>2980.8</v>
      </c>
      <c r="E50" s="44">
        <v>2980.8</v>
      </c>
      <c r="F50" s="44">
        <v>0</v>
      </c>
      <c r="G50" s="44">
        <v>0</v>
      </c>
      <c r="H50" s="44">
        <v>1736.15</v>
      </c>
      <c r="I50">
        <v>37</v>
      </c>
    </row>
    <row r="51" spans="1:9" x14ac:dyDescent="0.25">
      <c r="A51" s="2">
        <v>44611</v>
      </c>
      <c r="B51">
        <f t="shared" si="0"/>
        <v>2</v>
      </c>
      <c r="C51">
        <f t="shared" si="1"/>
        <v>6</v>
      </c>
      <c r="D51" s="44">
        <v>5728.46</v>
      </c>
      <c r="E51" s="44">
        <v>4623.34</v>
      </c>
      <c r="F51" s="44">
        <v>1105.1199999999999</v>
      </c>
      <c r="G51" s="44">
        <v>0</v>
      </c>
      <c r="H51" s="44">
        <v>3210.62</v>
      </c>
      <c r="I51">
        <v>44</v>
      </c>
    </row>
    <row r="52" spans="1:9" x14ac:dyDescent="0.25">
      <c r="A52" s="2">
        <v>44612</v>
      </c>
      <c r="B52">
        <f t="shared" si="0"/>
        <v>2</v>
      </c>
      <c r="C52">
        <f t="shared" si="1"/>
        <v>7</v>
      </c>
      <c r="D52" s="44">
        <v>5559.94</v>
      </c>
      <c r="E52" s="44">
        <v>2744.5</v>
      </c>
      <c r="F52" s="44">
        <v>2815.44</v>
      </c>
      <c r="G52" s="44">
        <v>0</v>
      </c>
      <c r="H52" s="44">
        <v>1440.61</v>
      </c>
      <c r="I52">
        <v>33</v>
      </c>
    </row>
    <row r="53" spans="1:9" x14ac:dyDescent="0.25">
      <c r="A53" s="2">
        <v>44613</v>
      </c>
      <c r="B53">
        <f t="shared" si="0"/>
        <v>2</v>
      </c>
      <c r="C53">
        <f t="shared" si="1"/>
        <v>1</v>
      </c>
      <c r="D53" s="44">
        <v>4966.54</v>
      </c>
      <c r="E53" s="44">
        <v>4085.99</v>
      </c>
      <c r="F53" s="44">
        <v>880.55</v>
      </c>
      <c r="G53" s="44">
        <v>0</v>
      </c>
      <c r="H53" s="44">
        <v>2924.42</v>
      </c>
      <c r="I53">
        <v>35</v>
      </c>
    </row>
    <row r="54" spans="1:9" x14ac:dyDescent="0.25">
      <c r="A54" s="2">
        <v>44614</v>
      </c>
      <c r="B54">
        <f t="shared" si="0"/>
        <v>2</v>
      </c>
      <c r="C54">
        <f t="shared" si="1"/>
        <v>2</v>
      </c>
      <c r="D54" s="44">
        <v>4648.99</v>
      </c>
      <c r="E54" s="44">
        <v>4545.76</v>
      </c>
      <c r="F54" s="44">
        <v>103.23</v>
      </c>
      <c r="G54" s="44">
        <v>0</v>
      </c>
      <c r="H54" s="44">
        <v>2535.5100000000002</v>
      </c>
      <c r="I54">
        <v>49</v>
      </c>
    </row>
    <row r="55" spans="1:9" x14ac:dyDescent="0.25">
      <c r="A55" s="2">
        <v>44615</v>
      </c>
      <c r="B55">
        <f t="shared" si="0"/>
        <v>2</v>
      </c>
      <c r="C55">
        <f t="shared" si="1"/>
        <v>3</v>
      </c>
      <c r="D55" s="44">
        <v>3440.66</v>
      </c>
      <c r="E55" s="44">
        <v>2997.29</v>
      </c>
      <c r="F55" s="44">
        <v>443.37</v>
      </c>
      <c r="G55" s="44">
        <v>0</v>
      </c>
      <c r="H55" s="44">
        <v>1976.46</v>
      </c>
      <c r="I55">
        <v>43</v>
      </c>
    </row>
    <row r="56" spans="1:9" x14ac:dyDescent="0.25">
      <c r="A56" s="2">
        <v>44616</v>
      </c>
      <c r="B56">
        <f t="shared" si="0"/>
        <v>2</v>
      </c>
      <c r="C56">
        <f t="shared" si="1"/>
        <v>4</v>
      </c>
      <c r="D56" s="44">
        <v>4088.09</v>
      </c>
      <c r="E56" s="44">
        <v>3492.17</v>
      </c>
      <c r="F56" s="44">
        <v>595.91999999999996</v>
      </c>
      <c r="G56" s="44">
        <v>0</v>
      </c>
      <c r="H56" s="44">
        <v>2317.0700000000002</v>
      </c>
      <c r="I56">
        <v>40</v>
      </c>
    </row>
    <row r="57" spans="1:9" x14ac:dyDescent="0.25">
      <c r="A57" s="2">
        <v>44617</v>
      </c>
      <c r="B57">
        <f t="shared" si="0"/>
        <v>2</v>
      </c>
      <c r="C57">
        <f t="shared" si="1"/>
        <v>5</v>
      </c>
      <c r="D57" s="44">
        <v>2918.34</v>
      </c>
      <c r="E57" s="44">
        <v>2489.85</v>
      </c>
      <c r="F57" s="44">
        <v>428.49</v>
      </c>
      <c r="G57" s="44">
        <v>0</v>
      </c>
      <c r="H57" s="44">
        <v>1668.94</v>
      </c>
      <c r="I57">
        <v>34</v>
      </c>
    </row>
    <row r="58" spans="1:9" x14ac:dyDescent="0.25">
      <c r="A58" s="2">
        <v>44618</v>
      </c>
      <c r="B58">
        <f t="shared" si="0"/>
        <v>2</v>
      </c>
      <c r="C58">
        <f t="shared" si="1"/>
        <v>6</v>
      </c>
      <c r="D58" s="44">
        <v>7506.01</v>
      </c>
      <c r="E58" s="44">
        <v>4240.6499999999996</v>
      </c>
      <c r="F58" s="44">
        <v>3265.36</v>
      </c>
      <c r="G58" s="44">
        <v>0</v>
      </c>
      <c r="H58" s="44">
        <v>4222.74</v>
      </c>
      <c r="I58">
        <v>49</v>
      </c>
    </row>
    <row r="59" spans="1:9" x14ac:dyDescent="0.25">
      <c r="A59" s="2">
        <v>44619</v>
      </c>
      <c r="B59">
        <f t="shared" si="0"/>
        <v>2</v>
      </c>
      <c r="C59">
        <f t="shared" si="1"/>
        <v>7</v>
      </c>
      <c r="D59" s="44">
        <v>3184.52</v>
      </c>
      <c r="E59" s="44">
        <v>2716.03</v>
      </c>
      <c r="F59" s="44">
        <v>468.49</v>
      </c>
      <c r="G59" s="44">
        <v>0</v>
      </c>
      <c r="H59" s="44">
        <v>3015.9</v>
      </c>
      <c r="I59">
        <v>31</v>
      </c>
    </row>
    <row r="60" spans="1:9" x14ac:dyDescent="0.25">
      <c r="A60" s="2">
        <v>44620</v>
      </c>
      <c r="B60">
        <f t="shared" si="0"/>
        <v>2</v>
      </c>
      <c r="C60">
        <f t="shared" si="1"/>
        <v>1</v>
      </c>
      <c r="D60" s="44">
        <v>4329.66</v>
      </c>
      <c r="E60" s="44">
        <v>3982.75</v>
      </c>
      <c r="F60" s="44">
        <v>346.91</v>
      </c>
      <c r="G60" s="44">
        <v>0</v>
      </c>
      <c r="H60" s="44">
        <v>0</v>
      </c>
      <c r="I60">
        <v>40</v>
      </c>
    </row>
    <row r="61" spans="1:9" x14ac:dyDescent="0.25">
      <c r="A61" s="2">
        <v>44621</v>
      </c>
      <c r="B61">
        <f t="shared" si="0"/>
        <v>3</v>
      </c>
      <c r="C61">
        <f t="shared" si="1"/>
        <v>2</v>
      </c>
      <c r="D61" s="44">
        <v>6669.52</v>
      </c>
      <c r="E61" s="44">
        <v>5792.44</v>
      </c>
      <c r="F61" s="44">
        <v>877.08</v>
      </c>
      <c r="G61" s="44">
        <v>0</v>
      </c>
      <c r="H61" s="44">
        <v>0</v>
      </c>
      <c r="I61">
        <v>60</v>
      </c>
    </row>
    <row r="62" spans="1:9" x14ac:dyDescent="0.25">
      <c r="A62" s="2">
        <v>44622</v>
      </c>
      <c r="B62">
        <f t="shared" si="0"/>
        <v>3</v>
      </c>
      <c r="C62">
        <f t="shared" si="1"/>
        <v>3</v>
      </c>
      <c r="D62" s="44">
        <v>2966.54</v>
      </c>
      <c r="E62" s="44">
        <v>2898.01</v>
      </c>
      <c r="F62" s="44">
        <v>68.53</v>
      </c>
      <c r="G62" s="44">
        <v>0</v>
      </c>
      <c r="H62" s="44">
        <v>0</v>
      </c>
      <c r="I62">
        <v>29</v>
      </c>
    </row>
    <row r="63" spans="1:9" x14ac:dyDescent="0.25">
      <c r="A63" s="2">
        <v>44623</v>
      </c>
      <c r="B63">
        <f t="shared" si="0"/>
        <v>3</v>
      </c>
      <c r="C63">
        <f t="shared" si="1"/>
        <v>4</v>
      </c>
      <c r="D63" s="44">
        <v>6080.77</v>
      </c>
      <c r="E63" s="44">
        <v>4636.5600000000004</v>
      </c>
      <c r="F63" s="44">
        <v>1444.21</v>
      </c>
      <c r="G63" s="44">
        <v>0</v>
      </c>
      <c r="H63" s="44">
        <v>0</v>
      </c>
      <c r="I63">
        <v>50</v>
      </c>
    </row>
    <row r="64" spans="1:9" x14ac:dyDescent="0.25">
      <c r="A64" s="2">
        <v>44624</v>
      </c>
      <c r="B64">
        <f t="shared" si="0"/>
        <v>3</v>
      </c>
      <c r="C64">
        <f t="shared" si="1"/>
        <v>5</v>
      </c>
      <c r="D64" s="44">
        <v>3690.55</v>
      </c>
      <c r="E64" s="44">
        <v>3490.55</v>
      </c>
      <c r="F64" s="44">
        <v>200</v>
      </c>
      <c r="G64" s="44">
        <v>0</v>
      </c>
      <c r="H64" s="44">
        <v>0</v>
      </c>
      <c r="I64">
        <v>38</v>
      </c>
    </row>
    <row r="65" spans="1:9" x14ac:dyDescent="0.25">
      <c r="A65" s="2">
        <v>44625</v>
      </c>
      <c r="B65">
        <f t="shared" si="0"/>
        <v>3</v>
      </c>
      <c r="C65">
        <f t="shared" si="1"/>
        <v>6</v>
      </c>
      <c r="D65" s="44">
        <v>5746.1</v>
      </c>
      <c r="E65" s="44">
        <v>4348.95</v>
      </c>
      <c r="F65" s="44">
        <v>1397.15</v>
      </c>
      <c r="G65" s="44">
        <v>0</v>
      </c>
      <c r="H65" s="44">
        <v>0</v>
      </c>
      <c r="I65">
        <v>48</v>
      </c>
    </row>
    <row r="66" spans="1:9" x14ac:dyDescent="0.25">
      <c r="A66" s="2">
        <v>44626</v>
      </c>
      <c r="B66">
        <f t="shared" si="0"/>
        <v>3</v>
      </c>
      <c r="C66">
        <f t="shared" si="1"/>
        <v>7</v>
      </c>
      <c r="D66" s="44">
        <v>3095.82</v>
      </c>
      <c r="E66" s="44">
        <v>2103.2800000000002</v>
      </c>
      <c r="F66" s="44">
        <v>992.54</v>
      </c>
      <c r="G66" s="44">
        <v>0</v>
      </c>
      <c r="H66" s="44">
        <v>1751.75</v>
      </c>
      <c r="I66">
        <v>28</v>
      </c>
    </row>
    <row r="67" spans="1:9" x14ac:dyDescent="0.25">
      <c r="A67" s="2">
        <v>44627</v>
      </c>
      <c r="B67">
        <f t="shared" ref="B67:B130" si="12">MONTH(A67)</f>
        <v>3</v>
      </c>
      <c r="C67">
        <f t="shared" ref="C67:C130" si="13">WEEKDAY(A67,2)</f>
        <v>1</v>
      </c>
      <c r="D67" s="44">
        <v>3740.32</v>
      </c>
      <c r="E67" s="44">
        <v>3377.27</v>
      </c>
      <c r="F67" s="44">
        <v>363.05</v>
      </c>
      <c r="G67" s="44">
        <v>0</v>
      </c>
      <c r="H67" s="44">
        <v>2132.7800000000002</v>
      </c>
      <c r="I67">
        <v>40</v>
      </c>
    </row>
    <row r="68" spans="1:9" x14ac:dyDescent="0.25">
      <c r="A68" s="2">
        <v>44628</v>
      </c>
      <c r="B68">
        <f t="shared" si="12"/>
        <v>3</v>
      </c>
      <c r="C68">
        <f t="shared" si="13"/>
        <v>2</v>
      </c>
      <c r="D68" s="44">
        <v>5725.4</v>
      </c>
      <c r="E68" s="44">
        <v>4397.01</v>
      </c>
      <c r="F68" s="44">
        <v>1328.39</v>
      </c>
      <c r="G68" s="44">
        <v>0</v>
      </c>
      <c r="H68" s="44">
        <v>3161.2</v>
      </c>
      <c r="I68">
        <v>40</v>
      </c>
    </row>
    <row r="69" spans="1:9" x14ac:dyDescent="0.25">
      <c r="A69" s="2">
        <v>44629</v>
      </c>
      <c r="B69">
        <f t="shared" si="12"/>
        <v>3</v>
      </c>
      <c r="C69">
        <f t="shared" si="13"/>
        <v>3</v>
      </c>
      <c r="D69" s="44">
        <v>2361.6999999999998</v>
      </c>
      <c r="E69" s="44">
        <v>2361.6999999999998</v>
      </c>
      <c r="F69" s="44">
        <v>0</v>
      </c>
      <c r="G69" s="44">
        <v>0</v>
      </c>
      <c r="H69" s="44">
        <v>1436.16</v>
      </c>
      <c r="I69">
        <v>29</v>
      </c>
    </row>
    <row r="70" spans="1:9" x14ac:dyDescent="0.25">
      <c r="A70" s="2">
        <v>44630</v>
      </c>
      <c r="B70">
        <f t="shared" si="12"/>
        <v>3</v>
      </c>
      <c r="C70">
        <f t="shared" si="13"/>
        <v>4</v>
      </c>
      <c r="D70" s="44">
        <v>3606.48</v>
      </c>
      <c r="E70" s="44">
        <v>3297.16</v>
      </c>
      <c r="F70" s="44">
        <v>309.32</v>
      </c>
      <c r="G70" s="44">
        <v>0</v>
      </c>
      <c r="H70" s="44">
        <v>2165.2199999999998</v>
      </c>
      <c r="I70">
        <v>44</v>
      </c>
    </row>
    <row r="71" spans="1:9" x14ac:dyDescent="0.25">
      <c r="A71" s="2">
        <v>44631</v>
      </c>
      <c r="B71">
        <f t="shared" si="12"/>
        <v>3</v>
      </c>
      <c r="C71">
        <f t="shared" si="13"/>
        <v>5</v>
      </c>
      <c r="D71" s="44">
        <v>4566.46</v>
      </c>
      <c r="E71" s="44">
        <v>3666.12</v>
      </c>
      <c r="F71" s="44">
        <v>725.34</v>
      </c>
      <c r="G71" s="44">
        <v>175</v>
      </c>
      <c r="H71" s="44">
        <v>2708.65</v>
      </c>
      <c r="I71">
        <v>41</v>
      </c>
    </row>
    <row r="72" spans="1:9" x14ac:dyDescent="0.25">
      <c r="A72" s="2">
        <v>44632</v>
      </c>
      <c r="B72">
        <f t="shared" si="12"/>
        <v>3</v>
      </c>
      <c r="C72">
        <f t="shared" si="13"/>
        <v>6</v>
      </c>
      <c r="D72" s="44">
        <v>2883.33</v>
      </c>
      <c r="E72" s="44">
        <v>2424.5</v>
      </c>
      <c r="F72" s="44">
        <v>458.83</v>
      </c>
      <c r="G72" s="44">
        <v>0</v>
      </c>
      <c r="H72" s="44">
        <v>1764.21</v>
      </c>
      <c r="I72">
        <v>28</v>
      </c>
    </row>
    <row r="73" spans="1:9" x14ac:dyDescent="0.25">
      <c r="A73" s="2">
        <v>44633</v>
      </c>
      <c r="B73">
        <f t="shared" si="12"/>
        <v>3</v>
      </c>
      <c r="C73">
        <f t="shared" si="13"/>
        <v>7</v>
      </c>
      <c r="D73" s="44">
        <v>1853.87</v>
      </c>
      <c r="E73" s="44">
        <v>1323.77</v>
      </c>
      <c r="F73" s="44">
        <v>530.1</v>
      </c>
      <c r="G73" s="44">
        <v>0</v>
      </c>
      <c r="H73" s="44">
        <v>1137.25</v>
      </c>
      <c r="I73">
        <v>17</v>
      </c>
    </row>
    <row r="74" spans="1:9" x14ac:dyDescent="0.25">
      <c r="A74" s="2">
        <v>44634</v>
      </c>
      <c r="B74">
        <f t="shared" si="12"/>
        <v>3</v>
      </c>
      <c r="C74">
        <f t="shared" si="13"/>
        <v>1</v>
      </c>
      <c r="D74" s="44">
        <v>5483.77</v>
      </c>
      <c r="E74" s="44">
        <v>3538.24</v>
      </c>
      <c r="F74" s="44">
        <v>1945.53</v>
      </c>
      <c r="G74" s="44">
        <v>0</v>
      </c>
      <c r="H74" s="44">
        <v>3209.25</v>
      </c>
      <c r="I74">
        <v>45</v>
      </c>
    </row>
    <row r="75" spans="1:9" x14ac:dyDescent="0.25">
      <c r="A75" s="2">
        <v>44635</v>
      </c>
      <c r="B75">
        <f t="shared" si="12"/>
        <v>3</v>
      </c>
      <c r="C75">
        <f t="shared" si="13"/>
        <v>2</v>
      </c>
      <c r="D75" s="44">
        <v>5135.18</v>
      </c>
      <c r="E75" s="44">
        <v>4967.13</v>
      </c>
      <c r="F75" s="44">
        <v>168.05</v>
      </c>
      <c r="G75" s="44">
        <v>0</v>
      </c>
      <c r="H75" s="44">
        <v>3103.21</v>
      </c>
      <c r="I75">
        <v>40</v>
      </c>
    </row>
    <row r="76" spans="1:9" x14ac:dyDescent="0.25">
      <c r="A76" s="2">
        <v>44636</v>
      </c>
      <c r="B76">
        <f t="shared" si="12"/>
        <v>3</v>
      </c>
      <c r="C76">
        <f t="shared" si="13"/>
        <v>3</v>
      </c>
      <c r="D76" s="44">
        <v>3445.95</v>
      </c>
      <c r="E76" s="44">
        <v>3445.95</v>
      </c>
      <c r="F76" s="44">
        <v>0</v>
      </c>
      <c r="G76" s="44">
        <v>0</v>
      </c>
      <c r="H76" s="44">
        <v>2116.91</v>
      </c>
      <c r="I76">
        <v>28</v>
      </c>
    </row>
    <row r="77" spans="1:9" x14ac:dyDescent="0.25">
      <c r="A77" s="2">
        <v>44637</v>
      </c>
      <c r="B77">
        <f t="shared" si="12"/>
        <v>3</v>
      </c>
      <c r="C77">
        <f t="shared" si="13"/>
        <v>4</v>
      </c>
      <c r="D77" s="44">
        <v>4681.26</v>
      </c>
      <c r="E77" s="44">
        <v>3801.2</v>
      </c>
      <c r="F77" s="44">
        <v>880.06</v>
      </c>
      <c r="G77" s="44">
        <v>0</v>
      </c>
      <c r="H77" s="44">
        <v>2789.94</v>
      </c>
      <c r="I77">
        <v>33</v>
      </c>
    </row>
    <row r="78" spans="1:9" x14ac:dyDescent="0.25">
      <c r="A78" s="2">
        <v>44638</v>
      </c>
      <c r="B78">
        <f t="shared" si="12"/>
        <v>3</v>
      </c>
      <c r="C78">
        <f t="shared" si="13"/>
        <v>5</v>
      </c>
      <c r="D78" s="44">
        <v>4252.0200000000004</v>
      </c>
      <c r="E78" s="44">
        <v>3042.13</v>
      </c>
      <c r="F78" s="44">
        <v>1209.8900000000001</v>
      </c>
      <c r="G78" s="44">
        <v>0</v>
      </c>
      <c r="H78" s="44">
        <v>2512.66</v>
      </c>
      <c r="I78">
        <v>40</v>
      </c>
    </row>
    <row r="79" spans="1:9" x14ac:dyDescent="0.25">
      <c r="A79" s="2">
        <v>44639</v>
      </c>
      <c r="B79">
        <f t="shared" si="12"/>
        <v>3</v>
      </c>
      <c r="C79">
        <f t="shared" si="13"/>
        <v>6</v>
      </c>
      <c r="D79" s="44">
        <v>3686.54</v>
      </c>
      <c r="E79" s="44">
        <v>3434.56</v>
      </c>
      <c r="F79" s="44">
        <v>251.98</v>
      </c>
      <c r="G79" s="44">
        <v>0</v>
      </c>
      <c r="H79" s="44">
        <v>2280.5</v>
      </c>
      <c r="I79">
        <v>38</v>
      </c>
    </row>
    <row r="80" spans="1:9" x14ac:dyDescent="0.25">
      <c r="A80" s="2">
        <v>44640</v>
      </c>
      <c r="B80">
        <f t="shared" si="12"/>
        <v>3</v>
      </c>
      <c r="C80">
        <f t="shared" si="13"/>
        <v>7</v>
      </c>
      <c r="D80" s="44">
        <v>3334.67</v>
      </c>
      <c r="E80" s="44">
        <v>2580.8000000000002</v>
      </c>
      <c r="F80" s="44">
        <v>753.87</v>
      </c>
      <c r="G80" s="44">
        <v>0</v>
      </c>
      <c r="H80" s="44">
        <v>2009.86</v>
      </c>
      <c r="I80">
        <v>32</v>
      </c>
    </row>
    <row r="81" spans="1:9" x14ac:dyDescent="0.25">
      <c r="A81" s="2">
        <v>44641</v>
      </c>
      <c r="B81">
        <f t="shared" si="12"/>
        <v>3</v>
      </c>
      <c r="C81">
        <f t="shared" si="13"/>
        <v>1</v>
      </c>
      <c r="D81" s="44">
        <v>3020.49</v>
      </c>
      <c r="E81" s="44">
        <v>3020.49</v>
      </c>
      <c r="F81" s="44">
        <v>0</v>
      </c>
      <c r="G81" s="44">
        <v>0</v>
      </c>
      <c r="H81" s="44">
        <v>1712.65</v>
      </c>
      <c r="I81">
        <v>31</v>
      </c>
    </row>
    <row r="82" spans="1:9" x14ac:dyDescent="0.25">
      <c r="A82" s="2">
        <v>44642</v>
      </c>
      <c r="B82">
        <f t="shared" si="12"/>
        <v>3</v>
      </c>
      <c r="C82">
        <f t="shared" si="13"/>
        <v>2</v>
      </c>
      <c r="D82" s="44">
        <v>1648.64</v>
      </c>
      <c r="E82" s="44">
        <v>1615.65</v>
      </c>
      <c r="F82" s="44">
        <v>32.99</v>
      </c>
      <c r="G82" s="44">
        <v>0</v>
      </c>
      <c r="H82" s="44">
        <v>1045.55</v>
      </c>
      <c r="I82">
        <v>27</v>
      </c>
    </row>
    <row r="83" spans="1:9" x14ac:dyDescent="0.25">
      <c r="A83" s="2">
        <v>44643</v>
      </c>
      <c r="B83">
        <f t="shared" si="12"/>
        <v>3</v>
      </c>
      <c r="C83">
        <f t="shared" si="13"/>
        <v>3</v>
      </c>
      <c r="D83" s="44">
        <v>2574.2399999999998</v>
      </c>
      <c r="E83" s="44">
        <v>2371.16</v>
      </c>
      <c r="F83" s="44">
        <v>203.08</v>
      </c>
      <c r="G83" s="44">
        <v>0</v>
      </c>
      <c r="H83" s="44">
        <v>1536.1</v>
      </c>
      <c r="I83">
        <v>27</v>
      </c>
    </row>
    <row r="84" spans="1:9" x14ac:dyDescent="0.25">
      <c r="A84" s="2">
        <v>44644</v>
      </c>
      <c r="B84">
        <f t="shared" si="12"/>
        <v>3</v>
      </c>
      <c r="C84">
        <f t="shared" si="13"/>
        <v>4</v>
      </c>
      <c r="D84" s="44">
        <v>2477.08</v>
      </c>
      <c r="E84" s="44">
        <v>2477.08</v>
      </c>
      <c r="F84" s="44">
        <v>0</v>
      </c>
      <c r="G84" s="44">
        <v>0</v>
      </c>
      <c r="H84" s="44">
        <v>1449.1</v>
      </c>
      <c r="I84">
        <v>25</v>
      </c>
    </row>
    <row r="85" spans="1:9" x14ac:dyDescent="0.25">
      <c r="A85" s="2">
        <v>44645</v>
      </c>
      <c r="B85">
        <f t="shared" si="12"/>
        <v>3</v>
      </c>
      <c r="C85">
        <f t="shared" si="13"/>
        <v>5</v>
      </c>
      <c r="D85" s="44">
        <v>4972.6000000000004</v>
      </c>
      <c r="E85" s="44">
        <v>4293.55</v>
      </c>
      <c r="F85" s="44">
        <v>679.05</v>
      </c>
      <c r="G85" s="44">
        <v>0</v>
      </c>
      <c r="H85" s="44">
        <v>3010.9</v>
      </c>
      <c r="I85">
        <v>46</v>
      </c>
    </row>
    <row r="86" spans="1:9" x14ac:dyDescent="0.25">
      <c r="A86" s="2">
        <v>44646</v>
      </c>
      <c r="B86">
        <f t="shared" si="12"/>
        <v>3</v>
      </c>
      <c r="C86">
        <f t="shared" si="13"/>
        <v>6</v>
      </c>
      <c r="D86" s="44">
        <v>5208.8999999999996</v>
      </c>
      <c r="E86" s="44">
        <v>4718.82</v>
      </c>
      <c r="F86" s="44">
        <v>490.08</v>
      </c>
      <c r="G86" s="44">
        <v>0</v>
      </c>
      <c r="H86" s="44">
        <v>3079.53</v>
      </c>
      <c r="I86">
        <v>44</v>
      </c>
    </row>
    <row r="87" spans="1:9" x14ac:dyDescent="0.25">
      <c r="A87" s="2">
        <v>44647</v>
      </c>
      <c r="B87">
        <f t="shared" si="12"/>
        <v>3</v>
      </c>
      <c r="C87">
        <f t="shared" si="13"/>
        <v>7</v>
      </c>
      <c r="D87" s="44">
        <v>1700.68</v>
      </c>
      <c r="E87" s="44">
        <v>1371.44</v>
      </c>
      <c r="F87" s="44">
        <v>329.24</v>
      </c>
      <c r="G87" s="44">
        <v>0</v>
      </c>
      <c r="H87" s="44">
        <v>996.19</v>
      </c>
      <c r="I87">
        <v>16</v>
      </c>
    </row>
    <row r="88" spans="1:9" x14ac:dyDescent="0.25">
      <c r="A88" s="2">
        <v>44648</v>
      </c>
      <c r="B88">
        <f t="shared" si="12"/>
        <v>3</v>
      </c>
      <c r="C88">
        <f t="shared" si="13"/>
        <v>1</v>
      </c>
      <c r="D88" s="44">
        <v>4589.2700000000004</v>
      </c>
      <c r="E88" s="44">
        <v>3800.38</v>
      </c>
      <c r="F88" s="44">
        <v>788.89</v>
      </c>
      <c r="G88" s="44">
        <v>0</v>
      </c>
      <c r="H88" s="44">
        <v>2821.77</v>
      </c>
      <c r="I88">
        <v>44</v>
      </c>
    </row>
    <row r="89" spans="1:9" x14ac:dyDescent="0.25">
      <c r="A89" s="2">
        <v>44649</v>
      </c>
      <c r="B89">
        <f t="shared" si="12"/>
        <v>3</v>
      </c>
      <c r="C89">
        <f t="shared" si="13"/>
        <v>2</v>
      </c>
      <c r="D89" s="44">
        <v>3952.03</v>
      </c>
      <c r="E89" s="44">
        <v>3196.76</v>
      </c>
      <c r="F89" s="44">
        <v>755.27</v>
      </c>
      <c r="G89" s="44">
        <v>0</v>
      </c>
      <c r="H89" s="44">
        <v>2391.38</v>
      </c>
      <c r="I89">
        <v>39</v>
      </c>
    </row>
    <row r="90" spans="1:9" x14ac:dyDescent="0.25">
      <c r="A90" s="2">
        <v>44650</v>
      </c>
      <c r="B90">
        <f t="shared" si="12"/>
        <v>3</v>
      </c>
      <c r="C90">
        <f t="shared" si="13"/>
        <v>3</v>
      </c>
      <c r="D90" s="44">
        <v>2922.44</v>
      </c>
      <c r="E90" s="44">
        <v>2621.94</v>
      </c>
      <c r="F90" s="44">
        <v>300.5</v>
      </c>
      <c r="G90" s="44">
        <v>0</v>
      </c>
      <c r="H90" s="44">
        <v>1680.93</v>
      </c>
      <c r="I90">
        <v>29</v>
      </c>
    </row>
    <row r="91" spans="1:9" x14ac:dyDescent="0.25">
      <c r="A91" s="2">
        <v>44651</v>
      </c>
      <c r="B91">
        <f t="shared" si="12"/>
        <v>3</v>
      </c>
      <c r="C91">
        <f t="shared" si="13"/>
        <v>4</v>
      </c>
      <c r="D91" s="44">
        <v>5354.57</v>
      </c>
      <c r="E91" s="44">
        <v>4756.67</v>
      </c>
      <c r="F91" s="44">
        <v>597.9</v>
      </c>
      <c r="G91" s="44">
        <v>0</v>
      </c>
      <c r="H91" s="44">
        <v>3130.67</v>
      </c>
      <c r="I91">
        <v>48</v>
      </c>
    </row>
    <row r="92" spans="1:9" x14ac:dyDescent="0.25">
      <c r="A92" s="2">
        <v>44652</v>
      </c>
      <c r="B92">
        <f t="shared" si="12"/>
        <v>4</v>
      </c>
      <c r="C92">
        <f t="shared" si="13"/>
        <v>5</v>
      </c>
      <c r="D92" s="44">
        <v>10255.379999999999</v>
      </c>
      <c r="E92" s="44">
        <v>8344.65</v>
      </c>
      <c r="F92" s="44">
        <v>1910.73</v>
      </c>
      <c r="G92" s="44">
        <v>0</v>
      </c>
      <c r="H92" s="44">
        <v>6062.86</v>
      </c>
      <c r="I92">
        <v>73</v>
      </c>
    </row>
    <row r="93" spans="1:9" x14ac:dyDescent="0.25">
      <c r="A93" s="2">
        <v>44653</v>
      </c>
      <c r="B93">
        <f t="shared" si="12"/>
        <v>4</v>
      </c>
      <c r="C93">
        <f t="shared" si="13"/>
        <v>6</v>
      </c>
      <c r="D93" s="44">
        <v>3892.35</v>
      </c>
      <c r="E93" s="44">
        <v>3256.02</v>
      </c>
      <c r="F93" s="44">
        <v>636.33000000000004</v>
      </c>
      <c r="G93" s="44">
        <v>0</v>
      </c>
      <c r="H93" s="44">
        <v>2363.4</v>
      </c>
      <c r="I93">
        <v>31</v>
      </c>
    </row>
    <row r="94" spans="1:9" x14ac:dyDescent="0.25">
      <c r="A94" s="2">
        <v>44654</v>
      </c>
      <c r="B94">
        <f t="shared" si="12"/>
        <v>4</v>
      </c>
      <c r="C94">
        <f t="shared" si="13"/>
        <v>7</v>
      </c>
      <c r="D94" s="44">
        <v>1394.7</v>
      </c>
      <c r="E94" s="44">
        <v>1257.75</v>
      </c>
      <c r="F94" s="44">
        <v>136.94999999999999</v>
      </c>
      <c r="G94" s="44">
        <v>0</v>
      </c>
      <c r="H94" s="44">
        <v>849.14</v>
      </c>
      <c r="I94">
        <v>19</v>
      </c>
    </row>
    <row r="95" spans="1:9" x14ac:dyDescent="0.25">
      <c r="A95" s="2">
        <v>44655</v>
      </c>
      <c r="B95">
        <f t="shared" si="12"/>
        <v>4</v>
      </c>
      <c r="C95">
        <f t="shared" si="13"/>
        <v>1</v>
      </c>
      <c r="D95" s="44">
        <v>2904.19</v>
      </c>
      <c r="E95" s="44">
        <v>2723.13</v>
      </c>
      <c r="F95" s="44">
        <v>181.06</v>
      </c>
      <c r="G95" s="44">
        <v>0</v>
      </c>
      <c r="H95" s="44">
        <v>1778.45</v>
      </c>
      <c r="I95">
        <v>35</v>
      </c>
    </row>
    <row r="96" spans="1:9" x14ac:dyDescent="0.25">
      <c r="A96" s="2">
        <v>44656</v>
      </c>
      <c r="B96">
        <f t="shared" si="12"/>
        <v>4</v>
      </c>
      <c r="C96">
        <f t="shared" si="13"/>
        <v>2</v>
      </c>
      <c r="D96" s="44">
        <v>3574.76</v>
      </c>
      <c r="E96" s="44">
        <v>3106.79</v>
      </c>
      <c r="F96" s="44">
        <v>467.97</v>
      </c>
      <c r="G96" s="44">
        <v>0</v>
      </c>
      <c r="H96" s="44">
        <v>2169.77</v>
      </c>
      <c r="I96">
        <v>46</v>
      </c>
    </row>
    <row r="97" spans="1:9" x14ac:dyDescent="0.25">
      <c r="A97" s="2">
        <v>44657</v>
      </c>
      <c r="B97">
        <f t="shared" si="12"/>
        <v>4</v>
      </c>
      <c r="C97">
        <f t="shared" si="13"/>
        <v>3</v>
      </c>
      <c r="D97" s="44">
        <v>3552.24</v>
      </c>
      <c r="E97" s="44">
        <v>3143.27</v>
      </c>
      <c r="F97" s="44">
        <v>408.97</v>
      </c>
      <c r="G97" s="44">
        <v>0</v>
      </c>
      <c r="H97" s="44">
        <v>2140.11</v>
      </c>
      <c r="I97">
        <v>32</v>
      </c>
    </row>
    <row r="98" spans="1:9" x14ac:dyDescent="0.25">
      <c r="A98" s="2">
        <v>44658</v>
      </c>
      <c r="B98">
        <f t="shared" si="12"/>
        <v>4</v>
      </c>
      <c r="C98">
        <f t="shared" si="13"/>
        <v>4</v>
      </c>
      <c r="D98" s="44">
        <v>4385.3500000000004</v>
      </c>
      <c r="E98" s="44">
        <v>4385.3500000000004</v>
      </c>
      <c r="F98" s="44">
        <v>0</v>
      </c>
      <c r="G98" s="44">
        <v>0</v>
      </c>
      <c r="H98" s="44">
        <v>2619.86</v>
      </c>
      <c r="I98">
        <v>36</v>
      </c>
    </row>
    <row r="99" spans="1:9" x14ac:dyDescent="0.25">
      <c r="A99" s="2">
        <v>44659</v>
      </c>
      <c r="B99">
        <f t="shared" si="12"/>
        <v>4</v>
      </c>
      <c r="C99">
        <f t="shared" si="13"/>
        <v>5</v>
      </c>
      <c r="D99" s="44">
        <v>4999.97</v>
      </c>
      <c r="E99" s="44">
        <v>3970.51</v>
      </c>
      <c r="F99" s="44">
        <v>1029.46</v>
      </c>
      <c r="G99" s="44">
        <v>0</v>
      </c>
      <c r="H99" s="44">
        <v>2937.99</v>
      </c>
      <c r="I99">
        <v>39</v>
      </c>
    </row>
    <row r="100" spans="1:9" x14ac:dyDescent="0.25">
      <c r="A100" s="2">
        <v>44660</v>
      </c>
      <c r="B100">
        <f t="shared" si="12"/>
        <v>4</v>
      </c>
      <c r="C100">
        <f t="shared" si="13"/>
        <v>6</v>
      </c>
      <c r="D100" s="44">
        <v>4886.8999999999996</v>
      </c>
      <c r="E100" s="44">
        <v>3893.99</v>
      </c>
      <c r="F100" s="44">
        <v>992.91</v>
      </c>
      <c r="G100" s="44">
        <v>0</v>
      </c>
      <c r="H100" s="44">
        <v>2862.35</v>
      </c>
      <c r="I100">
        <v>44</v>
      </c>
    </row>
    <row r="101" spans="1:9" x14ac:dyDescent="0.25">
      <c r="A101" s="2">
        <v>44661</v>
      </c>
      <c r="B101">
        <f t="shared" si="12"/>
        <v>4</v>
      </c>
      <c r="C101">
        <f t="shared" si="13"/>
        <v>7</v>
      </c>
      <c r="D101" s="44">
        <v>2396.5700000000002</v>
      </c>
      <c r="E101" s="44">
        <v>1637.17</v>
      </c>
      <c r="F101" s="44">
        <v>759.4</v>
      </c>
      <c r="G101" s="44">
        <v>0</v>
      </c>
      <c r="H101" s="44">
        <v>1412</v>
      </c>
      <c r="I101">
        <v>21</v>
      </c>
    </row>
    <row r="102" spans="1:9" x14ac:dyDescent="0.25">
      <c r="A102" s="2">
        <v>44662</v>
      </c>
      <c r="B102">
        <f t="shared" si="12"/>
        <v>4</v>
      </c>
      <c r="C102">
        <f t="shared" si="13"/>
        <v>1</v>
      </c>
      <c r="D102" s="44">
        <v>3934.62</v>
      </c>
      <c r="E102" s="44">
        <v>3762.78</v>
      </c>
      <c r="F102" s="44">
        <v>171.84</v>
      </c>
      <c r="G102" s="44">
        <v>0</v>
      </c>
      <c r="H102" s="44">
        <v>2347.96</v>
      </c>
      <c r="I102">
        <v>45</v>
      </c>
    </row>
    <row r="103" spans="1:9" x14ac:dyDescent="0.25">
      <c r="A103" s="2">
        <v>44663</v>
      </c>
      <c r="B103">
        <f t="shared" si="12"/>
        <v>4</v>
      </c>
      <c r="C103">
        <f t="shared" si="13"/>
        <v>2</v>
      </c>
      <c r="D103" s="44">
        <v>7285.53</v>
      </c>
      <c r="E103" s="44">
        <v>6415.1</v>
      </c>
      <c r="F103" s="44">
        <v>870.43</v>
      </c>
      <c r="G103" s="44">
        <v>0</v>
      </c>
      <c r="H103" s="44">
        <v>4354.87</v>
      </c>
      <c r="I103">
        <v>61</v>
      </c>
    </row>
    <row r="104" spans="1:9" x14ac:dyDescent="0.25">
      <c r="A104" s="2">
        <v>44664</v>
      </c>
      <c r="B104">
        <f t="shared" si="12"/>
        <v>4</v>
      </c>
      <c r="C104">
        <f t="shared" si="13"/>
        <v>3</v>
      </c>
      <c r="D104" s="44">
        <v>7784.47</v>
      </c>
      <c r="E104" s="44">
        <v>7167.97</v>
      </c>
      <c r="F104" s="44">
        <v>616.5</v>
      </c>
      <c r="G104" s="44">
        <v>0</v>
      </c>
      <c r="H104" s="44">
        <v>4730.93</v>
      </c>
      <c r="I104">
        <v>66</v>
      </c>
    </row>
    <row r="105" spans="1:9" x14ac:dyDescent="0.25">
      <c r="A105" s="2">
        <v>44665</v>
      </c>
      <c r="B105">
        <f t="shared" si="12"/>
        <v>4</v>
      </c>
      <c r="C105">
        <f t="shared" si="13"/>
        <v>4</v>
      </c>
      <c r="D105" s="44">
        <v>2113.21</v>
      </c>
      <c r="E105" s="44">
        <v>1467.32</v>
      </c>
      <c r="F105" s="44">
        <v>645.89</v>
      </c>
      <c r="G105" s="44">
        <v>0</v>
      </c>
      <c r="H105" s="44">
        <v>1275.03</v>
      </c>
      <c r="I105">
        <v>22</v>
      </c>
    </row>
    <row r="106" spans="1:9" x14ac:dyDescent="0.25">
      <c r="A106" s="2">
        <v>44666</v>
      </c>
      <c r="B106">
        <f t="shared" si="12"/>
        <v>4</v>
      </c>
      <c r="C106">
        <f t="shared" si="13"/>
        <v>5</v>
      </c>
      <c r="D106" s="44">
        <v>2323.02</v>
      </c>
      <c r="E106" s="44">
        <v>2107.75</v>
      </c>
      <c r="F106" s="44">
        <v>215.27</v>
      </c>
      <c r="G106" s="44">
        <v>0</v>
      </c>
      <c r="H106" s="44">
        <v>1364.52</v>
      </c>
      <c r="I106">
        <v>19</v>
      </c>
    </row>
    <row r="107" spans="1:9" x14ac:dyDescent="0.25">
      <c r="A107" s="2">
        <v>44667</v>
      </c>
      <c r="B107">
        <f t="shared" si="12"/>
        <v>4</v>
      </c>
      <c r="C107">
        <f t="shared" si="13"/>
        <v>6</v>
      </c>
      <c r="D107" s="44">
        <v>2517.63</v>
      </c>
      <c r="E107" s="44">
        <v>1915.96</v>
      </c>
      <c r="F107" s="44">
        <v>601.66999999999996</v>
      </c>
      <c r="G107" s="44">
        <v>0</v>
      </c>
      <c r="H107" s="44">
        <v>1519.54</v>
      </c>
      <c r="I107">
        <v>30</v>
      </c>
    </row>
    <row r="108" spans="1:9" x14ac:dyDescent="0.25">
      <c r="A108" s="2">
        <v>44668</v>
      </c>
      <c r="B108">
        <f t="shared" si="12"/>
        <v>4</v>
      </c>
      <c r="C108">
        <f t="shared" si="13"/>
        <v>7</v>
      </c>
      <c r="D108" s="44">
        <v>3773.66</v>
      </c>
      <c r="E108" s="44">
        <v>3511.46</v>
      </c>
      <c r="F108" s="44">
        <v>262.2</v>
      </c>
      <c r="G108" s="44">
        <v>0</v>
      </c>
      <c r="H108" s="44">
        <v>2285.61</v>
      </c>
      <c r="I108">
        <v>22</v>
      </c>
    </row>
    <row r="109" spans="1:9" x14ac:dyDescent="0.25">
      <c r="A109" s="2">
        <v>44669</v>
      </c>
      <c r="B109">
        <f t="shared" si="12"/>
        <v>4</v>
      </c>
      <c r="C109">
        <f t="shared" si="13"/>
        <v>1</v>
      </c>
      <c r="D109" s="44">
        <v>4332.58</v>
      </c>
      <c r="E109" s="44">
        <v>3719.02</v>
      </c>
      <c r="F109" s="44">
        <v>613.55999999999995</v>
      </c>
      <c r="G109" s="44">
        <v>0</v>
      </c>
      <c r="H109" s="44">
        <v>2577.2800000000002</v>
      </c>
      <c r="I109">
        <v>47</v>
      </c>
    </row>
    <row r="110" spans="1:9" x14ac:dyDescent="0.25">
      <c r="A110" s="2">
        <v>44670</v>
      </c>
      <c r="B110">
        <f t="shared" si="12"/>
        <v>4</v>
      </c>
      <c r="C110">
        <f t="shared" si="13"/>
        <v>2</v>
      </c>
      <c r="D110" s="44">
        <v>4677.13</v>
      </c>
      <c r="E110" s="44">
        <v>4677.13</v>
      </c>
      <c r="F110" s="44">
        <v>0</v>
      </c>
      <c r="G110" s="44">
        <v>0</v>
      </c>
      <c r="H110" s="44">
        <v>2738.63</v>
      </c>
      <c r="I110">
        <v>57</v>
      </c>
    </row>
    <row r="111" spans="1:9" x14ac:dyDescent="0.25">
      <c r="A111" s="2">
        <v>44671</v>
      </c>
      <c r="B111">
        <f t="shared" si="12"/>
        <v>4</v>
      </c>
      <c r="C111">
        <f t="shared" si="13"/>
        <v>3</v>
      </c>
      <c r="D111" s="44">
        <v>7803.19</v>
      </c>
      <c r="E111" s="44">
        <v>7326.64</v>
      </c>
      <c r="F111" s="44">
        <v>476.55</v>
      </c>
      <c r="G111" s="44">
        <v>0</v>
      </c>
      <c r="H111" s="44">
        <v>4624.54</v>
      </c>
      <c r="I111">
        <v>44</v>
      </c>
    </row>
    <row r="112" spans="1:9" x14ac:dyDescent="0.25">
      <c r="A112" s="2">
        <v>44672</v>
      </c>
      <c r="B112">
        <f t="shared" si="12"/>
        <v>4</v>
      </c>
      <c r="C112">
        <f t="shared" si="13"/>
        <v>4</v>
      </c>
      <c r="D112" s="44">
        <v>4054.63</v>
      </c>
      <c r="E112" s="44">
        <v>3408.61</v>
      </c>
      <c r="F112" s="44">
        <v>646.02</v>
      </c>
      <c r="G112" s="44">
        <v>0</v>
      </c>
      <c r="H112" s="44">
        <v>2478.44</v>
      </c>
      <c r="I112">
        <v>42</v>
      </c>
    </row>
    <row r="113" spans="1:9" x14ac:dyDescent="0.25">
      <c r="A113" s="2">
        <v>44673</v>
      </c>
      <c r="B113">
        <f t="shared" si="12"/>
        <v>4</v>
      </c>
      <c r="C113">
        <f t="shared" si="13"/>
        <v>5</v>
      </c>
      <c r="D113" s="44">
        <v>3629.81</v>
      </c>
      <c r="E113" s="44">
        <v>3038.84</v>
      </c>
      <c r="F113" s="44">
        <v>590.97</v>
      </c>
      <c r="G113" s="44">
        <v>0</v>
      </c>
      <c r="H113" s="44">
        <v>2063.79</v>
      </c>
      <c r="I113">
        <v>32</v>
      </c>
    </row>
    <row r="114" spans="1:9" x14ac:dyDescent="0.25">
      <c r="A114" s="2">
        <v>44674</v>
      </c>
      <c r="B114">
        <f t="shared" si="12"/>
        <v>4</v>
      </c>
      <c r="C114">
        <f t="shared" si="13"/>
        <v>6</v>
      </c>
      <c r="D114" s="44">
        <v>2972.21</v>
      </c>
      <c r="E114" s="44">
        <v>2714.06</v>
      </c>
      <c r="F114" s="44">
        <v>258.14999999999998</v>
      </c>
      <c r="G114" s="44">
        <v>0</v>
      </c>
      <c r="H114" s="44">
        <v>1788.48</v>
      </c>
      <c r="I114">
        <v>37</v>
      </c>
    </row>
    <row r="115" spans="1:9" x14ac:dyDescent="0.25">
      <c r="A115" s="2">
        <v>44675</v>
      </c>
      <c r="B115">
        <f t="shared" si="12"/>
        <v>4</v>
      </c>
      <c r="C115">
        <f t="shared" si="13"/>
        <v>7</v>
      </c>
      <c r="D115" s="44">
        <v>1497.54</v>
      </c>
      <c r="E115" s="44">
        <v>1497.54</v>
      </c>
      <c r="F115" s="44">
        <v>0</v>
      </c>
      <c r="G115" s="44">
        <v>0</v>
      </c>
      <c r="H115" s="44">
        <v>882.46</v>
      </c>
      <c r="I115">
        <v>15</v>
      </c>
    </row>
    <row r="116" spans="1:9" x14ac:dyDescent="0.25">
      <c r="A116" s="2">
        <v>44676</v>
      </c>
      <c r="B116">
        <f t="shared" si="12"/>
        <v>4</v>
      </c>
      <c r="C116">
        <f t="shared" si="13"/>
        <v>1</v>
      </c>
      <c r="D116" s="44">
        <v>3894.87</v>
      </c>
      <c r="E116" s="44">
        <v>3577.5</v>
      </c>
      <c r="F116" s="44">
        <v>317.37</v>
      </c>
      <c r="G116" s="44">
        <v>0</v>
      </c>
      <c r="H116" s="44">
        <v>2377.1</v>
      </c>
      <c r="I116">
        <v>33</v>
      </c>
    </row>
    <row r="117" spans="1:9" x14ac:dyDescent="0.25">
      <c r="A117" s="2">
        <v>44677</v>
      </c>
      <c r="B117">
        <f t="shared" si="12"/>
        <v>4</v>
      </c>
      <c r="C117">
        <f t="shared" si="13"/>
        <v>2</v>
      </c>
      <c r="D117" s="44">
        <v>2496.5700000000002</v>
      </c>
      <c r="E117" s="44">
        <v>2496.5700000000002</v>
      </c>
      <c r="F117" s="44">
        <v>0</v>
      </c>
      <c r="G117" s="44">
        <v>0</v>
      </c>
      <c r="H117" s="44">
        <v>1464.89</v>
      </c>
      <c r="I117">
        <v>25</v>
      </c>
    </row>
    <row r="118" spans="1:9" x14ac:dyDescent="0.25">
      <c r="A118" s="2">
        <v>44678</v>
      </c>
      <c r="B118">
        <f t="shared" si="12"/>
        <v>4</v>
      </c>
      <c r="C118">
        <f t="shared" si="13"/>
        <v>3</v>
      </c>
      <c r="D118" s="44">
        <v>2155.31</v>
      </c>
      <c r="E118" s="44">
        <v>2126.83</v>
      </c>
      <c r="F118" s="44">
        <v>28.48</v>
      </c>
      <c r="G118" s="44">
        <v>0</v>
      </c>
      <c r="H118" s="44">
        <v>1304.44</v>
      </c>
      <c r="I118">
        <v>28</v>
      </c>
    </row>
    <row r="119" spans="1:9" x14ac:dyDescent="0.25">
      <c r="A119" s="2">
        <v>44679</v>
      </c>
      <c r="B119">
        <f t="shared" si="12"/>
        <v>4</v>
      </c>
      <c r="C119">
        <f t="shared" si="13"/>
        <v>4</v>
      </c>
      <c r="D119" s="44">
        <v>3407.9</v>
      </c>
      <c r="E119" s="44">
        <v>2741.14</v>
      </c>
      <c r="F119" s="44">
        <v>666.76</v>
      </c>
      <c r="G119" s="44">
        <v>0</v>
      </c>
      <c r="H119" s="44">
        <v>2015.66</v>
      </c>
      <c r="I119">
        <v>36</v>
      </c>
    </row>
    <row r="120" spans="1:9" x14ac:dyDescent="0.25">
      <c r="A120" s="2">
        <v>44680</v>
      </c>
      <c r="B120">
        <f t="shared" si="12"/>
        <v>4</v>
      </c>
      <c r="C120">
        <f t="shared" si="13"/>
        <v>5</v>
      </c>
      <c r="D120" s="44">
        <v>2724.02</v>
      </c>
      <c r="E120" s="44">
        <v>2616.0300000000002</v>
      </c>
      <c r="F120" s="44">
        <v>107.99</v>
      </c>
      <c r="G120" s="44">
        <v>0</v>
      </c>
      <c r="H120" s="44">
        <v>1600.48</v>
      </c>
      <c r="I120">
        <v>32</v>
      </c>
    </row>
    <row r="121" spans="1:9" x14ac:dyDescent="0.25">
      <c r="A121" s="2">
        <v>44681</v>
      </c>
      <c r="B121">
        <f t="shared" si="12"/>
        <v>4</v>
      </c>
      <c r="C121">
        <f t="shared" si="13"/>
        <v>6</v>
      </c>
      <c r="D121" s="44">
        <v>2936.9</v>
      </c>
      <c r="E121" s="44">
        <v>2120.46</v>
      </c>
      <c r="F121" s="44">
        <v>816.44</v>
      </c>
      <c r="G121" s="44">
        <v>0</v>
      </c>
      <c r="H121" s="44">
        <v>1733.86</v>
      </c>
      <c r="I121">
        <v>31</v>
      </c>
    </row>
    <row r="122" spans="1:9" x14ac:dyDescent="0.25">
      <c r="A122" s="2">
        <v>44682</v>
      </c>
      <c r="B122">
        <f t="shared" si="12"/>
        <v>5</v>
      </c>
      <c r="C122">
        <f t="shared" si="13"/>
        <v>7</v>
      </c>
      <c r="D122" s="44">
        <v>2299.4899999999998</v>
      </c>
      <c r="E122" s="44">
        <v>1844.27</v>
      </c>
      <c r="F122" s="44">
        <v>455.22</v>
      </c>
      <c r="G122" s="44">
        <v>0</v>
      </c>
      <c r="H122" s="44">
        <v>1358.02</v>
      </c>
      <c r="I122">
        <v>25</v>
      </c>
    </row>
    <row r="123" spans="1:9" x14ac:dyDescent="0.25">
      <c r="A123" s="2">
        <v>44683</v>
      </c>
      <c r="B123">
        <f t="shared" si="12"/>
        <v>5</v>
      </c>
      <c r="C123">
        <f t="shared" si="13"/>
        <v>1</v>
      </c>
      <c r="D123" s="44">
        <v>5005.97</v>
      </c>
      <c r="E123" s="44">
        <v>4914.97</v>
      </c>
      <c r="F123" s="44">
        <v>91</v>
      </c>
      <c r="G123" s="44">
        <v>0</v>
      </c>
      <c r="H123" s="44">
        <v>2991.38</v>
      </c>
      <c r="I123">
        <v>44</v>
      </c>
    </row>
    <row r="124" spans="1:9" x14ac:dyDescent="0.25">
      <c r="A124" s="2">
        <v>44684</v>
      </c>
      <c r="B124">
        <f t="shared" si="12"/>
        <v>5</v>
      </c>
      <c r="C124">
        <f t="shared" si="13"/>
        <v>2</v>
      </c>
      <c r="D124" s="44">
        <v>3559.06</v>
      </c>
      <c r="E124" s="44">
        <v>3026.82</v>
      </c>
      <c r="F124" s="44">
        <v>532.24</v>
      </c>
      <c r="G124" s="44">
        <v>0</v>
      </c>
      <c r="H124" s="44">
        <v>2125.69</v>
      </c>
      <c r="I124">
        <v>35</v>
      </c>
    </row>
    <row r="125" spans="1:9" x14ac:dyDescent="0.25">
      <c r="A125" s="2">
        <v>44685</v>
      </c>
      <c r="B125">
        <f t="shared" si="12"/>
        <v>5</v>
      </c>
      <c r="C125">
        <f t="shared" si="13"/>
        <v>3</v>
      </c>
      <c r="D125" s="44">
        <v>3769.1</v>
      </c>
      <c r="E125" s="44">
        <v>3769.1</v>
      </c>
      <c r="F125" s="44">
        <v>0</v>
      </c>
      <c r="G125" s="44">
        <v>0</v>
      </c>
      <c r="H125" s="44">
        <v>2195.29</v>
      </c>
      <c r="I125">
        <v>31</v>
      </c>
    </row>
    <row r="126" spans="1:9" x14ac:dyDescent="0.25">
      <c r="A126" s="2">
        <v>44686</v>
      </c>
      <c r="B126">
        <f t="shared" si="12"/>
        <v>5</v>
      </c>
      <c r="C126">
        <f t="shared" si="13"/>
        <v>4</v>
      </c>
      <c r="D126" s="44">
        <v>4005.34</v>
      </c>
      <c r="E126" s="44">
        <v>3073.37</v>
      </c>
      <c r="F126" s="44">
        <v>931.97</v>
      </c>
      <c r="G126" s="44">
        <v>0</v>
      </c>
      <c r="H126" s="44">
        <v>2362.7600000000002</v>
      </c>
      <c r="I126">
        <v>45</v>
      </c>
    </row>
    <row r="127" spans="1:9" x14ac:dyDescent="0.25">
      <c r="A127" s="2">
        <v>44687</v>
      </c>
      <c r="B127">
        <f t="shared" si="12"/>
        <v>5</v>
      </c>
      <c r="C127">
        <f t="shared" si="13"/>
        <v>5</v>
      </c>
      <c r="D127" s="44">
        <v>3641.77</v>
      </c>
      <c r="E127" s="44">
        <v>3097.47</v>
      </c>
      <c r="F127" s="44">
        <v>544.29999999999995</v>
      </c>
      <c r="G127" s="44">
        <v>0</v>
      </c>
      <c r="H127" s="44">
        <v>2215.27</v>
      </c>
      <c r="I127">
        <v>36</v>
      </c>
    </row>
    <row r="128" spans="1:9" x14ac:dyDescent="0.25">
      <c r="A128" s="2">
        <v>44688</v>
      </c>
      <c r="B128">
        <f t="shared" si="12"/>
        <v>5</v>
      </c>
      <c r="C128">
        <f t="shared" si="13"/>
        <v>6</v>
      </c>
      <c r="D128" s="44">
        <v>3771.87</v>
      </c>
      <c r="E128" s="44">
        <v>3606.46</v>
      </c>
      <c r="F128" s="44">
        <v>165.41</v>
      </c>
      <c r="G128" s="44">
        <v>0</v>
      </c>
      <c r="H128" s="44">
        <v>2210.9</v>
      </c>
      <c r="I128">
        <v>37</v>
      </c>
    </row>
    <row r="129" spans="1:9" x14ac:dyDescent="0.25">
      <c r="A129" s="2">
        <v>44689</v>
      </c>
      <c r="B129">
        <f t="shared" si="12"/>
        <v>5</v>
      </c>
      <c r="C129">
        <f t="shared" si="13"/>
        <v>7</v>
      </c>
      <c r="D129" s="44">
        <v>4323.88</v>
      </c>
      <c r="E129" s="44">
        <v>4121.76</v>
      </c>
      <c r="F129" s="44">
        <v>202.12</v>
      </c>
      <c r="G129" s="44">
        <v>0</v>
      </c>
      <c r="H129" s="44">
        <v>2500.27</v>
      </c>
      <c r="I129">
        <v>34</v>
      </c>
    </row>
    <row r="130" spans="1:9" x14ac:dyDescent="0.25">
      <c r="A130" s="2">
        <v>44690</v>
      </c>
      <c r="B130">
        <f t="shared" si="12"/>
        <v>5</v>
      </c>
      <c r="C130">
        <f t="shared" si="13"/>
        <v>1</v>
      </c>
      <c r="D130" s="44">
        <v>6576.87</v>
      </c>
      <c r="E130" s="44">
        <v>4606.3999999999996</v>
      </c>
      <c r="F130" s="44">
        <v>1970.47</v>
      </c>
      <c r="G130" s="44">
        <v>0</v>
      </c>
      <c r="H130" s="44">
        <v>3815.44</v>
      </c>
      <c r="I130">
        <v>47</v>
      </c>
    </row>
    <row r="131" spans="1:9" x14ac:dyDescent="0.25">
      <c r="A131" s="2">
        <v>44691</v>
      </c>
      <c r="B131">
        <f t="shared" ref="B131:B184" si="14">MONTH(A131)</f>
        <v>5</v>
      </c>
      <c r="C131">
        <f t="shared" ref="C131:C184" si="15">WEEKDAY(A131,2)</f>
        <v>2</v>
      </c>
      <c r="D131" s="44">
        <v>4187.87</v>
      </c>
      <c r="E131" s="44">
        <v>3274.09</v>
      </c>
      <c r="F131" s="44">
        <v>546.08000000000004</v>
      </c>
      <c r="G131" s="44">
        <v>367.7</v>
      </c>
      <c r="H131" s="44">
        <v>2428.3000000000002</v>
      </c>
      <c r="I131">
        <v>34</v>
      </c>
    </row>
    <row r="132" spans="1:9" x14ac:dyDescent="0.25">
      <c r="A132" s="2">
        <v>44692</v>
      </c>
      <c r="B132">
        <f t="shared" si="14"/>
        <v>5</v>
      </c>
      <c r="C132">
        <f t="shared" si="15"/>
        <v>3</v>
      </c>
      <c r="D132" s="44">
        <v>2697</v>
      </c>
      <c r="E132" s="44">
        <v>2265.39</v>
      </c>
      <c r="F132" s="44">
        <v>431.61</v>
      </c>
      <c r="G132" s="44">
        <v>0</v>
      </c>
      <c r="H132" s="44">
        <v>1614.29</v>
      </c>
      <c r="I132">
        <v>33</v>
      </c>
    </row>
    <row r="133" spans="1:9" x14ac:dyDescent="0.25">
      <c r="A133" s="2">
        <v>44693</v>
      </c>
      <c r="B133">
        <f t="shared" si="14"/>
        <v>5</v>
      </c>
      <c r="C133">
        <f t="shared" si="15"/>
        <v>4</v>
      </c>
      <c r="D133" s="44">
        <v>5016.97</v>
      </c>
      <c r="E133" s="44">
        <v>3192.75</v>
      </c>
      <c r="F133" s="44">
        <v>1824.22</v>
      </c>
      <c r="G133" s="44">
        <v>0</v>
      </c>
      <c r="H133" s="44">
        <v>2935.17</v>
      </c>
      <c r="I133">
        <v>48</v>
      </c>
    </row>
    <row r="134" spans="1:9" x14ac:dyDescent="0.25">
      <c r="A134" s="2">
        <v>44694</v>
      </c>
      <c r="B134">
        <f t="shared" si="14"/>
        <v>5</v>
      </c>
      <c r="C134">
        <f t="shared" si="15"/>
        <v>5</v>
      </c>
      <c r="D134" s="44">
        <v>6800.97</v>
      </c>
      <c r="E134" s="44">
        <v>5259.85</v>
      </c>
      <c r="F134" s="44">
        <v>1541.12</v>
      </c>
      <c r="G134" s="44">
        <v>0</v>
      </c>
      <c r="H134" s="44">
        <v>4028.82</v>
      </c>
      <c r="I134">
        <v>42</v>
      </c>
    </row>
    <row r="135" spans="1:9" x14ac:dyDescent="0.25">
      <c r="A135" s="2">
        <v>44695</v>
      </c>
      <c r="B135">
        <f t="shared" si="14"/>
        <v>5</v>
      </c>
      <c r="C135">
        <f t="shared" si="15"/>
        <v>6</v>
      </c>
      <c r="D135" s="44">
        <v>6474.39</v>
      </c>
      <c r="E135" s="44">
        <v>4850.71</v>
      </c>
      <c r="F135" s="44">
        <v>1400.68</v>
      </c>
      <c r="G135" s="44">
        <v>223</v>
      </c>
      <c r="H135" s="44">
        <v>3760.14</v>
      </c>
      <c r="I135">
        <v>45</v>
      </c>
    </row>
    <row r="136" spans="1:9" x14ac:dyDescent="0.25">
      <c r="A136" s="2">
        <v>44696</v>
      </c>
      <c r="B136">
        <f t="shared" si="14"/>
        <v>5</v>
      </c>
      <c r="C136">
        <f t="shared" si="15"/>
        <v>7</v>
      </c>
      <c r="D136" s="44">
        <v>2278.7600000000002</v>
      </c>
      <c r="E136" s="44">
        <v>2011.17</v>
      </c>
      <c r="F136" s="44">
        <v>267.58999999999997</v>
      </c>
      <c r="G136" s="44">
        <v>0</v>
      </c>
      <c r="H136" s="44">
        <v>1349.34</v>
      </c>
      <c r="I136">
        <v>26</v>
      </c>
    </row>
    <row r="137" spans="1:9" x14ac:dyDescent="0.25">
      <c r="A137" s="2">
        <v>44697</v>
      </c>
      <c r="B137">
        <f t="shared" si="14"/>
        <v>5</v>
      </c>
      <c r="C137">
        <f t="shared" si="15"/>
        <v>1</v>
      </c>
      <c r="D137" s="44">
        <v>6836.33</v>
      </c>
      <c r="E137" s="44">
        <v>5687.98</v>
      </c>
      <c r="F137" s="44">
        <v>1148.3499999999999</v>
      </c>
      <c r="G137" s="44">
        <v>0</v>
      </c>
      <c r="H137" s="44">
        <v>4091.26</v>
      </c>
      <c r="I137">
        <v>60</v>
      </c>
    </row>
    <row r="138" spans="1:9" x14ac:dyDescent="0.25">
      <c r="A138" s="2">
        <v>44698</v>
      </c>
      <c r="B138">
        <f t="shared" si="14"/>
        <v>5</v>
      </c>
      <c r="C138">
        <f t="shared" si="15"/>
        <v>2</v>
      </c>
      <c r="D138" s="44">
        <v>2978.96</v>
      </c>
      <c r="E138" s="44">
        <v>2784.96</v>
      </c>
      <c r="F138" s="44">
        <v>194</v>
      </c>
      <c r="G138" s="44">
        <v>0</v>
      </c>
      <c r="H138" s="44">
        <v>1801.97</v>
      </c>
      <c r="I138">
        <v>36</v>
      </c>
    </row>
    <row r="139" spans="1:9" x14ac:dyDescent="0.25">
      <c r="A139" s="2">
        <v>44699</v>
      </c>
      <c r="B139">
        <f t="shared" si="14"/>
        <v>5</v>
      </c>
      <c r="C139">
        <f t="shared" si="15"/>
        <v>3</v>
      </c>
      <c r="D139" s="44">
        <v>3994.34</v>
      </c>
      <c r="E139" s="44">
        <v>2886.69</v>
      </c>
      <c r="F139" s="44">
        <v>1107.6500000000001</v>
      </c>
      <c r="G139" s="44">
        <v>0</v>
      </c>
      <c r="H139" s="44">
        <v>2329.9499999999998</v>
      </c>
      <c r="I139">
        <v>42</v>
      </c>
    </row>
    <row r="140" spans="1:9" x14ac:dyDescent="0.25">
      <c r="A140" s="2">
        <v>44700</v>
      </c>
      <c r="B140">
        <f t="shared" si="14"/>
        <v>5</v>
      </c>
      <c r="C140">
        <f t="shared" si="15"/>
        <v>4</v>
      </c>
      <c r="D140" s="44">
        <v>3841.43</v>
      </c>
      <c r="E140" s="44">
        <v>3668.32</v>
      </c>
      <c r="F140" s="44">
        <v>173.11</v>
      </c>
      <c r="G140" s="44">
        <v>0</v>
      </c>
      <c r="H140" s="44">
        <v>2337.63</v>
      </c>
      <c r="I140">
        <v>40</v>
      </c>
    </row>
    <row r="141" spans="1:9" x14ac:dyDescent="0.25">
      <c r="A141" s="2">
        <v>44701</v>
      </c>
      <c r="B141">
        <f t="shared" si="14"/>
        <v>5</v>
      </c>
      <c r="C141">
        <f t="shared" si="15"/>
        <v>5</v>
      </c>
      <c r="D141" s="44">
        <v>5256.21</v>
      </c>
      <c r="E141" s="44">
        <v>4466.4799999999996</v>
      </c>
      <c r="F141" s="44">
        <v>318.81</v>
      </c>
      <c r="G141" s="44">
        <v>470.92</v>
      </c>
      <c r="H141" s="44">
        <v>3190.74</v>
      </c>
      <c r="I141">
        <v>46</v>
      </c>
    </row>
    <row r="142" spans="1:9" x14ac:dyDescent="0.25">
      <c r="A142" s="2">
        <v>44702</v>
      </c>
      <c r="B142">
        <f t="shared" si="14"/>
        <v>5</v>
      </c>
      <c r="C142">
        <f t="shared" si="15"/>
        <v>6</v>
      </c>
      <c r="D142" s="44">
        <v>4876.71</v>
      </c>
      <c r="E142" s="44">
        <v>4139.45</v>
      </c>
      <c r="F142" s="44">
        <v>737.26</v>
      </c>
      <c r="G142" s="44">
        <v>0</v>
      </c>
      <c r="H142" s="44">
        <v>2880.41</v>
      </c>
      <c r="I142">
        <v>31</v>
      </c>
    </row>
    <row r="143" spans="1:9" x14ac:dyDescent="0.25">
      <c r="A143" s="2">
        <v>44703</v>
      </c>
      <c r="B143">
        <f t="shared" si="14"/>
        <v>5</v>
      </c>
      <c r="C143">
        <f t="shared" si="15"/>
        <v>7</v>
      </c>
      <c r="D143" s="44">
        <v>3625.34</v>
      </c>
      <c r="E143" s="44">
        <v>2363.54</v>
      </c>
      <c r="F143" s="44">
        <v>1261.8</v>
      </c>
      <c r="G143" s="44">
        <v>0</v>
      </c>
      <c r="H143" s="44">
        <v>2172.88</v>
      </c>
      <c r="I143">
        <v>24</v>
      </c>
    </row>
    <row r="144" spans="1:9" x14ac:dyDescent="0.25">
      <c r="A144" s="2">
        <v>44704</v>
      </c>
      <c r="B144">
        <f t="shared" si="14"/>
        <v>5</v>
      </c>
      <c r="C144">
        <f t="shared" si="15"/>
        <v>1</v>
      </c>
      <c r="D144" s="44">
        <v>2353.56</v>
      </c>
      <c r="E144" s="44">
        <v>1970.94</v>
      </c>
      <c r="F144" s="44">
        <v>382.62</v>
      </c>
      <c r="G144" s="44">
        <v>0</v>
      </c>
      <c r="H144" s="44">
        <v>1398.95</v>
      </c>
      <c r="I144">
        <v>34</v>
      </c>
    </row>
    <row r="145" spans="1:9" x14ac:dyDescent="0.25">
      <c r="A145" s="2">
        <v>44705</v>
      </c>
      <c r="B145">
        <f t="shared" si="14"/>
        <v>5</v>
      </c>
      <c r="C145">
        <f t="shared" si="15"/>
        <v>2</v>
      </c>
      <c r="D145" s="44">
        <v>2837.77</v>
      </c>
      <c r="E145" s="44">
        <v>2560.34</v>
      </c>
      <c r="F145" s="44">
        <v>277.43</v>
      </c>
      <c r="G145" s="44">
        <v>0</v>
      </c>
      <c r="H145" s="44">
        <v>1671.61</v>
      </c>
      <c r="I145">
        <v>33</v>
      </c>
    </row>
    <row r="146" spans="1:9" x14ac:dyDescent="0.25">
      <c r="A146" s="2">
        <v>44706</v>
      </c>
      <c r="B146">
        <f t="shared" si="14"/>
        <v>5</v>
      </c>
      <c r="C146">
        <f t="shared" si="15"/>
        <v>3</v>
      </c>
      <c r="D146" s="44">
        <v>6485.35</v>
      </c>
      <c r="E146" s="44">
        <v>5601.1</v>
      </c>
      <c r="F146" s="44">
        <v>884.25</v>
      </c>
      <c r="G146" s="44">
        <v>0</v>
      </c>
      <c r="H146" s="44">
        <v>3843.54</v>
      </c>
      <c r="I146">
        <v>53</v>
      </c>
    </row>
    <row r="147" spans="1:9" x14ac:dyDescent="0.25">
      <c r="A147" s="2">
        <v>44707</v>
      </c>
      <c r="B147">
        <f t="shared" si="14"/>
        <v>5</v>
      </c>
      <c r="C147">
        <f t="shared" si="15"/>
        <v>4</v>
      </c>
      <c r="D147" s="44">
        <v>4079.26</v>
      </c>
      <c r="E147" s="44">
        <v>3574.25</v>
      </c>
      <c r="F147" s="44">
        <v>505.01</v>
      </c>
      <c r="G147" s="44">
        <v>0</v>
      </c>
      <c r="H147" s="44">
        <v>2365.6</v>
      </c>
      <c r="I147">
        <v>35</v>
      </c>
    </row>
    <row r="148" spans="1:9" x14ac:dyDescent="0.25">
      <c r="A148" s="2">
        <v>44708</v>
      </c>
      <c r="B148">
        <f t="shared" si="14"/>
        <v>5</v>
      </c>
      <c r="C148">
        <f t="shared" si="15"/>
        <v>5</v>
      </c>
      <c r="D148" s="44">
        <v>6378.39</v>
      </c>
      <c r="E148" s="44">
        <v>4568.8100000000004</v>
      </c>
      <c r="F148" s="44">
        <v>903.56</v>
      </c>
      <c r="G148" s="44">
        <v>906.02</v>
      </c>
      <c r="H148" s="44">
        <v>3894.37</v>
      </c>
      <c r="I148">
        <v>60</v>
      </c>
    </row>
    <row r="149" spans="1:9" x14ac:dyDescent="0.25">
      <c r="A149" s="2">
        <v>44709</v>
      </c>
      <c r="B149">
        <f t="shared" si="14"/>
        <v>5</v>
      </c>
      <c r="C149">
        <f t="shared" si="15"/>
        <v>6</v>
      </c>
      <c r="D149" s="44">
        <v>3786.59</v>
      </c>
      <c r="E149" s="44">
        <v>3228.34</v>
      </c>
      <c r="F149" s="44">
        <v>376.56</v>
      </c>
      <c r="G149" s="44">
        <v>181.69</v>
      </c>
      <c r="H149" s="44">
        <v>2274.87</v>
      </c>
      <c r="I149">
        <v>42</v>
      </c>
    </row>
    <row r="150" spans="1:9" x14ac:dyDescent="0.25">
      <c r="A150" s="2">
        <v>44710</v>
      </c>
      <c r="B150">
        <f t="shared" si="14"/>
        <v>5</v>
      </c>
      <c r="C150">
        <f t="shared" si="15"/>
        <v>7</v>
      </c>
      <c r="D150" s="44">
        <v>3963.06</v>
      </c>
      <c r="E150" s="44">
        <v>3963.06</v>
      </c>
      <c r="F150" s="44">
        <v>0</v>
      </c>
      <c r="G150" s="44">
        <v>0</v>
      </c>
      <c r="H150" s="44">
        <v>2283.02</v>
      </c>
      <c r="I150">
        <v>34</v>
      </c>
    </row>
    <row r="151" spans="1:9" x14ac:dyDescent="0.25">
      <c r="A151" s="2">
        <v>44711</v>
      </c>
      <c r="B151">
        <f t="shared" si="14"/>
        <v>5</v>
      </c>
      <c r="C151">
        <f t="shared" si="15"/>
        <v>1</v>
      </c>
      <c r="D151" s="44">
        <v>4594.9449999999997</v>
      </c>
      <c r="E151" s="44">
        <v>3829.46</v>
      </c>
      <c r="F151" s="44">
        <v>765.48500000000001</v>
      </c>
      <c r="G151" s="44">
        <v>0</v>
      </c>
      <c r="H151" s="44">
        <v>2665.0681</v>
      </c>
      <c r="I151">
        <v>0</v>
      </c>
    </row>
    <row r="152" spans="1:9" x14ac:dyDescent="0.25">
      <c r="A152" s="2">
        <v>44712</v>
      </c>
      <c r="B152">
        <f t="shared" si="14"/>
        <v>5</v>
      </c>
      <c r="C152">
        <f t="shared" si="15"/>
        <v>2</v>
      </c>
      <c r="D152" s="44">
        <v>2908.3649999999998</v>
      </c>
      <c r="E152" s="44">
        <v>2672.65</v>
      </c>
      <c r="F152" s="44">
        <v>235.715</v>
      </c>
      <c r="G152" s="44">
        <v>0</v>
      </c>
      <c r="H152" s="44">
        <v>1657.7680499999999</v>
      </c>
      <c r="I152">
        <v>0</v>
      </c>
    </row>
    <row r="153" spans="1:9" x14ac:dyDescent="0.25">
      <c r="A153" s="2">
        <v>44568</v>
      </c>
      <c r="B153">
        <f t="shared" si="14"/>
        <v>1</v>
      </c>
      <c r="C153">
        <f t="shared" si="15"/>
        <v>5</v>
      </c>
      <c r="D153" s="44">
        <v>5649.31</v>
      </c>
      <c r="E153" s="44">
        <v>4933.16</v>
      </c>
      <c r="F153" s="44">
        <v>716.15</v>
      </c>
      <c r="G153" s="44">
        <v>0</v>
      </c>
      <c r="H153" s="44">
        <v>2779.85</v>
      </c>
      <c r="I153">
        <v>59</v>
      </c>
    </row>
    <row r="154" spans="1:9" x14ac:dyDescent="0.25">
      <c r="A154" s="2">
        <v>44575</v>
      </c>
      <c r="B154">
        <f t="shared" si="14"/>
        <v>1</v>
      </c>
      <c r="C154">
        <f t="shared" si="15"/>
        <v>5</v>
      </c>
      <c r="D154" s="44">
        <v>3503.12</v>
      </c>
      <c r="E154" s="44">
        <v>2831.55</v>
      </c>
      <c r="F154" s="44">
        <v>671.57</v>
      </c>
      <c r="G154" s="44">
        <v>0</v>
      </c>
      <c r="H154" s="44">
        <v>1996.33</v>
      </c>
      <c r="I154">
        <v>33</v>
      </c>
    </row>
    <row r="155" spans="1:9" x14ac:dyDescent="0.25">
      <c r="A155" s="2">
        <v>44576</v>
      </c>
      <c r="B155">
        <f t="shared" si="14"/>
        <v>1</v>
      </c>
      <c r="C155">
        <f t="shared" si="15"/>
        <v>6</v>
      </c>
      <c r="D155" s="44">
        <v>6727.53</v>
      </c>
      <c r="E155" s="44">
        <v>5752.18</v>
      </c>
      <c r="F155" s="44">
        <v>975.35</v>
      </c>
      <c r="G155" s="44">
        <v>0</v>
      </c>
      <c r="H155" s="44">
        <v>3750.84</v>
      </c>
      <c r="I155">
        <v>48</v>
      </c>
    </row>
    <row r="156" spans="1:9" x14ac:dyDescent="0.25">
      <c r="A156" s="2">
        <v>44577</v>
      </c>
      <c r="B156">
        <f t="shared" si="14"/>
        <v>1</v>
      </c>
      <c r="C156">
        <f t="shared" si="15"/>
        <v>7</v>
      </c>
      <c r="D156" s="44">
        <v>3620.16</v>
      </c>
      <c r="E156" s="44">
        <v>3216.57</v>
      </c>
      <c r="F156" s="44">
        <v>403.59</v>
      </c>
      <c r="G156" s="44">
        <v>0</v>
      </c>
      <c r="H156" s="44">
        <v>2127.77</v>
      </c>
      <c r="I156">
        <v>28</v>
      </c>
    </row>
    <row r="157" spans="1:9" x14ac:dyDescent="0.25">
      <c r="A157" s="2">
        <v>44616</v>
      </c>
      <c r="B157">
        <f t="shared" si="14"/>
        <v>2</v>
      </c>
      <c r="C157">
        <f t="shared" si="15"/>
        <v>4</v>
      </c>
      <c r="D157" s="44">
        <v>4088.09</v>
      </c>
      <c r="E157" s="44">
        <v>3492.17</v>
      </c>
      <c r="F157" s="44">
        <v>595.91999999999996</v>
      </c>
      <c r="G157" s="44">
        <v>0</v>
      </c>
      <c r="H157" s="44">
        <v>2317.0700000000002</v>
      </c>
      <c r="I157">
        <v>40</v>
      </c>
    </row>
    <row r="158" spans="1:9" x14ac:dyDescent="0.25">
      <c r="A158" s="2">
        <v>44617</v>
      </c>
      <c r="B158">
        <f t="shared" si="14"/>
        <v>2</v>
      </c>
      <c r="C158">
        <f t="shared" si="15"/>
        <v>5</v>
      </c>
      <c r="D158" s="44">
        <v>2918.34</v>
      </c>
      <c r="E158" s="44">
        <v>2489.85</v>
      </c>
      <c r="F158" s="44">
        <v>428.49</v>
      </c>
      <c r="G158" s="44">
        <v>0</v>
      </c>
      <c r="H158" s="44">
        <v>1668.94</v>
      </c>
      <c r="I158">
        <v>34</v>
      </c>
    </row>
    <row r="159" spans="1:9" x14ac:dyDescent="0.25">
      <c r="A159" s="2">
        <v>44618</v>
      </c>
      <c r="B159">
        <f t="shared" si="14"/>
        <v>2</v>
      </c>
      <c r="C159">
        <f t="shared" si="15"/>
        <v>6</v>
      </c>
      <c r="D159" s="44">
        <v>7506.01</v>
      </c>
      <c r="E159" s="44">
        <v>4240.6499999999996</v>
      </c>
      <c r="F159" s="44">
        <v>3265.36</v>
      </c>
      <c r="G159" s="44">
        <v>0</v>
      </c>
      <c r="H159" s="44">
        <v>4222.74</v>
      </c>
      <c r="I159">
        <v>49</v>
      </c>
    </row>
    <row r="160" spans="1:9" x14ac:dyDescent="0.25">
      <c r="A160" s="2">
        <v>44628</v>
      </c>
      <c r="B160">
        <f t="shared" si="14"/>
        <v>3</v>
      </c>
      <c r="C160">
        <f t="shared" si="15"/>
        <v>2</v>
      </c>
      <c r="D160" s="44">
        <v>5725.4</v>
      </c>
      <c r="E160" s="44">
        <v>4397.01</v>
      </c>
      <c r="F160" s="44">
        <v>1328.39</v>
      </c>
      <c r="G160" s="44">
        <v>0</v>
      </c>
      <c r="H160" s="44">
        <v>3161.2</v>
      </c>
      <c r="I160">
        <v>40</v>
      </c>
    </row>
    <row r="161" spans="1:9" x14ac:dyDescent="0.25">
      <c r="A161" s="2">
        <v>44658</v>
      </c>
      <c r="B161">
        <f t="shared" si="14"/>
        <v>4</v>
      </c>
      <c r="C161">
        <f t="shared" si="15"/>
        <v>4</v>
      </c>
      <c r="D161" s="44">
        <v>4385.3500000000004</v>
      </c>
      <c r="E161" s="44">
        <v>4385.3500000000004</v>
      </c>
      <c r="F161" s="44">
        <v>0</v>
      </c>
      <c r="G161" s="44">
        <v>0</v>
      </c>
      <c r="H161" s="44">
        <v>2619.86</v>
      </c>
      <c r="I161">
        <v>36</v>
      </c>
    </row>
    <row r="162" spans="1:9" x14ac:dyDescent="0.25">
      <c r="A162" s="2">
        <v>44659</v>
      </c>
      <c r="B162">
        <f t="shared" si="14"/>
        <v>4</v>
      </c>
      <c r="C162">
        <f t="shared" si="15"/>
        <v>5</v>
      </c>
      <c r="D162" s="44">
        <v>4999.97</v>
      </c>
      <c r="E162" s="44">
        <v>3970.51</v>
      </c>
      <c r="F162" s="44">
        <v>1029.46</v>
      </c>
      <c r="G162" s="44">
        <v>0</v>
      </c>
      <c r="H162" s="44">
        <v>2937.99</v>
      </c>
      <c r="I162">
        <v>39</v>
      </c>
    </row>
    <row r="163" spans="1:9" x14ac:dyDescent="0.25">
      <c r="A163" s="2">
        <v>44660</v>
      </c>
      <c r="B163">
        <f t="shared" si="14"/>
        <v>4</v>
      </c>
      <c r="C163">
        <f t="shared" si="15"/>
        <v>6</v>
      </c>
      <c r="D163" s="44">
        <v>4886.8999999999996</v>
      </c>
      <c r="E163" s="44">
        <v>3893.99</v>
      </c>
      <c r="F163" s="44">
        <v>992.91</v>
      </c>
      <c r="G163" s="44">
        <v>0</v>
      </c>
      <c r="H163" s="44">
        <v>2862.35</v>
      </c>
      <c r="I163">
        <v>44</v>
      </c>
    </row>
    <row r="164" spans="1:9" x14ac:dyDescent="0.25">
      <c r="A164" s="2">
        <v>44572</v>
      </c>
      <c r="B164">
        <f t="shared" si="14"/>
        <v>1</v>
      </c>
      <c r="C164">
        <f t="shared" si="15"/>
        <v>2</v>
      </c>
      <c r="D164" s="44">
        <v>4226.25</v>
      </c>
      <c r="E164" s="44">
        <v>3692.89</v>
      </c>
      <c r="F164" s="44">
        <v>533.36</v>
      </c>
      <c r="G164" s="44">
        <v>0</v>
      </c>
      <c r="H164" s="44">
        <v>2411.77</v>
      </c>
      <c r="I164">
        <v>46</v>
      </c>
    </row>
    <row r="165" spans="1:9" x14ac:dyDescent="0.25">
      <c r="A165" s="2">
        <v>44573</v>
      </c>
      <c r="B165">
        <f t="shared" si="14"/>
        <v>1</v>
      </c>
      <c r="C165">
        <f t="shared" si="15"/>
        <v>3</v>
      </c>
      <c r="D165" s="44">
        <v>4172.46</v>
      </c>
      <c r="E165" s="44">
        <v>4172.46</v>
      </c>
      <c r="F165" s="44">
        <v>0</v>
      </c>
      <c r="G165" s="44">
        <v>0</v>
      </c>
      <c r="H165" s="44">
        <v>2291.9499999999998</v>
      </c>
      <c r="I165">
        <v>48</v>
      </c>
    </row>
    <row r="166" spans="1:9" x14ac:dyDescent="0.25">
      <c r="A166" s="2">
        <v>44580</v>
      </c>
      <c r="B166">
        <f t="shared" si="14"/>
        <v>1</v>
      </c>
      <c r="C166">
        <f t="shared" si="15"/>
        <v>3</v>
      </c>
      <c r="D166" s="44">
        <v>3966.48</v>
      </c>
      <c r="E166" s="44">
        <v>3605.21</v>
      </c>
      <c r="F166" s="44">
        <v>361.27</v>
      </c>
      <c r="G166" s="44">
        <v>0</v>
      </c>
      <c r="H166" s="44">
        <v>2216.8200000000002</v>
      </c>
      <c r="I166">
        <v>53</v>
      </c>
    </row>
    <row r="167" spans="1:9" x14ac:dyDescent="0.25">
      <c r="A167" s="2">
        <v>44592</v>
      </c>
      <c r="B167">
        <f t="shared" si="14"/>
        <v>1</v>
      </c>
      <c r="C167">
        <f t="shared" si="15"/>
        <v>1</v>
      </c>
      <c r="D167" s="44">
        <v>4221.26</v>
      </c>
      <c r="E167" s="44">
        <v>4169.25</v>
      </c>
      <c r="F167" s="44">
        <v>52.01</v>
      </c>
      <c r="G167" s="44">
        <v>0</v>
      </c>
      <c r="H167" s="44">
        <v>2391.35</v>
      </c>
      <c r="I167">
        <v>54</v>
      </c>
    </row>
    <row r="168" spans="1:9" x14ac:dyDescent="0.25">
      <c r="A168" s="2">
        <v>44598</v>
      </c>
      <c r="B168">
        <f t="shared" si="14"/>
        <v>2</v>
      </c>
      <c r="C168">
        <f t="shared" si="15"/>
        <v>7</v>
      </c>
      <c r="D168" s="44">
        <v>2630.46</v>
      </c>
      <c r="E168" s="44">
        <v>1803.43</v>
      </c>
      <c r="F168" s="44">
        <v>827.03</v>
      </c>
      <c r="G168" s="44">
        <v>0</v>
      </c>
      <c r="H168" s="44">
        <v>1669.58</v>
      </c>
      <c r="I168">
        <v>22</v>
      </c>
    </row>
    <row r="169" spans="1:9" x14ac:dyDescent="0.25">
      <c r="A169" s="2">
        <v>44605</v>
      </c>
      <c r="B169">
        <f t="shared" si="14"/>
        <v>2</v>
      </c>
      <c r="C169">
        <f t="shared" si="15"/>
        <v>7</v>
      </c>
      <c r="D169" s="44">
        <v>2562.7199999999998</v>
      </c>
      <c r="E169" s="44">
        <v>2031.79</v>
      </c>
      <c r="F169" s="44">
        <v>530.92999999999995</v>
      </c>
      <c r="G169" s="44">
        <v>0</v>
      </c>
      <c r="H169" s="44">
        <v>1417.57</v>
      </c>
      <c r="I169">
        <v>22</v>
      </c>
    </row>
    <row r="170" spans="1:9" x14ac:dyDescent="0.25">
      <c r="A170" s="2">
        <v>44607</v>
      </c>
      <c r="B170">
        <f t="shared" si="14"/>
        <v>2</v>
      </c>
      <c r="C170">
        <f t="shared" si="15"/>
        <v>2</v>
      </c>
      <c r="D170" s="44">
        <v>6054.22</v>
      </c>
      <c r="E170" s="44">
        <v>5314.25</v>
      </c>
      <c r="F170" s="44">
        <v>739.97</v>
      </c>
      <c r="G170" s="44">
        <v>0</v>
      </c>
      <c r="H170" s="44">
        <v>3472.59</v>
      </c>
      <c r="I170">
        <v>56</v>
      </c>
    </row>
    <row r="171" spans="1:9" x14ac:dyDescent="0.25">
      <c r="A171" s="2">
        <v>44618</v>
      </c>
      <c r="B171">
        <f t="shared" si="14"/>
        <v>2</v>
      </c>
      <c r="C171">
        <f t="shared" si="15"/>
        <v>6</v>
      </c>
      <c r="D171" s="44">
        <v>7506.01</v>
      </c>
      <c r="E171" s="44">
        <v>4240.6499999999996</v>
      </c>
      <c r="F171" s="44">
        <v>3265.36</v>
      </c>
      <c r="G171" s="44">
        <v>0</v>
      </c>
      <c r="H171" s="44">
        <v>4222.74</v>
      </c>
      <c r="I171">
        <v>49</v>
      </c>
    </row>
    <row r="172" spans="1:9" x14ac:dyDescent="0.25">
      <c r="A172" s="2">
        <v>44622</v>
      </c>
      <c r="B172">
        <f t="shared" si="14"/>
        <v>3</v>
      </c>
      <c r="C172">
        <f t="shared" si="15"/>
        <v>3</v>
      </c>
      <c r="D172" s="44">
        <v>2966.54</v>
      </c>
      <c r="E172" s="44">
        <v>2898.01</v>
      </c>
      <c r="F172" s="44">
        <v>68.53</v>
      </c>
      <c r="G172" s="44">
        <v>0</v>
      </c>
      <c r="H172" s="44">
        <v>0</v>
      </c>
      <c r="I172">
        <v>29</v>
      </c>
    </row>
    <row r="173" spans="1:9" x14ac:dyDescent="0.25">
      <c r="A173" s="2">
        <v>44630</v>
      </c>
      <c r="B173">
        <f t="shared" si="14"/>
        <v>3</v>
      </c>
      <c r="C173">
        <f t="shared" si="15"/>
        <v>4</v>
      </c>
      <c r="D173" s="44">
        <v>3606.48</v>
      </c>
      <c r="E173" s="44">
        <v>3297.16</v>
      </c>
      <c r="F173" s="44">
        <v>309.32</v>
      </c>
      <c r="G173" s="44">
        <v>0</v>
      </c>
      <c r="H173" s="44">
        <v>2165.2199999999998</v>
      </c>
      <c r="I173">
        <v>44</v>
      </c>
    </row>
    <row r="174" spans="1:9" x14ac:dyDescent="0.25">
      <c r="A174" s="2">
        <v>44639</v>
      </c>
      <c r="B174">
        <f t="shared" si="14"/>
        <v>3</v>
      </c>
      <c r="C174">
        <f t="shared" si="15"/>
        <v>6</v>
      </c>
      <c r="D174" s="44">
        <v>3686.54</v>
      </c>
      <c r="E174" s="44">
        <v>3434.56</v>
      </c>
      <c r="F174" s="44">
        <v>251.98</v>
      </c>
      <c r="G174" s="44">
        <v>0</v>
      </c>
      <c r="H174" s="44">
        <v>2280.5</v>
      </c>
      <c r="I174">
        <v>38</v>
      </c>
    </row>
    <row r="175" spans="1:9" x14ac:dyDescent="0.25">
      <c r="A175" s="2">
        <v>44650</v>
      </c>
      <c r="B175">
        <f t="shared" si="14"/>
        <v>3</v>
      </c>
      <c r="C175">
        <f t="shared" si="15"/>
        <v>3</v>
      </c>
      <c r="D175" s="44">
        <v>2922.44</v>
      </c>
      <c r="E175" s="44">
        <v>2621.94</v>
      </c>
      <c r="F175" s="44">
        <v>300.5</v>
      </c>
      <c r="G175" s="44">
        <v>0</v>
      </c>
      <c r="H175" s="44">
        <v>1680.93</v>
      </c>
      <c r="I175">
        <v>29</v>
      </c>
    </row>
    <row r="176" spans="1:9" x14ac:dyDescent="0.25">
      <c r="A176" s="2">
        <v>44665</v>
      </c>
      <c r="B176">
        <f t="shared" si="14"/>
        <v>4</v>
      </c>
      <c r="C176">
        <f t="shared" si="15"/>
        <v>4</v>
      </c>
      <c r="D176" s="44">
        <v>2113.21</v>
      </c>
      <c r="E176" s="44">
        <v>1467.32</v>
      </c>
      <c r="F176" s="44">
        <v>645.89</v>
      </c>
      <c r="G176" s="44">
        <v>0</v>
      </c>
      <c r="H176" s="44">
        <v>1275.03</v>
      </c>
      <c r="I176">
        <v>22</v>
      </c>
    </row>
    <row r="177" spans="1:9" x14ac:dyDescent="0.25">
      <c r="A177" s="2">
        <v>44688</v>
      </c>
      <c r="B177">
        <f t="shared" si="14"/>
        <v>5</v>
      </c>
      <c r="C177">
        <f t="shared" si="15"/>
        <v>6</v>
      </c>
      <c r="D177" s="44">
        <v>3771.87</v>
      </c>
      <c r="E177" s="44">
        <v>3606.46</v>
      </c>
      <c r="F177" s="44">
        <v>165.41</v>
      </c>
      <c r="G177" s="44">
        <v>0</v>
      </c>
      <c r="H177" s="44">
        <v>2210.9</v>
      </c>
      <c r="I177">
        <v>37</v>
      </c>
    </row>
    <row r="178" spans="1:9" x14ac:dyDescent="0.25">
      <c r="A178" s="2">
        <v>44692</v>
      </c>
      <c r="B178">
        <f t="shared" si="14"/>
        <v>5</v>
      </c>
      <c r="C178">
        <f t="shared" si="15"/>
        <v>3</v>
      </c>
      <c r="D178" s="44">
        <v>2697</v>
      </c>
      <c r="E178" s="44">
        <v>2265.39</v>
      </c>
      <c r="F178" s="44">
        <v>431.61</v>
      </c>
      <c r="G178" s="44">
        <v>0</v>
      </c>
      <c r="H178" s="44">
        <v>1614.29</v>
      </c>
      <c r="I178">
        <v>33</v>
      </c>
    </row>
    <row r="179" spans="1:9" x14ac:dyDescent="0.25">
      <c r="A179" s="2">
        <v>44693</v>
      </c>
      <c r="B179">
        <f t="shared" si="14"/>
        <v>5</v>
      </c>
      <c r="C179">
        <f t="shared" si="15"/>
        <v>4</v>
      </c>
      <c r="D179" s="44">
        <v>5016.97</v>
      </c>
      <c r="E179" s="44">
        <v>3192.75</v>
      </c>
      <c r="F179" s="44">
        <v>1824.22</v>
      </c>
      <c r="G179" s="44">
        <v>0</v>
      </c>
      <c r="H179" s="44">
        <v>2935.17</v>
      </c>
      <c r="I179">
        <v>48</v>
      </c>
    </row>
    <row r="180" spans="1:9" x14ac:dyDescent="0.25">
      <c r="A180" s="2">
        <v>44695</v>
      </c>
      <c r="B180">
        <f t="shared" si="14"/>
        <v>5</v>
      </c>
      <c r="C180">
        <f t="shared" si="15"/>
        <v>6</v>
      </c>
      <c r="D180" s="44">
        <v>6474.39</v>
      </c>
      <c r="E180" s="44">
        <v>4850.71</v>
      </c>
      <c r="F180" s="44">
        <v>1400.68</v>
      </c>
      <c r="G180" s="44">
        <v>223</v>
      </c>
      <c r="H180" s="44">
        <v>3760.14</v>
      </c>
      <c r="I180">
        <v>45</v>
      </c>
    </row>
    <row r="181" spans="1:9" x14ac:dyDescent="0.25">
      <c r="A181" s="2">
        <v>44696</v>
      </c>
      <c r="B181">
        <f t="shared" si="14"/>
        <v>5</v>
      </c>
      <c r="C181">
        <f t="shared" si="15"/>
        <v>7</v>
      </c>
      <c r="D181" s="44">
        <v>2278.7600000000002</v>
      </c>
      <c r="E181" s="44">
        <v>2011.17</v>
      </c>
      <c r="F181" s="44">
        <v>267.58999999999997</v>
      </c>
      <c r="G181" s="44">
        <v>0</v>
      </c>
      <c r="H181" s="44">
        <v>1349.34</v>
      </c>
      <c r="I181">
        <v>26</v>
      </c>
    </row>
    <row r="182" spans="1:9" x14ac:dyDescent="0.25">
      <c r="A182" s="2">
        <v>44709</v>
      </c>
      <c r="B182">
        <f t="shared" si="14"/>
        <v>5</v>
      </c>
      <c r="C182">
        <f t="shared" si="15"/>
        <v>6</v>
      </c>
      <c r="D182" s="44">
        <v>3786.59</v>
      </c>
      <c r="E182" s="44">
        <v>3228.34</v>
      </c>
      <c r="F182" s="44">
        <v>376.56</v>
      </c>
      <c r="G182" s="44">
        <v>181.69</v>
      </c>
      <c r="H182" s="44">
        <v>2274.87</v>
      </c>
      <c r="I182">
        <v>42</v>
      </c>
    </row>
    <row r="183" spans="1:9" x14ac:dyDescent="0.25">
      <c r="A183" s="2">
        <v>44710</v>
      </c>
      <c r="B183">
        <f t="shared" si="14"/>
        <v>5</v>
      </c>
      <c r="C183">
        <f t="shared" si="15"/>
        <v>7</v>
      </c>
      <c r="D183" s="44">
        <v>3963.06</v>
      </c>
      <c r="E183" s="44">
        <v>3963.06</v>
      </c>
      <c r="F183" s="44">
        <v>0</v>
      </c>
      <c r="G183" s="44">
        <v>0</v>
      </c>
      <c r="H183" s="44">
        <v>2283.02</v>
      </c>
      <c r="I183">
        <v>34</v>
      </c>
    </row>
    <row r="184" spans="1:9" x14ac:dyDescent="0.25">
      <c r="A184" s="2">
        <v>44618</v>
      </c>
      <c r="B184">
        <f t="shared" si="14"/>
        <v>2</v>
      </c>
      <c r="C184">
        <f t="shared" si="15"/>
        <v>6</v>
      </c>
      <c r="D184" s="44">
        <v>7506.01</v>
      </c>
      <c r="E184" s="44">
        <v>4240.6499999999996</v>
      </c>
      <c r="F184" s="44">
        <v>3265.36</v>
      </c>
      <c r="G184" s="44">
        <v>0</v>
      </c>
      <c r="H184" s="44">
        <v>4222.74</v>
      </c>
      <c r="I184">
        <v>49</v>
      </c>
    </row>
  </sheetData>
  <mergeCells count="1">
    <mergeCell ref="K13:L13"/>
  </mergeCells>
  <phoneticPr fontId="2" type="noConversion"/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conditionalFormatting sqref="Q4:Q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A13" sqref="A13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5" t="s">
        <v>20</v>
      </c>
      <c r="B1" s="5" t="s">
        <v>47</v>
      </c>
      <c r="C1" s="5" t="s">
        <v>19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K1" s="54" t="s">
        <v>49</v>
      </c>
      <c r="L1" s="54"/>
      <c r="M1" s="54"/>
      <c r="N1" s="54"/>
    </row>
    <row r="2" spans="1:14" x14ac:dyDescent="0.25">
      <c r="A2" t="s">
        <v>48</v>
      </c>
      <c r="B2" s="4">
        <v>1</v>
      </c>
      <c r="C2" t="s">
        <v>21</v>
      </c>
      <c r="D2" s="3">
        <v>28333.934600000001</v>
      </c>
      <c r="E2" s="3">
        <v>21584.245800000001</v>
      </c>
      <c r="F2" s="3">
        <v>24285.437999999998</v>
      </c>
      <c r="G2" s="3">
        <v>22525.869900000002</v>
      </c>
      <c r="H2" s="3">
        <v>27973.243200000001</v>
      </c>
    </row>
    <row r="3" spans="1:14" x14ac:dyDescent="0.25">
      <c r="A3" t="s">
        <v>48</v>
      </c>
      <c r="B3" s="4">
        <v>2</v>
      </c>
      <c r="C3" t="s">
        <v>22</v>
      </c>
      <c r="D3" s="3">
        <v>14782.922399999999</v>
      </c>
      <c r="E3" s="3">
        <v>19923.9192</v>
      </c>
      <c r="F3" s="3">
        <v>26713.981800000001</v>
      </c>
      <c r="G3" s="3">
        <v>20154.725699999999</v>
      </c>
      <c r="H3" s="3">
        <v>26641.184000000001</v>
      </c>
      <c r="K3" s="9" t="s">
        <v>47</v>
      </c>
      <c r="L3" s="10" t="s">
        <v>19</v>
      </c>
      <c r="M3" s="10" t="s">
        <v>26</v>
      </c>
      <c r="N3" s="11" t="s">
        <v>46</v>
      </c>
    </row>
    <row r="4" spans="1:14" x14ac:dyDescent="0.25">
      <c r="A4" t="s">
        <v>48</v>
      </c>
      <c r="B4" s="4">
        <v>3</v>
      </c>
      <c r="C4" t="s">
        <v>23</v>
      </c>
      <c r="D4" s="3">
        <v>27102.024399999998</v>
      </c>
      <c r="E4" s="3">
        <v>25458.341199999999</v>
      </c>
      <c r="F4" s="3">
        <v>23071.166099999999</v>
      </c>
      <c r="G4" s="3">
        <v>23711.441999999999</v>
      </c>
      <c r="H4" s="3">
        <v>30637.3616</v>
      </c>
      <c r="K4" s="6">
        <v>3</v>
      </c>
      <c r="L4" s="7" t="str">
        <f>VLOOKUP(K4,B2:H6,2,0)</f>
        <v>Sandra Blanco</v>
      </c>
      <c r="M4" s="7" t="s">
        <v>17</v>
      </c>
      <c r="N4" s="8">
        <f>HLOOKUP(M4,D1:H6,K4+1,0)</f>
        <v>23711.441999999999</v>
      </c>
    </row>
    <row r="5" spans="1:14" x14ac:dyDescent="0.25">
      <c r="A5" t="s">
        <v>48</v>
      </c>
      <c r="B5" s="4">
        <v>4</v>
      </c>
      <c r="C5" t="s">
        <v>24</v>
      </c>
      <c r="D5" s="3">
        <v>22174.383600000001</v>
      </c>
      <c r="E5" s="3">
        <v>23244.572400000001</v>
      </c>
      <c r="F5" s="3">
        <v>20642.622299999999</v>
      </c>
      <c r="G5" s="3">
        <v>24897.0141</v>
      </c>
      <c r="H5" s="3">
        <v>25309.124800000001</v>
      </c>
    </row>
    <row r="6" spans="1:14" x14ac:dyDescent="0.25">
      <c r="A6" t="s">
        <v>48</v>
      </c>
      <c r="B6" s="4">
        <v>5</v>
      </c>
      <c r="C6" t="s">
        <v>25</v>
      </c>
      <c r="D6" s="3">
        <v>30797.755000000001</v>
      </c>
      <c r="E6" s="3">
        <v>20477.361400000002</v>
      </c>
      <c r="F6" s="3">
        <v>26713.981800000001</v>
      </c>
      <c r="G6" s="3">
        <v>27268.158299999999</v>
      </c>
      <c r="H6" s="3">
        <v>22645.006399999998</v>
      </c>
    </row>
    <row r="9" spans="1:14" x14ac:dyDescent="0.25">
      <c r="C9" s="55" t="s">
        <v>50</v>
      </c>
      <c r="D9" s="55"/>
      <c r="E9" s="55"/>
      <c r="F9" s="55"/>
    </row>
    <row r="10" spans="1:14" x14ac:dyDescent="0.25">
      <c r="C10" s="12" t="s">
        <v>19</v>
      </c>
      <c r="D10" s="13" t="s">
        <v>47</v>
      </c>
      <c r="E10" s="13" t="s">
        <v>26</v>
      </c>
      <c r="F10" s="14" t="s">
        <v>46</v>
      </c>
    </row>
    <row r="11" spans="1:14" x14ac:dyDescent="0.25">
      <c r="C11" s="6" t="s">
        <v>25</v>
      </c>
      <c r="D11" s="7">
        <f>INDEX(B2:H6,MATCH(C11,C2:C6,0),1)</f>
        <v>5</v>
      </c>
      <c r="E11" s="7" t="s">
        <v>17</v>
      </c>
      <c r="F11" s="8">
        <f>INDEX(B2:H6,D11,MATCH(E11,B1:H1,0))</f>
        <v>27268.158299999999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topLeftCell="C1"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7" t="s">
        <v>26</v>
      </c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25"/>
      <c r="H1" s="18" t="s">
        <v>55</v>
      </c>
      <c r="I1" s="19" t="s">
        <v>56</v>
      </c>
      <c r="J1" s="19" t="s">
        <v>51</v>
      </c>
      <c r="K1" s="19" t="s">
        <v>52</v>
      </c>
      <c r="L1" s="19" t="s">
        <v>53</v>
      </c>
      <c r="M1" s="20" t="s">
        <v>54</v>
      </c>
    </row>
    <row r="2" spans="1:13" x14ac:dyDescent="0.25">
      <c r="A2" s="15">
        <v>1</v>
      </c>
      <c r="B2" s="15">
        <v>2022</v>
      </c>
      <c r="C2" s="16">
        <v>123191.02</v>
      </c>
      <c r="D2" s="16">
        <v>45580.68</v>
      </c>
      <c r="E2" s="16">
        <v>34493.49</v>
      </c>
      <c r="F2" s="16">
        <v>43116.86</v>
      </c>
      <c r="G2" s="16"/>
      <c r="H2" s="26" t="str">
        <f>IF(C2&lt;130000,IF(C2&lt;111000,"Venta Baja","Venta Promedio"),"Ventas Altas")</f>
        <v>Venta Promedio</v>
      </c>
      <c r="I2" s="15" t="str">
        <f>IF(B2=2022,IF(C2&gt;120000,"Ventas Exitosas","Ventas Bajas"),"Otro año")</f>
        <v>Ventas Exitosas</v>
      </c>
      <c r="J2" s="29">
        <f>IF(B2=2022,C2,"No corresponde")</f>
        <v>123191.02</v>
      </c>
      <c r="K2" s="15" t="str">
        <f>IF(AND(B2=2023,C2&gt;130000),C2,"No cumple")</f>
        <v>No cumple</v>
      </c>
      <c r="L2" s="21">
        <f>IF(B2=2022,AVERAGE(D2:F2),"No Cumple")</f>
        <v>41063.676666666666</v>
      </c>
      <c r="M2" s="22">
        <f>IF(OR(B2=2023,F2&gt;40000),C2,"No cumple")</f>
        <v>123191.02</v>
      </c>
    </row>
    <row r="3" spans="1:13" x14ac:dyDescent="0.25">
      <c r="A3" s="15">
        <v>2</v>
      </c>
      <c r="B3" s="15">
        <v>2022</v>
      </c>
      <c r="C3" s="16">
        <v>110688.44</v>
      </c>
      <c r="D3" s="16">
        <v>41884.949999999997</v>
      </c>
      <c r="E3" s="16">
        <v>35725.4</v>
      </c>
      <c r="F3" s="16">
        <v>33078.1</v>
      </c>
      <c r="G3" s="16"/>
      <c r="H3" s="26" t="str">
        <f t="shared" ref="H3:H6" si="0">IF(C3&lt;130000,IF(C3&lt;111000,"Venta Baja","Venta Promedio"),"Ventas Altas")</f>
        <v>Venta Baja</v>
      </c>
      <c r="I3" s="15" t="str">
        <f t="shared" ref="I3:I6" si="1">IF(B3=2022,IF(C3&gt;120000,"Ventas Exitosas","Ventas Bajas"),"Otro año")</f>
        <v>Ventas Bajas</v>
      </c>
      <c r="J3" s="29">
        <f t="shared" ref="J3:J6" si="2">IF(B3=2022,C3,"No corresponde")</f>
        <v>110688.44</v>
      </c>
      <c r="K3" s="15" t="str">
        <f t="shared" ref="K3:K6" si="3">IF(AND(B3=2023,C3&gt;130000),C3,"No cumple")</f>
        <v>No cumple</v>
      </c>
      <c r="L3" s="21">
        <f t="shared" ref="L3:L6" si="4">IF(B3=2022,AVERAGE(D3:F3),"No Cumple")</f>
        <v>36896.15</v>
      </c>
      <c r="M3" s="22" t="str">
        <f t="shared" ref="M3:M6" si="5">IF(OR(B3=2023,F3&gt;40000),C3,"No cumple")</f>
        <v>No cumple</v>
      </c>
    </row>
    <row r="4" spans="1:13" x14ac:dyDescent="0.25">
      <c r="A4" s="15">
        <v>3</v>
      </c>
      <c r="B4" s="15">
        <v>2023</v>
      </c>
      <c r="C4" s="16">
        <v>121427.19</v>
      </c>
      <c r="D4" s="16">
        <v>44348.77</v>
      </c>
      <c r="E4" s="16">
        <v>36957.31</v>
      </c>
      <c r="F4" s="16">
        <v>40121.120000000003</v>
      </c>
      <c r="G4" s="16"/>
      <c r="H4" s="26" t="str">
        <f t="shared" si="0"/>
        <v>Venta Promedio</v>
      </c>
      <c r="I4" s="15" t="str">
        <f t="shared" si="1"/>
        <v>Otro año</v>
      </c>
      <c r="J4" s="29" t="str">
        <f t="shared" si="2"/>
        <v>No corresponde</v>
      </c>
      <c r="K4" s="15" t="str">
        <f t="shared" si="3"/>
        <v>No cumple</v>
      </c>
      <c r="L4" s="21" t="str">
        <f t="shared" si="4"/>
        <v>No Cumple</v>
      </c>
      <c r="M4" s="22">
        <f t="shared" si="5"/>
        <v>121427.19</v>
      </c>
    </row>
    <row r="5" spans="1:13" x14ac:dyDescent="0.25">
      <c r="A5" s="15">
        <v>4</v>
      </c>
      <c r="B5" s="15">
        <v>2022</v>
      </c>
      <c r="C5" s="16">
        <v>118557.21</v>
      </c>
      <c r="D5" s="16">
        <v>43116.86</v>
      </c>
      <c r="E5" s="16">
        <v>36957.31</v>
      </c>
      <c r="F5" s="16">
        <v>38483.050000000003</v>
      </c>
      <c r="G5" s="16"/>
      <c r="H5" s="26" t="str">
        <f t="shared" si="0"/>
        <v>Venta Promedio</v>
      </c>
      <c r="I5" s="15" t="str">
        <f t="shared" si="1"/>
        <v>Ventas Bajas</v>
      </c>
      <c r="J5" s="29">
        <f t="shared" si="2"/>
        <v>118557.21</v>
      </c>
      <c r="K5" s="15" t="str">
        <f t="shared" si="3"/>
        <v>No cumple</v>
      </c>
      <c r="L5" s="21">
        <f t="shared" si="4"/>
        <v>39519.073333333334</v>
      </c>
      <c r="M5" s="22" t="str">
        <f t="shared" si="5"/>
        <v>No cumple</v>
      </c>
    </row>
    <row r="6" spans="1:13" x14ac:dyDescent="0.25">
      <c r="A6" s="15">
        <v>5</v>
      </c>
      <c r="B6" s="15">
        <v>2023</v>
      </c>
      <c r="C6" s="16">
        <v>133205.92000000001</v>
      </c>
      <c r="D6" s="16">
        <v>43116.86</v>
      </c>
      <c r="E6" s="16">
        <v>34493.49</v>
      </c>
      <c r="F6" s="16">
        <v>48092.27</v>
      </c>
      <c r="G6" s="16"/>
      <c r="H6" s="27" t="str">
        <f t="shared" si="0"/>
        <v>Ventas Altas</v>
      </c>
      <c r="I6" s="28" t="str">
        <f t="shared" si="1"/>
        <v>Otro año</v>
      </c>
      <c r="J6" s="30" t="str">
        <f t="shared" si="2"/>
        <v>No corresponde</v>
      </c>
      <c r="K6" s="23">
        <f t="shared" si="3"/>
        <v>133205.92000000001</v>
      </c>
      <c r="L6" s="23" t="str">
        <f t="shared" si="4"/>
        <v>No Cumple</v>
      </c>
      <c r="M6" s="24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3" sqref="I3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1" t="s">
        <v>26</v>
      </c>
      <c r="B1" s="32" t="s">
        <v>32</v>
      </c>
      <c r="C1" s="32" t="s">
        <v>33</v>
      </c>
      <c r="D1" s="32" t="s">
        <v>34</v>
      </c>
      <c r="E1" s="32" t="s">
        <v>35</v>
      </c>
      <c r="F1" s="33" t="s">
        <v>36</v>
      </c>
      <c r="I1" s="56" t="s">
        <v>57</v>
      </c>
      <c r="J1" s="56"/>
      <c r="K1" s="56"/>
      <c r="M1" s="57" t="s">
        <v>60</v>
      </c>
      <c r="N1" s="57"/>
      <c r="P1" s="58" t="s">
        <v>62</v>
      </c>
      <c r="Q1" s="58"/>
    </row>
    <row r="2" spans="1:17" x14ac:dyDescent="0.25">
      <c r="A2" s="34" t="s">
        <v>37</v>
      </c>
      <c r="B2" s="36">
        <v>9280</v>
      </c>
      <c r="C2" s="36">
        <v>9280</v>
      </c>
      <c r="D2" s="36">
        <v>9260</v>
      </c>
      <c r="E2" s="36">
        <v>9280</v>
      </c>
      <c r="F2" s="37">
        <v>9280</v>
      </c>
      <c r="G2" s="41">
        <f>SUM(B2:F2)</f>
        <v>46380</v>
      </c>
      <c r="I2" s="40" t="s">
        <v>58</v>
      </c>
      <c r="J2" s="40" t="s">
        <v>26</v>
      </c>
      <c r="K2" s="40" t="s">
        <v>59</v>
      </c>
      <c r="M2" s="42" t="s">
        <v>26</v>
      </c>
      <c r="N2" s="42" t="s">
        <v>61</v>
      </c>
      <c r="P2" s="43" t="s">
        <v>58</v>
      </c>
      <c r="Q2" s="43" t="s">
        <v>61</v>
      </c>
    </row>
    <row r="3" spans="1:17" x14ac:dyDescent="0.25">
      <c r="A3" s="34" t="s">
        <v>38</v>
      </c>
      <c r="B3" s="36">
        <v>2336.08</v>
      </c>
      <c r="C3" s="36">
        <v>0</v>
      </c>
      <c r="D3" s="36">
        <v>2397.6799999999998</v>
      </c>
      <c r="E3" s="36">
        <v>2908.12</v>
      </c>
      <c r="F3" s="37">
        <v>3887.16</v>
      </c>
      <c r="G3" s="41">
        <f t="shared" ref="G3:G10" si="0">SUM(B3:F3)</f>
        <v>11529.04</v>
      </c>
      <c r="I3" t="s">
        <v>44</v>
      </c>
      <c r="J3" t="s">
        <v>34</v>
      </c>
      <c r="K3" s="3">
        <f>INDEX(B2:F10,MATCH(I3,A2:A10,0),MATCH(J3,B1:F1,0))</f>
        <v>2500</v>
      </c>
      <c r="M3" t="s">
        <v>33</v>
      </c>
      <c r="N3" s="3">
        <f>INDEX(B2:F11,10,MATCH(M3,B1:F1,0))</f>
        <v>28565.140000000003</v>
      </c>
      <c r="P3" t="s">
        <v>45</v>
      </c>
      <c r="Q3" s="3">
        <f>INDEX(G2:G10,MATCH(P3,A2:A10,0),1)</f>
        <v>2267.56</v>
      </c>
    </row>
    <row r="4" spans="1:17" x14ac:dyDescent="0.25">
      <c r="A4" s="34" t="s">
        <v>39</v>
      </c>
      <c r="B4" s="36">
        <v>550</v>
      </c>
      <c r="C4" s="36">
        <v>550</v>
      </c>
      <c r="D4" s="36">
        <v>550</v>
      </c>
      <c r="E4" s="36">
        <v>550</v>
      </c>
      <c r="F4" s="37">
        <v>550</v>
      </c>
      <c r="G4" s="41">
        <f t="shared" si="0"/>
        <v>2750</v>
      </c>
    </row>
    <row r="5" spans="1:17" x14ac:dyDescent="0.25">
      <c r="A5" s="34" t="s">
        <v>43</v>
      </c>
      <c r="B5" s="36">
        <v>2433.36</v>
      </c>
      <c r="C5" s="36">
        <v>2684.08</v>
      </c>
      <c r="D5" s="36">
        <v>2240</v>
      </c>
      <c r="E5" s="36">
        <v>2628</v>
      </c>
      <c r="F5" s="37">
        <v>2623.5</v>
      </c>
      <c r="G5" s="41">
        <f t="shared" si="0"/>
        <v>12608.94</v>
      </c>
    </row>
    <row r="6" spans="1:17" x14ac:dyDescent="0.25">
      <c r="A6" s="34" t="s">
        <v>44</v>
      </c>
      <c r="B6" s="36">
        <v>0</v>
      </c>
      <c r="C6" s="36">
        <v>2500</v>
      </c>
      <c r="D6" s="36">
        <v>2500</v>
      </c>
      <c r="E6" s="36">
        <v>2500</v>
      </c>
      <c r="F6" s="37">
        <v>2500</v>
      </c>
      <c r="G6" s="41">
        <f t="shared" si="0"/>
        <v>10000</v>
      </c>
    </row>
    <row r="7" spans="1:17" x14ac:dyDescent="0.25">
      <c r="A7" s="34" t="s">
        <v>40</v>
      </c>
      <c r="B7" s="36">
        <v>0</v>
      </c>
      <c r="C7" s="36">
        <v>0</v>
      </c>
      <c r="D7" s="36">
        <v>660.75</v>
      </c>
      <c r="E7" s="36">
        <v>660.75</v>
      </c>
      <c r="F7" s="37">
        <v>660.75</v>
      </c>
      <c r="G7" s="41">
        <f t="shared" si="0"/>
        <v>1982.25</v>
      </c>
    </row>
    <row r="8" spans="1:17" x14ac:dyDescent="0.25">
      <c r="A8" s="34" t="s">
        <v>41</v>
      </c>
      <c r="B8" s="36">
        <v>13100</v>
      </c>
      <c r="C8" s="36">
        <v>13050</v>
      </c>
      <c r="D8" s="36">
        <v>15760</v>
      </c>
      <c r="E8" s="36">
        <v>17432</v>
      </c>
      <c r="F8" s="37">
        <v>15620</v>
      </c>
      <c r="G8" s="41">
        <f t="shared" si="0"/>
        <v>74962</v>
      </c>
    </row>
    <row r="9" spans="1:17" x14ac:dyDescent="0.25">
      <c r="A9" s="34" t="s">
        <v>45</v>
      </c>
      <c r="B9" s="36">
        <v>305</v>
      </c>
      <c r="C9" s="36">
        <v>381.56</v>
      </c>
      <c r="D9" s="36">
        <v>62.5</v>
      </c>
      <c r="E9" s="36">
        <v>818.5</v>
      </c>
      <c r="F9" s="37">
        <v>700</v>
      </c>
      <c r="G9" s="41">
        <f t="shared" si="0"/>
        <v>2267.56</v>
      </c>
    </row>
    <row r="10" spans="1:17" x14ac:dyDescent="0.25">
      <c r="A10" s="35" t="s">
        <v>42</v>
      </c>
      <c r="B10" s="38">
        <v>152</v>
      </c>
      <c r="C10" s="38">
        <v>119.5</v>
      </c>
      <c r="D10" s="38">
        <v>290</v>
      </c>
      <c r="E10" s="38">
        <v>917</v>
      </c>
      <c r="F10" s="39">
        <v>354.5</v>
      </c>
      <c r="G10" s="41">
        <f t="shared" si="0"/>
        <v>1833</v>
      </c>
    </row>
    <row r="11" spans="1:17" x14ac:dyDescent="0.25">
      <c r="B11" s="41">
        <f>SUM(B2:B10)</f>
        <v>28156.440000000002</v>
      </c>
      <c r="C11" s="41">
        <f>SUM(C2:C10)</f>
        <v>28565.140000000003</v>
      </c>
      <c r="D11" s="41">
        <f>SUM(D2:D10)</f>
        <v>33720.93</v>
      </c>
      <c r="E11" s="41">
        <f>SUM(E2:E10)</f>
        <v>37694.369999999995</v>
      </c>
      <c r="F11" s="41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I3"/>
  <sheetViews>
    <sheetView tabSelected="1" workbookViewId="0">
      <selection activeCell="I3" sqref="I3"/>
    </sheetView>
  </sheetViews>
  <sheetFormatPr baseColWidth="10" defaultColWidth="10.85546875" defaultRowHeight="15" x14ac:dyDescent="0.25"/>
  <cols>
    <col min="2" max="3" width="14.42578125" customWidth="1"/>
    <col min="4" max="4" width="15.85546875" style="2" customWidth="1"/>
    <col min="5" max="5" width="10.85546875" customWidth="1"/>
    <col min="6" max="6" width="16.5703125" bestFit="1" customWidth="1"/>
    <col min="7" max="7" width="14.42578125" customWidth="1"/>
    <col min="8" max="8" width="15.7109375" bestFit="1" customWidth="1"/>
    <col min="9" max="9" width="19.42578125" bestFit="1" customWidth="1"/>
  </cols>
  <sheetData>
    <row r="2" spans="2:9" x14ac:dyDescent="0.25">
      <c r="B2" s="1" t="s">
        <v>1</v>
      </c>
      <c r="C2" s="1" t="s">
        <v>6</v>
      </c>
      <c r="D2" s="59" t="s">
        <v>3</v>
      </c>
      <c r="E2" s="1" t="s">
        <v>2</v>
      </c>
      <c r="F2" s="1" t="s">
        <v>0</v>
      </c>
      <c r="G2" s="1" t="s">
        <v>84</v>
      </c>
      <c r="H2" s="1" t="s">
        <v>4</v>
      </c>
      <c r="I2" s="1" t="s">
        <v>5</v>
      </c>
    </row>
    <row r="3" spans="2:9" x14ac:dyDescent="0.25">
      <c r="B3" s="15" t="s">
        <v>86</v>
      </c>
      <c r="C3" s="15">
        <v>121322</v>
      </c>
      <c r="D3" s="60">
        <v>44938</v>
      </c>
      <c r="E3" s="15" t="s">
        <v>31</v>
      </c>
      <c r="F3" s="15" t="s">
        <v>23</v>
      </c>
      <c r="G3" s="15"/>
      <c r="H3" s="15" t="s">
        <v>85</v>
      </c>
      <c r="I3" s="15" t="s">
        <v>11</v>
      </c>
    </row>
  </sheetData>
  <dataValidations count="1">
    <dataValidation type="list" allowBlank="1" showInputMessage="1" showErrorMessage="1" sqref="H3" xr:uid="{F36251BB-56F4-43B9-B232-3A615DD60EE7}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CE026AB-205D-4A37-92F4-1A7D62EC7FED}">
          <x14:formula1>
            <xm:f>'Ventas x tienda'!$D$1:$F$1</xm:f>
          </x14:formula1>
          <xm:sqref>E3</xm:sqref>
        </x14:dataValidation>
        <x14:dataValidation type="list" allowBlank="1" showInputMessage="1" showErrorMessage="1" xr:uid="{F6409F9B-C6EA-412C-8E35-B550196A2BD7}">
          <x14:formula1>
            <xm:f>'Ventas x vendedor'!$C$2:$C$6</xm:f>
          </x14:formula1>
          <xm:sqref>F3</xm:sqref>
        </x14:dataValidation>
        <x14:dataValidation type="list" allowBlank="1" showInputMessage="1" showErrorMessage="1" xr:uid="{314CFB64-CA4F-4FEC-8B22-9AD8789EE513}">
          <x14:formula1>
            <xm:f>Ventas!$E$1:$G$1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2023-08-04T17:10:28Z</dcterms:modified>
</cp:coreProperties>
</file>