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jeffrey_berry_bayer_com/Documents/Personal Data/GitHub/MRB/CpG-NK/"/>
    </mc:Choice>
  </mc:AlternateContent>
  <xr:revisionPtr revIDLastSave="12" documentId="13_ncr:1_{052C6245-0E45-A340-810A-9B929EEE5047}" xr6:coauthVersionLast="47" xr6:coauthVersionMax="47" xr10:uidLastSave="{36312741-9580-4C12-90A7-8A56BB038463}"/>
  <bookViews>
    <workbookView xWindow="4830" yWindow="2520" windowWidth="21315" windowHeight="12990" xr2:uid="{00000000-000D-0000-FFFF-FFFF00000000}"/>
  </bookViews>
  <sheets>
    <sheet name="Sheet1" sheetId="2" r:id="rId1"/>
    <sheet name="IL-6 ELISA (Murine Splenocyte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K16" i="1"/>
  <c r="K15" i="1"/>
  <c r="K14" i="1"/>
  <c r="K18" i="1"/>
  <c r="K19" i="1"/>
  <c r="J19" i="1"/>
  <c r="J15" i="1"/>
  <c r="J16" i="1"/>
  <c r="J17" i="1"/>
  <c r="I15" i="1"/>
  <c r="I16" i="1"/>
  <c r="I17" i="1"/>
  <c r="H15" i="1"/>
  <c r="H16" i="1"/>
  <c r="H17" i="1"/>
  <c r="H18" i="1"/>
  <c r="H19" i="1"/>
  <c r="G15" i="1"/>
  <c r="G16" i="1"/>
  <c r="G17" i="1"/>
  <c r="G18" i="1"/>
  <c r="G19" i="1"/>
  <c r="D16" i="1"/>
  <c r="D15" i="1"/>
  <c r="D14" i="1"/>
  <c r="O4" i="1"/>
  <c r="D17" i="1" s="1"/>
  <c r="P4" i="1"/>
  <c r="Q4" i="1"/>
  <c r="O5" i="1"/>
  <c r="E17" i="1" s="1"/>
  <c r="P5" i="1"/>
  <c r="Q5" i="1"/>
  <c r="O6" i="1"/>
  <c r="F17" i="1" s="1"/>
  <c r="P6" i="1"/>
  <c r="Q6" i="1"/>
  <c r="O7" i="1"/>
  <c r="P7" i="1"/>
  <c r="Q7" i="1"/>
  <c r="O8" i="1"/>
  <c r="E14" i="1" s="1"/>
  <c r="P8" i="1"/>
  <c r="Q8" i="1"/>
  <c r="O9" i="1"/>
  <c r="F14" i="1" s="1"/>
  <c r="P9" i="1"/>
  <c r="Q9" i="1"/>
  <c r="O10" i="1"/>
  <c r="D19" i="1" s="1"/>
  <c r="P10" i="1"/>
  <c r="Q10" i="1"/>
  <c r="O11" i="1"/>
  <c r="E19" i="1" s="1"/>
  <c r="P11" i="1"/>
  <c r="Q11" i="1"/>
  <c r="N5" i="1"/>
  <c r="E15" i="1" s="1"/>
  <c r="N6" i="1"/>
  <c r="F15" i="1" s="1"/>
  <c r="N7" i="1"/>
  <c r="N8" i="1"/>
  <c r="E16" i="1" s="1"/>
  <c r="N9" i="1"/>
  <c r="F16" i="1" s="1"/>
  <c r="N10" i="1"/>
  <c r="D18" i="1" s="1"/>
  <c r="N11" i="1"/>
  <c r="E18" i="1" s="1"/>
  <c r="N4" i="1"/>
</calcChain>
</file>

<file path=xl/sharedStrings.xml><?xml version="1.0" encoding="utf-8"?>
<sst xmlns="http://schemas.openxmlformats.org/spreadsheetml/2006/main" count="26" uniqueCount="19">
  <si>
    <t>Raw</t>
  </si>
  <si>
    <t>Correction</t>
  </si>
  <si>
    <t>Final</t>
  </si>
  <si>
    <t>CpG 100</t>
  </si>
  <si>
    <t>CpG 500</t>
  </si>
  <si>
    <t>CpG 1000</t>
  </si>
  <si>
    <t>Media</t>
  </si>
  <si>
    <t>Unstimulated</t>
  </si>
  <si>
    <t>Control</t>
  </si>
  <si>
    <t>Average</t>
  </si>
  <si>
    <t>Std</t>
  </si>
  <si>
    <t>Conc 1</t>
  </si>
  <si>
    <t>Conc 2</t>
  </si>
  <si>
    <t>Conc 3</t>
  </si>
  <si>
    <t>SEM</t>
  </si>
  <si>
    <t>Treatment</t>
  </si>
  <si>
    <t>Rep1</t>
  </si>
  <si>
    <t>Rep2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</si>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</sst>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'IL-6 ELISA (Murine Splenocyte)'!$J$29:$J$36</c:f>
              <c:numCache>
                <c:formatCode>General</c:formatCode>
                <c:ptCount val="8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31.3</c:v>
                </c:pt>
                <c:pt idx="5">
                  <c:v>15.6</c:v>
                </c:pt>
                <c:pt idx="6">
                  <c:v>7.8</c:v>
                </c:pt>
                <c:pt idx="7">
                  <c:v>0</c:v>
                </c:pt>
              </c:numCache>
            </c:numRef>
          </c:xVal>
          <c:yVal>
            <c:numRef>
              <c:f>'IL-6 ELISA (Murine Splenocyte)'!$K$29:$K$36</c:f>
              <c:numCache>
                <c:formatCode>General</c:formatCode>
                <c:ptCount val="8"/>
                <c:pt idx="0">
                  <c:v>2.2501999999999995</c:v>
                </c:pt>
                <c:pt idx="1">
                  <c:v>1.38995</c:v>
                </c:pt>
                <c:pt idx="2">
                  <c:v>0.76974999999999993</c:v>
                </c:pt>
                <c:pt idx="3">
                  <c:v>0.43045</c:v>
                </c:pt>
                <c:pt idx="4">
                  <c:v>0.25405</c:v>
                </c:pt>
                <c:pt idx="5">
                  <c:v>0.16095000000000001</c:v>
                </c:pt>
                <c:pt idx="6">
                  <c:v>0.11380000000000001</c:v>
                </c:pt>
                <c:pt idx="7">
                  <c:v>6.1100000000000002E-2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D-6A41-AE8B-81AFC096E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596624"/>
        <c:axId val="234588160"/>
      </c:scatterChart>
      <c:valAx>
        <c:axId val="23459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588160"/>
        <c:crosses val="autoZero"/>
        <c:crossBetween val="midCat"/>
      </c:valAx>
      <c:valAx>
        <c:axId val="2345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59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26</xdr:row>
      <xdr:rowOff>0</xdr:rowOff>
    </xdr:from>
    <xdr:to>
      <xdr:col>16</xdr:col>
      <xdr:colOff>654050</xdr:colOff>
      <xdr:row>39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722A76-6D18-D7DC-AF33-800563EE2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9130-1508-469B-90AF-3D731D19DABB}">
  <dimension ref="A1:F5"/>
  <sheetViews>
    <sheetView tabSelected="1" workbookViewId="0">
      <selection activeCell="C3" sqref="C3"/>
    </sheetView>
  </sheetViews>
  <sheetFormatPr defaultRowHeight="15.75" x14ac:dyDescent="0.25"/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9</v>
      </c>
      <c r="F1" t="s">
        <v>14</v>
      </c>
    </row>
    <row r="2" spans="1:6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3</v>
      </c>
      <c r="B3">
        <v>100.20454545454544</v>
      </c>
      <c r="C3">
        <v>101.59090909090909</v>
      </c>
      <c r="D3">
        <v>83.954545454545453</v>
      </c>
      <c r="E3">
        <v>95.25</v>
      </c>
      <c r="F3">
        <v>5.6618892922881052</v>
      </c>
    </row>
    <row r="4" spans="1:6" x14ac:dyDescent="0.25">
      <c r="A4" t="s">
        <v>4</v>
      </c>
      <c r="B4">
        <v>660.29545454545462</v>
      </c>
      <c r="C4">
        <v>641.7045454545455</v>
      </c>
      <c r="D4">
        <v>608</v>
      </c>
      <c r="E4">
        <v>636.66666666666663</v>
      </c>
      <c r="F4">
        <v>15.305105994840925</v>
      </c>
    </row>
    <row r="5" spans="1:6" x14ac:dyDescent="0.25">
      <c r="A5" t="s">
        <v>5</v>
      </c>
      <c r="B5">
        <v>812.61363636363626</v>
      </c>
      <c r="C5">
        <v>824.88636363636363</v>
      </c>
      <c r="D5">
        <v>809.77272727272725</v>
      </c>
      <c r="E5">
        <v>815.75757575757564</v>
      </c>
      <c r="F5">
        <v>4.6374837723932156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6"/>
  <sheetViews>
    <sheetView workbookViewId="0">
      <selection activeCell="C14" sqref="C14:C17"/>
    </sheetView>
  </sheetViews>
  <sheetFormatPr defaultColWidth="11" defaultRowHeight="15.75" x14ac:dyDescent="0.25"/>
  <sheetData>
    <row r="3" spans="2:17" x14ac:dyDescent="0.25">
      <c r="D3" s="4" t="s">
        <v>0</v>
      </c>
      <c r="E3" s="4"/>
      <c r="F3" s="4"/>
      <c r="G3" s="4"/>
      <c r="I3" s="4" t="s">
        <v>1</v>
      </c>
      <c r="J3" s="4"/>
      <c r="K3" s="4"/>
      <c r="L3" s="4"/>
      <c r="N3" s="4" t="s">
        <v>2</v>
      </c>
      <c r="O3" s="4"/>
      <c r="P3" s="4"/>
      <c r="Q3" s="4"/>
    </row>
    <row r="4" spans="2:17" x14ac:dyDescent="0.25">
      <c r="B4">
        <v>20.5</v>
      </c>
      <c r="D4">
        <v>0.61309999999999998</v>
      </c>
      <c r="E4">
        <v>3.7946</v>
      </c>
      <c r="F4">
        <v>2.3868999999999998</v>
      </c>
      <c r="G4">
        <v>2.2515999999999998</v>
      </c>
      <c r="I4">
        <v>4.41E-2</v>
      </c>
      <c r="J4">
        <v>9.0999999999999998E-2</v>
      </c>
      <c r="K4">
        <v>6.7799999999999999E-2</v>
      </c>
      <c r="L4">
        <v>7.0300000000000001E-2</v>
      </c>
      <c r="N4">
        <f>D4-I4</f>
        <v>0.56899999999999995</v>
      </c>
      <c r="O4">
        <f t="shared" ref="O4:Q11" si="0">E4-J4</f>
        <v>3.7035999999999998</v>
      </c>
      <c r="P4">
        <f t="shared" si="0"/>
        <v>2.3190999999999997</v>
      </c>
      <c r="Q4">
        <f t="shared" si="0"/>
        <v>2.1812999999999998</v>
      </c>
    </row>
    <row r="5" spans="2:17" x14ac:dyDescent="0.25">
      <c r="D5">
        <v>0.61960000000000004</v>
      </c>
      <c r="E5">
        <v>3.8523999999999998</v>
      </c>
      <c r="F5">
        <v>1.4621</v>
      </c>
      <c r="G5">
        <v>1.4271</v>
      </c>
      <c r="I5">
        <v>4.4499999999999998E-2</v>
      </c>
      <c r="J5">
        <v>9.4799999999999995E-2</v>
      </c>
      <c r="K5">
        <v>5.4800000000000001E-2</v>
      </c>
      <c r="L5">
        <v>5.45E-2</v>
      </c>
      <c r="N5">
        <f t="shared" ref="N5:N11" si="1">D5-I5</f>
        <v>0.57510000000000006</v>
      </c>
      <c r="O5">
        <f t="shared" si="0"/>
        <v>3.7576000000000001</v>
      </c>
      <c r="P5">
        <f t="shared" si="0"/>
        <v>1.4073</v>
      </c>
      <c r="Q5">
        <f t="shared" si="0"/>
        <v>1.3726</v>
      </c>
    </row>
    <row r="6" spans="2:17" x14ac:dyDescent="0.25">
      <c r="D6">
        <v>0.54720000000000002</v>
      </c>
      <c r="E6">
        <v>3.7785000000000002</v>
      </c>
      <c r="F6">
        <v>0.82369999999999999</v>
      </c>
      <c r="G6">
        <v>0.80779999999999996</v>
      </c>
      <c r="I6">
        <v>4.9700000000000001E-2</v>
      </c>
      <c r="J6">
        <v>8.7400000000000005E-2</v>
      </c>
      <c r="K6">
        <v>4.7E-2</v>
      </c>
      <c r="L6">
        <v>4.4999999999999998E-2</v>
      </c>
      <c r="N6">
        <f t="shared" si="1"/>
        <v>0.4975</v>
      </c>
      <c r="O6">
        <f t="shared" si="0"/>
        <v>3.6911</v>
      </c>
      <c r="P6">
        <f t="shared" si="0"/>
        <v>0.77669999999999995</v>
      </c>
      <c r="Q6">
        <f t="shared" si="0"/>
        <v>0.76279999999999992</v>
      </c>
    </row>
    <row r="7" spans="2:17" x14ac:dyDescent="0.25">
      <c r="D7">
        <v>3.1112000000000002</v>
      </c>
      <c r="E7">
        <v>0.1096</v>
      </c>
      <c r="F7">
        <v>0.47270000000000001</v>
      </c>
      <c r="G7">
        <v>0.47170000000000001</v>
      </c>
      <c r="I7">
        <v>7.7799999999999994E-2</v>
      </c>
      <c r="J7">
        <v>3.6200000000000003E-2</v>
      </c>
      <c r="K7">
        <v>4.1300000000000003E-2</v>
      </c>
      <c r="L7">
        <v>4.2200000000000001E-2</v>
      </c>
      <c r="N7">
        <f t="shared" si="1"/>
        <v>3.0334000000000003</v>
      </c>
      <c r="O7">
        <f t="shared" si="0"/>
        <v>7.3399999999999993E-2</v>
      </c>
      <c r="P7">
        <f t="shared" si="0"/>
        <v>0.43140000000000001</v>
      </c>
      <c r="Q7">
        <f t="shared" si="0"/>
        <v>0.42949999999999999</v>
      </c>
    </row>
    <row r="8" spans="2:17" x14ac:dyDescent="0.25">
      <c r="D8">
        <v>3.0308000000000002</v>
      </c>
      <c r="E8">
        <v>0.1109</v>
      </c>
      <c r="F8">
        <v>0.2878</v>
      </c>
      <c r="G8">
        <v>0.30509999999999998</v>
      </c>
      <c r="I8">
        <v>7.9200000000000007E-2</v>
      </c>
      <c r="J8">
        <v>3.56E-2</v>
      </c>
      <c r="K8">
        <v>3.85E-2</v>
      </c>
      <c r="L8">
        <v>4.6300000000000001E-2</v>
      </c>
      <c r="N8">
        <f t="shared" si="1"/>
        <v>2.9516</v>
      </c>
      <c r="O8">
        <f t="shared" si="0"/>
        <v>7.5300000000000006E-2</v>
      </c>
      <c r="P8">
        <f t="shared" si="0"/>
        <v>0.24929999999999999</v>
      </c>
      <c r="Q8">
        <f t="shared" si="0"/>
        <v>0.25879999999999997</v>
      </c>
    </row>
    <row r="9" spans="2:17" x14ac:dyDescent="0.25">
      <c r="D9">
        <v>2.8784000000000001</v>
      </c>
      <c r="E9">
        <v>0.1119</v>
      </c>
      <c r="F9">
        <v>0.19750000000000001</v>
      </c>
      <c r="G9">
        <v>0.20050000000000001</v>
      </c>
      <c r="I9">
        <v>7.51E-2</v>
      </c>
      <c r="J9">
        <v>3.5900000000000001E-2</v>
      </c>
      <c r="K9">
        <v>3.85E-2</v>
      </c>
      <c r="L9">
        <v>3.7600000000000001E-2</v>
      </c>
      <c r="N9">
        <f t="shared" si="1"/>
        <v>2.8033000000000001</v>
      </c>
      <c r="O9">
        <f t="shared" si="0"/>
        <v>7.5999999999999998E-2</v>
      </c>
      <c r="P9">
        <f t="shared" si="0"/>
        <v>0.159</v>
      </c>
      <c r="Q9">
        <f t="shared" si="0"/>
        <v>0.16290000000000002</v>
      </c>
    </row>
    <row r="10" spans="2:17" x14ac:dyDescent="0.25">
      <c r="D10">
        <v>0.1045</v>
      </c>
      <c r="E10">
        <v>0.45169999999999999</v>
      </c>
      <c r="F10">
        <v>0.153</v>
      </c>
      <c r="G10">
        <v>0.15570000000000001</v>
      </c>
      <c r="I10">
        <v>4.4999999999999998E-2</v>
      </c>
      <c r="J10">
        <v>4.0599999999999997E-2</v>
      </c>
      <c r="K10">
        <v>4.0399999999999998E-2</v>
      </c>
      <c r="L10">
        <v>4.07E-2</v>
      </c>
      <c r="N10">
        <f t="shared" si="1"/>
        <v>5.9499999999999997E-2</v>
      </c>
      <c r="O10">
        <f t="shared" si="0"/>
        <v>0.41110000000000002</v>
      </c>
      <c r="P10">
        <f t="shared" si="0"/>
        <v>0.11260000000000001</v>
      </c>
      <c r="Q10">
        <f t="shared" si="0"/>
        <v>0.115</v>
      </c>
    </row>
    <row r="11" spans="2:17" x14ac:dyDescent="0.25">
      <c r="D11">
        <v>0.10299999999999999</v>
      </c>
      <c r="E11">
        <v>0.4652</v>
      </c>
      <c r="F11">
        <v>0.1009</v>
      </c>
      <c r="G11">
        <v>9.9900000000000003E-2</v>
      </c>
      <c r="I11">
        <v>4.1300000000000003E-2</v>
      </c>
      <c r="J11">
        <v>4.41E-2</v>
      </c>
      <c r="K11">
        <v>4.0099999999999997E-2</v>
      </c>
      <c r="L11">
        <v>3.85E-2</v>
      </c>
      <c r="N11">
        <f t="shared" si="1"/>
        <v>6.1699999999999991E-2</v>
      </c>
      <c r="O11">
        <f t="shared" si="0"/>
        <v>0.42110000000000003</v>
      </c>
      <c r="P11">
        <f t="shared" si="0"/>
        <v>6.0800000000000007E-2</v>
      </c>
      <c r="Q11">
        <f t="shared" si="0"/>
        <v>6.1400000000000003E-2</v>
      </c>
    </row>
    <row r="13" spans="2:17" x14ac:dyDescent="0.25">
      <c r="G13" s="2" t="s">
        <v>11</v>
      </c>
      <c r="H13" s="2" t="s">
        <v>12</v>
      </c>
      <c r="I13" s="2" t="s">
        <v>13</v>
      </c>
      <c r="J13" s="2" t="s">
        <v>9</v>
      </c>
      <c r="K13" s="2" t="s">
        <v>14</v>
      </c>
    </row>
    <row r="14" spans="2:17" x14ac:dyDescent="0.25">
      <c r="C14" t="s">
        <v>7</v>
      </c>
      <c r="D14">
        <f>O7</f>
        <v>7.3399999999999993E-2</v>
      </c>
      <c r="E14">
        <f>O8</f>
        <v>7.5300000000000006E-2</v>
      </c>
      <c r="F14">
        <f>O9</f>
        <v>7.5999999999999998E-2</v>
      </c>
      <c r="G14" s="2">
        <v>0</v>
      </c>
      <c r="H14" s="2">
        <v>0</v>
      </c>
      <c r="I14" s="2">
        <v>0</v>
      </c>
      <c r="J14" s="2">
        <v>0</v>
      </c>
      <c r="K14" s="2">
        <f>(STDEV(G14:I14)/SQRT(3))*100</f>
        <v>0</v>
      </c>
    </row>
    <row r="15" spans="2:17" x14ac:dyDescent="0.25">
      <c r="C15" t="s">
        <v>3</v>
      </c>
      <c r="D15">
        <f>N4</f>
        <v>0.56899999999999995</v>
      </c>
      <c r="E15">
        <f>N5</f>
        <v>0.57510000000000006</v>
      </c>
      <c r="F15">
        <f>N6</f>
        <v>0.4975</v>
      </c>
      <c r="G15" s="2">
        <f t="shared" ref="G15:I19" si="2">(D15-0.1281)/0.0044</f>
        <v>100.20454545454544</v>
      </c>
      <c r="H15" s="2">
        <f t="shared" si="2"/>
        <v>101.59090909090909</v>
      </c>
      <c r="I15" s="2">
        <f t="shared" si="2"/>
        <v>83.954545454545453</v>
      </c>
      <c r="J15" s="2">
        <f t="shared" ref="J15:J17" si="3">AVERAGE(G15:I15)</f>
        <v>95.25</v>
      </c>
      <c r="K15" s="2">
        <f>(STDEV(G15:I15)/SQRT(3))</f>
        <v>5.6618892922881052</v>
      </c>
      <c r="N15" s="1"/>
      <c r="O15" s="1"/>
    </row>
    <row r="16" spans="2:17" x14ac:dyDescent="0.25">
      <c r="C16" t="s">
        <v>4</v>
      </c>
      <c r="D16">
        <f>N7</f>
        <v>3.0334000000000003</v>
      </c>
      <c r="E16">
        <f>N8</f>
        <v>2.9516</v>
      </c>
      <c r="F16">
        <f>N9</f>
        <v>2.8033000000000001</v>
      </c>
      <c r="G16" s="2">
        <f t="shared" si="2"/>
        <v>660.29545454545462</v>
      </c>
      <c r="H16" s="2">
        <f t="shared" si="2"/>
        <v>641.7045454545455</v>
      </c>
      <c r="I16" s="2">
        <f t="shared" si="2"/>
        <v>608</v>
      </c>
      <c r="J16" s="2">
        <f t="shared" si="3"/>
        <v>636.66666666666663</v>
      </c>
      <c r="K16" s="2">
        <f t="shared" ref="K16" si="4">(STDEV(G16:I16)/SQRT(3))</f>
        <v>15.305105994840925</v>
      </c>
    </row>
    <row r="17" spans="3:11" x14ac:dyDescent="0.25">
      <c r="C17" t="s">
        <v>5</v>
      </c>
      <c r="D17">
        <f>O4</f>
        <v>3.7035999999999998</v>
      </c>
      <c r="E17">
        <f>O5</f>
        <v>3.7576000000000001</v>
      </c>
      <c r="F17">
        <f>O6</f>
        <v>3.6911</v>
      </c>
      <c r="G17" s="2">
        <f t="shared" si="2"/>
        <v>812.61363636363626</v>
      </c>
      <c r="H17" s="2">
        <f t="shared" si="2"/>
        <v>824.88636363636363</v>
      </c>
      <c r="I17" s="2">
        <f t="shared" si="2"/>
        <v>809.77272727272725</v>
      </c>
      <c r="J17" s="2">
        <f t="shared" si="3"/>
        <v>815.75757575757564</v>
      </c>
      <c r="K17" s="2">
        <f>(STDEV(G17:I17)/SQRT(3))</f>
        <v>4.6374837723932156</v>
      </c>
    </row>
    <row r="18" spans="3:11" x14ac:dyDescent="0.25">
      <c r="C18" t="s">
        <v>6</v>
      </c>
      <c r="D18">
        <f>N10</f>
        <v>5.9499999999999997E-2</v>
      </c>
      <c r="E18">
        <f>N11</f>
        <v>6.1699999999999991E-2</v>
      </c>
      <c r="G18" s="3">
        <f t="shared" si="2"/>
        <v>-15.590909090909088</v>
      </c>
      <c r="H18" s="3">
        <f t="shared" si="2"/>
        <v>-15.09090909090909</v>
      </c>
      <c r="I18" s="3"/>
      <c r="J18" s="3">
        <v>0</v>
      </c>
      <c r="K18" s="3">
        <f>(STDEV(D18:F18)/SQRT(2))*100</f>
        <v>0.10999999999999968</v>
      </c>
    </row>
    <row r="19" spans="3:11" x14ac:dyDescent="0.25">
      <c r="C19" t="s">
        <v>8</v>
      </c>
      <c r="D19">
        <f>O10</f>
        <v>0.41110000000000002</v>
      </c>
      <c r="E19">
        <f>O11</f>
        <v>0.42110000000000003</v>
      </c>
      <c r="G19" s="3">
        <f t="shared" si="2"/>
        <v>64.318181818181827</v>
      </c>
      <c r="H19" s="3">
        <f t="shared" si="2"/>
        <v>66.590909090909093</v>
      </c>
      <c r="I19" s="3"/>
      <c r="J19" s="3">
        <f>AVERAGE(G19:H19)</f>
        <v>65.454545454545467</v>
      </c>
      <c r="K19" s="3">
        <f>(STDEV(D19:F19)/SQRT(2))*100</f>
        <v>0.50000000000000044</v>
      </c>
    </row>
    <row r="28" spans="3:11" x14ac:dyDescent="0.25">
      <c r="J28" t="s">
        <v>10</v>
      </c>
      <c r="K28" t="s">
        <v>9</v>
      </c>
    </row>
    <row r="29" spans="3:11" x14ac:dyDescent="0.25">
      <c r="J29">
        <v>500</v>
      </c>
      <c r="K29">
        <v>2.2501999999999995</v>
      </c>
    </row>
    <row r="30" spans="3:11" x14ac:dyDescent="0.25">
      <c r="J30">
        <v>250</v>
      </c>
      <c r="K30">
        <v>1.38995</v>
      </c>
    </row>
    <row r="31" spans="3:11" x14ac:dyDescent="0.25">
      <c r="J31">
        <v>125</v>
      </c>
      <c r="K31">
        <v>0.76974999999999993</v>
      </c>
    </row>
    <row r="32" spans="3:11" x14ac:dyDescent="0.25">
      <c r="J32">
        <v>62.5</v>
      </c>
      <c r="K32">
        <v>0.43045</v>
      </c>
    </row>
    <row r="33" spans="10:11" x14ac:dyDescent="0.25">
      <c r="J33">
        <v>31.3</v>
      </c>
      <c r="K33">
        <v>0.25405</v>
      </c>
    </row>
    <row r="34" spans="10:11" x14ac:dyDescent="0.25">
      <c r="J34">
        <v>15.6</v>
      </c>
      <c r="K34">
        <v>0.16095000000000001</v>
      </c>
    </row>
    <row r="35" spans="10:11" x14ac:dyDescent="0.25">
      <c r="J35">
        <v>7.8</v>
      </c>
      <c r="K35">
        <v>0.11380000000000001</v>
      </c>
    </row>
    <row r="36" spans="10:11" x14ac:dyDescent="0.25">
      <c r="J36">
        <v>0</v>
      </c>
      <c r="K36">
        <v>6.1100000000000002E-2</v>
      </c>
    </row>
  </sheetData>
  <mergeCells count="3">
    <mergeCell ref="D3:G3"/>
    <mergeCell ref="I3:L3"/>
    <mergeCell ref="N3:Q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IL-6 ELISA (Murine Splenocyte)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Berry</cp:lastModifiedBy>
  <dcterms:created xsi:type="dcterms:W3CDTF">2023-05-11T12:00:32Z</dcterms:created>
  <dcterms:modified xsi:type="dcterms:W3CDTF">2023-05-12T13:42:24Z</dcterms:modified>
</cp:coreProperties>
</file>