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Louisville\repos\CLP-LGEBills\"/>
    </mc:Choice>
  </mc:AlternateContent>
  <xr:revisionPtr revIDLastSave="0" documentId="13_ncr:1_{8AA6825A-E5F5-4EFC-A96D-2D6D14C41EAD}" xr6:coauthVersionLast="47" xr6:coauthVersionMax="47" xr10:uidLastSave="{00000000-0000-0000-0000-000000000000}"/>
  <bookViews>
    <workbookView xWindow="-120" yWindow="-120" windowWidth="24240" windowHeight="13140" tabRatio="829" xr2:uid="{00000000-000D-0000-FFFF-FFFF00000000}"/>
  </bookViews>
  <sheets>
    <sheet name="Bill Data" sheetId="1" r:id="rId1"/>
    <sheet name="Cost of Energy" sheetId="13" r:id="rId2"/>
    <sheet name="Gas Billed" sheetId="14" r:id="rId3"/>
    <sheet name="Elec Billed" sheetId="15" r:id="rId4"/>
    <sheet name="Total Billed" sheetId="12" r:id="rId5"/>
    <sheet name="ccf-Day vs Temp" sheetId="20" r:id="rId6"/>
    <sheet name="kwh-Day vs Temp" sheetId="24" r:id="rId7"/>
    <sheet name="Temp vs Cost" sheetId="28" r:id="rId8"/>
    <sheet name="Usage" sheetId="25" r:id="rId9"/>
  </sheets>
  <definedNames>
    <definedName name="_xlnm._FilterDatabase" localSheetId="0" hidden="1">'Bill Data'!$A$1:$T$133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5" i="1" l="1"/>
  <c r="T255" i="1"/>
  <c r="O255" i="1"/>
  <c r="F255" i="1"/>
  <c r="L255" i="1"/>
  <c r="M255" i="1"/>
  <c r="H255" i="1"/>
  <c r="B255" i="1"/>
  <c r="C255" i="1"/>
  <c r="S254" i="1"/>
  <c r="T254" i="1"/>
  <c r="O254" i="1"/>
  <c r="L254" i="1"/>
  <c r="M254" i="1"/>
  <c r="H254" i="1"/>
  <c r="F254" i="1"/>
  <c r="B254" i="1"/>
  <c r="C254" i="1"/>
  <c r="S253" i="1"/>
  <c r="T253" i="1"/>
  <c r="O253" i="1"/>
  <c r="L253" i="1"/>
  <c r="M253" i="1"/>
  <c r="H253" i="1"/>
  <c r="F253" i="1"/>
  <c r="B253" i="1"/>
  <c r="C253" i="1"/>
  <c r="S252" i="1"/>
  <c r="T252" i="1"/>
  <c r="O252" i="1"/>
  <c r="L252" i="1"/>
  <c r="M252" i="1"/>
  <c r="H252" i="1"/>
  <c r="F252" i="1"/>
  <c r="B252" i="1"/>
  <c r="C252" i="1"/>
  <c r="S251" i="1"/>
  <c r="T251" i="1"/>
  <c r="O251" i="1"/>
  <c r="L251" i="1"/>
  <c r="M251" i="1"/>
  <c r="H251" i="1"/>
  <c r="F251" i="1"/>
  <c r="B251" i="1"/>
  <c r="C251" i="1"/>
  <c r="O250" i="1"/>
  <c r="S250" i="1"/>
  <c r="T250" i="1"/>
  <c r="H250" i="1"/>
  <c r="L250" i="1"/>
  <c r="M250" i="1"/>
  <c r="F250" i="1"/>
  <c r="B250" i="1"/>
  <c r="C250" i="1"/>
  <c r="O249" i="1"/>
  <c r="S249" i="1" s="1"/>
  <c r="T249" i="1"/>
  <c r="L249" i="1"/>
  <c r="M249" i="1"/>
  <c r="H249" i="1"/>
  <c r="F249" i="1"/>
  <c r="B249" i="1"/>
  <c r="C249" i="1"/>
  <c r="O248" i="1"/>
  <c r="S248" i="1" s="1"/>
  <c r="T248" i="1"/>
  <c r="L248" i="1"/>
  <c r="M248" i="1"/>
  <c r="H248" i="1"/>
  <c r="F248" i="1"/>
  <c r="B248" i="1"/>
  <c r="C248" i="1"/>
  <c r="L247" i="1"/>
  <c r="M247" i="1"/>
  <c r="O247" i="1"/>
  <c r="S247" i="1" s="1"/>
  <c r="T247" i="1"/>
  <c r="H247" i="1"/>
  <c r="F247" i="1"/>
  <c r="B247" i="1"/>
  <c r="C247" i="1"/>
  <c r="S246" i="1"/>
  <c r="T246" i="1"/>
  <c r="O246" i="1"/>
  <c r="H246" i="1"/>
  <c r="L246" i="1" s="1"/>
  <c r="M246" i="1"/>
  <c r="F246" i="1"/>
  <c r="B246" i="1"/>
  <c r="C246" i="1"/>
  <c r="S245" i="1"/>
  <c r="T245" i="1"/>
  <c r="O245" i="1"/>
  <c r="H245" i="1"/>
  <c r="L245" i="1"/>
  <c r="M245" i="1"/>
  <c r="F245" i="1"/>
  <c r="B245" i="1"/>
  <c r="C245" i="1"/>
  <c r="S244" i="1"/>
  <c r="T244" i="1"/>
  <c r="O244" i="1"/>
  <c r="L244" i="1"/>
  <c r="M244" i="1"/>
  <c r="H244" i="1"/>
  <c r="F244" i="1"/>
  <c r="B244" i="1"/>
  <c r="C244" i="1"/>
  <c r="S243" i="1"/>
  <c r="T243" i="1"/>
  <c r="O243" i="1"/>
  <c r="L243" i="1"/>
  <c r="M243" i="1"/>
  <c r="H243" i="1"/>
  <c r="F243" i="1"/>
  <c r="B243" i="1"/>
  <c r="C243" i="1"/>
  <c r="S242" i="1"/>
  <c r="T242" i="1"/>
  <c r="O242" i="1"/>
  <c r="L242" i="1"/>
  <c r="M242" i="1"/>
  <c r="H242" i="1"/>
  <c r="F242" i="1"/>
  <c r="B242" i="1"/>
  <c r="C242" i="1"/>
  <c r="S241" i="1"/>
  <c r="T241" i="1"/>
  <c r="O241" i="1"/>
  <c r="L241" i="1"/>
  <c r="M241" i="1"/>
  <c r="H241" i="1"/>
  <c r="F241" i="1"/>
  <c r="B241" i="1"/>
  <c r="C241" i="1"/>
  <c r="S240" i="1"/>
  <c r="T240" i="1"/>
  <c r="O240" i="1"/>
  <c r="L240" i="1"/>
  <c r="M240" i="1"/>
  <c r="F240" i="1"/>
  <c r="H240" i="1"/>
  <c r="B240" i="1"/>
  <c r="C240" i="1"/>
  <c r="L239" i="1"/>
  <c r="M239" i="1"/>
  <c r="S239" i="1"/>
  <c r="T239" i="1"/>
  <c r="O239" i="1"/>
  <c r="F239" i="1"/>
  <c r="H239" i="1"/>
  <c r="B239" i="1"/>
  <c r="C239" i="1"/>
  <c r="S238" i="1"/>
  <c r="T238" i="1"/>
  <c r="O238" i="1"/>
  <c r="L238" i="1"/>
  <c r="M238" i="1"/>
  <c r="H238" i="1"/>
  <c r="F238" i="1"/>
  <c r="B238" i="1"/>
  <c r="C238" i="1"/>
  <c r="H237" i="1"/>
  <c r="L237" i="1" s="1"/>
  <c r="O237" i="1"/>
  <c r="S237" i="1"/>
  <c r="T237" i="1"/>
  <c r="M237" i="1"/>
  <c r="F237" i="1"/>
  <c r="B237" i="1"/>
  <c r="C237" i="1"/>
  <c r="O236" i="1"/>
  <c r="S236" i="1" s="1"/>
  <c r="T236" i="1"/>
  <c r="H236" i="1"/>
  <c r="L236" i="1"/>
  <c r="M236" i="1"/>
  <c r="F236" i="1"/>
  <c r="B236" i="1"/>
  <c r="C236" i="1"/>
  <c r="S235" i="1"/>
  <c r="T235" i="1"/>
  <c r="O235" i="1"/>
  <c r="L235" i="1"/>
  <c r="M235" i="1"/>
  <c r="H235" i="1"/>
  <c r="F235" i="1"/>
  <c r="B235" i="1"/>
  <c r="C235" i="1"/>
  <c r="O234" i="1"/>
  <c r="S234" i="1" s="1"/>
  <c r="T234" i="1"/>
  <c r="L234" i="1"/>
  <c r="M234" i="1"/>
  <c r="H234" i="1"/>
  <c r="F234" i="1"/>
  <c r="B234" i="1"/>
  <c r="C234" i="1"/>
  <c r="P192" i="1"/>
  <c r="S233" i="1"/>
  <c r="T233" i="1"/>
  <c r="O233" i="1"/>
  <c r="L233" i="1"/>
  <c r="M233" i="1"/>
  <c r="H233" i="1"/>
  <c r="F233" i="1"/>
  <c r="B233" i="1"/>
  <c r="C233" i="1"/>
  <c r="S232" i="1"/>
  <c r="T232" i="1"/>
  <c r="L232" i="1"/>
  <c r="M232" i="1"/>
  <c r="O232" i="1"/>
  <c r="H232" i="1"/>
  <c r="F232" i="1"/>
  <c r="B232" i="1"/>
  <c r="C232" i="1"/>
  <c r="S231" i="1"/>
  <c r="T231" i="1"/>
  <c r="O231" i="1"/>
  <c r="L231" i="1"/>
  <c r="M231" i="1"/>
  <c r="H231" i="1"/>
  <c r="F231" i="1"/>
  <c r="B231" i="1"/>
  <c r="C231" i="1"/>
  <c r="S230" i="1"/>
  <c r="T230" i="1"/>
  <c r="L230" i="1"/>
  <c r="M230" i="1"/>
  <c r="O230" i="1"/>
  <c r="H230" i="1"/>
  <c r="F230" i="1"/>
  <c r="B230" i="1"/>
  <c r="C230" i="1"/>
  <c r="S229" i="1"/>
  <c r="T229" i="1"/>
  <c r="O229" i="1"/>
  <c r="L229" i="1"/>
  <c r="M229" i="1"/>
  <c r="H229" i="1"/>
  <c r="F229" i="1"/>
  <c r="B229" i="1"/>
  <c r="C229" i="1"/>
  <c r="S228" i="1"/>
  <c r="T228" i="1"/>
  <c r="O228" i="1"/>
  <c r="L228" i="1"/>
  <c r="M228" i="1"/>
  <c r="H228" i="1"/>
  <c r="F228" i="1"/>
  <c r="B228" i="1"/>
  <c r="C228" i="1"/>
  <c r="S227" i="1"/>
  <c r="T227" i="1"/>
  <c r="O227" i="1"/>
  <c r="H227" i="1"/>
  <c r="L227" i="1"/>
  <c r="M227" i="1"/>
  <c r="F227" i="1"/>
  <c r="B227" i="1"/>
  <c r="C227" i="1"/>
  <c r="S226" i="1"/>
  <c r="T226" i="1"/>
  <c r="O226" i="1"/>
  <c r="F226" i="1"/>
  <c r="L226" i="1"/>
  <c r="M226" i="1"/>
  <c r="H226" i="1"/>
  <c r="B226" i="1"/>
  <c r="C226" i="1"/>
  <c r="S225" i="1"/>
  <c r="T225" i="1"/>
  <c r="O225" i="1"/>
  <c r="F225" i="1"/>
  <c r="L225" i="1"/>
  <c r="M225" i="1"/>
  <c r="H225" i="1"/>
  <c r="B225" i="1"/>
  <c r="C225" i="1"/>
  <c r="F224" i="1"/>
  <c r="S224" i="1"/>
  <c r="T224" i="1"/>
  <c r="O224" i="1"/>
  <c r="L224" i="1"/>
  <c r="M224" i="1"/>
  <c r="H224" i="1"/>
  <c r="B224" i="1"/>
  <c r="C224" i="1"/>
  <c r="L223" i="1"/>
  <c r="F223" i="1"/>
  <c r="S223" i="1"/>
  <c r="H223" i="1"/>
  <c r="O223" i="1"/>
  <c r="T223" i="1"/>
  <c r="M223" i="1"/>
  <c r="B223" i="1"/>
  <c r="C223" i="1"/>
  <c r="S222" i="1"/>
  <c r="L222" i="1"/>
  <c r="H222" i="1"/>
  <c r="O222" i="1"/>
  <c r="M222" i="1"/>
  <c r="T222" i="1"/>
  <c r="F222" i="1"/>
  <c r="B222" i="1"/>
  <c r="C222" i="1"/>
  <c r="S221" i="1"/>
  <c r="L221" i="1"/>
  <c r="O221" i="1"/>
  <c r="H221" i="1"/>
  <c r="T221" i="1"/>
  <c r="F221" i="1"/>
  <c r="M221" i="1"/>
  <c r="B221" i="1"/>
  <c r="C221" i="1"/>
  <c r="S220" i="1"/>
  <c r="T220" i="1"/>
  <c r="O220" i="1"/>
  <c r="F220" i="1"/>
  <c r="L220" i="1"/>
  <c r="M220" i="1"/>
  <c r="H220" i="1"/>
  <c r="B220" i="1"/>
  <c r="C220" i="1"/>
  <c r="S219" i="1"/>
  <c r="O219" i="1"/>
  <c r="T219" i="1"/>
  <c r="F219" i="1"/>
  <c r="L219" i="1"/>
  <c r="M219" i="1"/>
  <c r="H219" i="1"/>
  <c r="B219" i="1"/>
  <c r="C219" i="1"/>
  <c r="S218" i="1"/>
  <c r="T218" i="1"/>
  <c r="L218" i="1"/>
  <c r="M218" i="1"/>
  <c r="O218" i="1"/>
  <c r="F218" i="1"/>
  <c r="H218" i="1"/>
  <c r="B218" i="1"/>
  <c r="C218" i="1"/>
  <c r="S217" i="1"/>
  <c r="T217" i="1"/>
  <c r="O216" i="1"/>
  <c r="O217" i="1"/>
  <c r="O215" i="1"/>
  <c r="F217" i="1"/>
  <c r="L217" i="1"/>
  <c r="M217" i="1"/>
  <c r="H217" i="1"/>
  <c r="B217" i="1"/>
  <c r="C217" i="1"/>
  <c r="L214" i="1"/>
  <c r="L215" i="1"/>
  <c r="L216" i="1"/>
  <c r="H216" i="1"/>
  <c r="H215" i="1"/>
  <c r="I192" i="1"/>
  <c r="S216" i="1"/>
  <c r="T216" i="1"/>
  <c r="F216" i="1"/>
  <c r="M216" i="1"/>
  <c r="B216" i="1"/>
  <c r="C216" i="1"/>
  <c r="S215" i="1"/>
  <c r="T215" i="1"/>
  <c r="F215" i="1"/>
  <c r="M215" i="1"/>
  <c r="B215" i="1"/>
  <c r="C215" i="1"/>
  <c r="T214" i="1"/>
  <c r="O214" i="1"/>
  <c r="S214" i="1" s="1"/>
  <c r="F214" i="1"/>
  <c r="M214" i="1"/>
  <c r="H214" i="1"/>
  <c r="B214" i="1"/>
  <c r="C214" i="1"/>
  <c r="S213" i="1"/>
  <c r="T213" i="1"/>
  <c r="F213" i="1"/>
  <c r="L213" i="1"/>
  <c r="M213" i="1"/>
  <c r="B213" i="1"/>
  <c r="C213" i="1"/>
  <c r="S212" i="1"/>
  <c r="T212" i="1"/>
  <c r="F212" i="1"/>
  <c r="L212" i="1"/>
  <c r="M212" i="1"/>
  <c r="B212" i="1"/>
  <c r="C212" i="1"/>
  <c r="S211" i="1"/>
  <c r="T211" i="1"/>
  <c r="F211" i="1"/>
  <c r="L211" i="1"/>
  <c r="M211" i="1"/>
  <c r="B211" i="1"/>
  <c r="C211" i="1"/>
  <c r="S210" i="1"/>
  <c r="T210" i="1"/>
  <c r="F210" i="1"/>
  <c r="L210" i="1"/>
  <c r="M210" i="1"/>
  <c r="B210" i="1"/>
  <c r="C210" i="1"/>
  <c r="S209" i="1"/>
  <c r="T209" i="1"/>
  <c r="F209" i="1"/>
  <c r="L209" i="1"/>
  <c r="M209" i="1"/>
  <c r="B209" i="1"/>
  <c r="C209" i="1"/>
  <c r="S208" i="1"/>
  <c r="T208" i="1"/>
  <c r="F208" i="1"/>
  <c r="L208" i="1"/>
  <c r="M208" i="1"/>
  <c r="B208" i="1"/>
  <c r="C208" i="1"/>
  <c r="S207" i="1"/>
  <c r="T207" i="1"/>
  <c r="F207" i="1"/>
  <c r="L207" i="1"/>
  <c r="M207" i="1"/>
  <c r="B207" i="1"/>
  <c r="C207" i="1"/>
  <c r="S206" i="1"/>
  <c r="T206" i="1"/>
  <c r="F206" i="1"/>
  <c r="L206" i="1"/>
  <c r="M206" i="1"/>
  <c r="B206" i="1"/>
  <c r="C206" i="1"/>
  <c r="S205" i="1"/>
  <c r="T205" i="1"/>
  <c r="F205" i="1"/>
  <c r="L205" i="1"/>
  <c r="M205" i="1"/>
  <c r="B205" i="1"/>
  <c r="C205" i="1"/>
  <c r="S204" i="1"/>
  <c r="T204" i="1"/>
  <c r="F204" i="1"/>
  <c r="L204" i="1"/>
  <c r="M204" i="1"/>
  <c r="B204" i="1"/>
  <c r="C204" i="1"/>
  <c r="S203" i="1"/>
  <c r="T203" i="1"/>
  <c r="F203" i="1"/>
  <c r="L203" i="1"/>
  <c r="M203" i="1"/>
  <c r="B203" i="1"/>
  <c r="C203" i="1"/>
  <c r="S202" i="1"/>
  <c r="T202" i="1"/>
  <c r="F202" i="1"/>
  <c r="L202" i="1"/>
  <c r="M202" i="1"/>
  <c r="B202" i="1"/>
  <c r="C202" i="1"/>
  <c r="S201" i="1"/>
  <c r="T201" i="1"/>
  <c r="F201" i="1"/>
  <c r="L201" i="1"/>
  <c r="M201" i="1"/>
  <c r="B201" i="1"/>
  <c r="C201" i="1"/>
  <c r="S200" i="1"/>
  <c r="T200" i="1"/>
  <c r="F200" i="1"/>
  <c r="L200" i="1"/>
  <c r="M200" i="1"/>
  <c r="B200" i="1"/>
  <c r="C200" i="1"/>
  <c r="S199" i="1"/>
  <c r="T199" i="1"/>
  <c r="F199" i="1"/>
  <c r="L199" i="1"/>
  <c r="M199" i="1"/>
  <c r="B199" i="1"/>
  <c r="C199" i="1"/>
  <c r="S198" i="1"/>
  <c r="T198" i="1"/>
  <c r="F198" i="1"/>
  <c r="L198" i="1"/>
  <c r="M198" i="1"/>
  <c r="B198" i="1"/>
  <c r="C198" i="1"/>
  <c r="S197" i="1"/>
  <c r="T197" i="1"/>
  <c r="F197" i="1"/>
  <c r="L197" i="1"/>
  <c r="M197" i="1"/>
  <c r="B197" i="1"/>
  <c r="C197" i="1"/>
  <c r="S196" i="1"/>
  <c r="T196" i="1"/>
  <c r="F196" i="1"/>
  <c r="L196" i="1"/>
  <c r="M196" i="1"/>
  <c r="B196" i="1"/>
  <c r="C196" i="1"/>
  <c r="L193" i="1"/>
  <c r="L194" i="1"/>
  <c r="L195" i="1"/>
  <c r="S193" i="1"/>
  <c r="S194" i="1"/>
  <c r="S195" i="1"/>
  <c r="T195" i="1"/>
  <c r="F195" i="1"/>
  <c r="M195" i="1"/>
  <c r="B195" i="1"/>
  <c r="C195" i="1"/>
  <c r="T194" i="1"/>
  <c r="F194" i="1"/>
  <c r="M194" i="1"/>
  <c r="B194" i="1"/>
  <c r="C194" i="1"/>
  <c r="F193" i="1"/>
  <c r="T193" i="1"/>
  <c r="O192" i="1"/>
  <c r="H192" i="1"/>
  <c r="L192" i="1" s="1"/>
  <c r="M193" i="1"/>
  <c r="B193" i="1"/>
  <c r="C193" i="1"/>
  <c r="S191" i="1"/>
  <c r="T192" i="1"/>
  <c r="N192" i="1"/>
  <c r="F192" i="1" s="1"/>
  <c r="M192" i="1"/>
  <c r="B192" i="1"/>
  <c r="C192" i="1"/>
  <c r="T191" i="1"/>
  <c r="F191" i="1"/>
  <c r="L191" i="1"/>
  <c r="M191" i="1"/>
  <c r="B191" i="1"/>
  <c r="C191" i="1"/>
  <c r="S190" i="1"/>
  <c r="T190" i="1"/>
  <c r="F190" i="1"/>
  <c r="L190" i="1"/>
  <c r="M190" i="1"/>
  <c r="B190" i="1"/>
  <c r="C190" i="1"/>
  <c r="S189" i="1"/>
  <c r="T189" i="1"/>
  <c r="F189" i="1"/>
  <c r="L189" i="1"/>
  <c r="M189" i="1"/>
  <c r="B189" i="1"/>
  <c r="C189" i="1"/>
  <c r="S188" i="1"/>
  <c r="T188" i="1"/>
  <c r="F188" i="1"/>
  <c r="L188" i="1"/>
  <c r="M188" i="1"/>
  <c r="B188" i="1"/>
  <c r="C188" i="1"/>
  <c r="S187" i="1"/>
  <c r="F187" i="1"/>
  <c r="T187" i="1"/>
  <c r="L187" i="1"/>
  <c r="M187" i="1"/>
  <c r="B187" i="1"/>
  <c r="C187" i="1"/>
  <c r="S186" i="1"/>
  <c r="T186" i="1"/>
  <c r="F186" i="1"/>
  <c r="L186" i="1"/>
  <c r="M186" i="1"/>
  <c r="B186" i="1"/>
  <c r="C186" i="1"/>
  <c r="S185" i="1"/>
  <c r="T185" i="1"/>
  <c r="F185" i="1"/>
  <c r="L185" i="1"/>
  <c r="M185" i="1"/>
  <c r="B185" i="1"/>
  <c r="C185" i="1"/>
  <c r="S184" i="1"/>
  <c r="T184" i="1"/>
  <c r="F184" i="1"/>
  <c r="L184" i="1"/>
  <c r="M184" i="1"/>
  <c r="B184" i="1"/>
  <c r="C184" i="1"/>
  <c r="S183" i="1"/>
  <c r="T183" i="1"/>
  <c r="L183" i="1"/>
  <c r="M183" i="1"/>
  <c r="F183" i="1"/>
  <c r="B183" i="1"/>
  <c r="C183" i="1"/>
  <c r="S182" i="1"/>
  <c r="T182" i="1"/>
  <c r="L182" i="1"/>
  <c r="M182" i="1"/>
  <c r="F182" i="1"/>
  <c r="B182" i="1"/>
  <c r="C182" i="1"/>
  <c r="F177" i="1"/>
  <c r="F178" i="1"/>
  <c r="F179" i="1"/>
  <c r="F180" i="1"/>
  <c r="F181" i="1"/>
  <c r="S181" i="1"/>
  <c r="T181" i="1"/>
  <c r="L181" i="1"/>
  <c r="M181" i="1"/>
  <c r="B181" i="1"/>
  <c r="C181" i="1"/>
  <c r="F171" i="1"/>
  <c r="S171" i="1"/>
  <c r="T171" i="1"/>
  <c r="L171" i="1"/>
  <c r="M171" i="1"/>
  <c r="B171" i="1"/>
  <c r="C171" i="1"/>
  <c r="S180" i="1"/>
  <c r="T180" i="1"/>
  <c r="L180" i="1"/>
  <c r="M180" i="1"/>
  <c r="B180" i="1"/>
  <c r="C180" i="1"/>
  <c r="S179" i="1"/>
  <c r="T179" i="1"/>
  <c r="L179" i="1"/>
  <c r="M179" i="1"/>
  <c r="B179" i="1"/>
  <c r="C179" i="1"/>
  <c r="S178" i="1"/>
  <c r="T178" i="1"/>
  <c r="L178" i="1"/>
  <c r="M178" i="1"/>
  <c r="B178" i="1"/>
  <c r="C178" i="1"/>
  <c r="S177" i="1"/>
  <c r="T177" i="1"/>
  <c r="L177" i="1"/>
  <c r="M177" i="1"/>
  <c r="B177" i="1"/>
  <c r="C177" i="1"/>
  <c r="F176" i="1"/>
  <c r="S176" i="1"/>
  <c r="T176" i="1"/>
  <c r="L176" i="1"/>
  <c r="M176" i="1"/>
  <c r="B176" i="1"/>
  <c r="C176" i="1"/>
  <c r="F175" i="1"/>
  <c r="S175" i="1"/>
  <c r="T175" i="1"/>
  <c r="L175" i="1"/>
  <c r="M175" i="1"/>
  <c r="B175" i="1"/>
  <c r="C175" i="1"/>
  <c r="S174" i="1"/>
  <c r="T174" i="1"/>
  <c r="F174" i="1"/>
  <c r="L174" i="1"/>
  <c r="M174" i="1"/>
  <c r="B174" i="1"/>
  <c r="C174" i="1"/>
  <c r="F173" i="1"/>
  <c r="S173" i="1"/>
  <c r="T173" i="1"/>
  <c r="L173" i="1"/>
  <c r="M173" i="1"/>
  <c r="B173" i="1"/>
  <c r="C173" i="1"/>
  <c r="S192" i="1" l="1"/>
  <c r="F172" i="1"/>
  <c r="S172" i="1"/>
  <c r="T172" i="1"/>
  <c r="L172" i="1"/>
  <c r="M172" i="1"/>
  <c r="B172" i="1"/>
  <c r="C172" i="1"/>
  <c r="F170" i="1" l="1"/>
  <c r="S170" i="1"/>
  <c r="T170" i="1"/>
  <c r="L170" i="1"/>
  <c r="M170" i="1"/>
  <c r="B170" i="1"/>
  <c r="C170" i="1"/>
  <c r="F169" i="1" l="1"/>
  <c r="S169" i="1"/>
  <c r="T169" i="1"/>
  <c r="L169" i="1"/>
  <c r="M169" i="1"/>
  <c r="B169" i="1"/>
  <c r="C169" i="1"/>
  <c r="F168" i="1" l="1"/>
  <c r="S168" i="1"/>
  <c r="T168" i="1"/>
  <c r="L168" i="1"/>
  <c r="M168" i="1"/>
  <c r="B168" i="1"/>
  <c r="C168" i="1"/>
  <c r="F167" i="1"/>
  <c r="S167" i="1"/>
  <c r="T167" i="1"/>
  <c r="L167" i="1"/>
  <c r="M167" i="1"/>
  <c r="B167" i="1"/>
  <c r="C167" i="1"/>
  <c r="S160" i="1" l="1"/>
  <c r="T160" i="1"/>
  <c r="F160" i="1"/>
  <c r="L160" i="1"/>
  <c r="M160" i="1"/>
  <c r="B160" i="1"/>
  <c r="C160" i="1"/>
  <c r="F161" i="1"/>
  <c r="F162" i="1"/>
  <c r="F163" i="1"/>
  <c r="F164" i="1"/>
  <c r="S162" i="1"/>
  <c r="T162" i="1"/>
  <c r="L162" i="1"/>
  <c r="M162" i="1"/>
  <c r="B162" i="1"/>
  <c r="C162" i="1"/>
  <c r="F165" i="1"/>
  <c r="S163" i="1"/>
  <c r="T163" i="1"/>
  <c r="L163" i="1"/>
  <c r="M163" i="1"/>
  <c r="B163" i="1"/>
  <c r="C163" i="1"/>
  <c r="S164" i="1"/>
  <c r="T164" i="1"/>
  <c r="L164" i="1"/>
  <c r="M164" i="1"/>
  <c r="B164" i="1"/>
  <c r="C164" i="1"/>
  <c r="F166" i="1"/>
  <c r="S165" i="1"/>
  <c r="T165" i="1"/>
  <c r="L165" i="1"/>
  <c r="M165" i="1"/>
  <c r="B165" i="1"/>
  <c r="C165" i="1"/>
  <c r="S166" i="1"/>
  <c r="T166" i="1"/>
  <c r="L166" i="1"/>
  <c r="M166" i="1"/>
  <c r="B166" i="1"/>
  <c r="C166" i="1"/>
  <c r="S161" i="1" l="1"/>
  <c r="T161" i="1"/>
  <c r="L161" i="1"/>
  <c r="M161" i="1"/>
  <c r="B161" i="1"/>
  <c r="C161" i="1"/>
  <c r="F159" i="1" l="1"/>
  <c r="S159" i="1"/>
  <c r="T159" i="1"/>
  <c r="L159" i="1"/>
  <c r="M159" i="1"/>
  <c r="B159" i="1"/>
  <c r="C159" i="1"/>
  <c r="F157" i="1" l="1"/>
  <c r="S157" i="1"/>
  <c r="T157" i="1"/>
  <c r="L157" i="1"/>
  <c r="M157" i="1"/>
  <c r="B157" i="1"/>
  <c r="C157" i="1"/>
  <c r="S158" i="1" l="1"/>
  <c r="T158" i="1"/>
  <c r="F158" i="1"/>
  <c r="L158" i="1"/>
  <c r="M158" i="1"/>
  <c r="B158" i="1"/>
  <c r="C158" i="1"/>
  <c r="S156" i="1" l="1"/>
  <c r="T156" i="1"/>
  <c r="F156" i="1"/>
  <c r="L156" i="1"/>
  <c r="M156" i="1"/>
  <c r="B156" i="1"/>
  <c r="C156" i="1"/>
  <c r="S154" i="1" l="1"/>
  <c r="T154" i="1"/>
  <c r="F154" i="1"/>
  <c r="L154" i="1"/>
  <c r="M154" i="1"/>
  <c r="B154" i="1"/>
  <c r="C154" i="1"/>
  <c r="S155" i="1"/>
  <c r="T155" i="1"/>
  <c r="F155" i="1"/>
  <c r="L155" i="1"/>
  <c r="M155" i="1"/>
  <c r="B155" i="1"/>
  <c r="C155" i="1"/>
  <c r="S153" i="1" l="1"/>
  <c r="T153" i="1"/>
  <c r="F153" i="1"/>
  <c r="L153" i="1"/>
  <c r="M153" i="1"/>
  <c r="B153" i="1"/>
  <c r="C153" i="1"/>
  <c r="S152" i="1"/>
  <c r="T152" i="1"/>
  <c r="F152" i="1"/>
  <c r="L152" i="1"/>
  <c r="M152" i="1"/>
  <c r="B152" i="1"/>
  <c r="C152" i="1"/>
  <c r="S151" i="1" l="1"/>
  <c r="T151" i="1"/>
  <c r="F151" i="1"/>
  <c r="L151" i="1"/>
  <c r="M151" i="1"/>
  <c r="B151" i="1"/>
  <c r="C151" i="1"/>
  <c r="S150" i="1" l="1"/>
  <c r="T150" i="1"/>
  <c r="F150" i="1"/>
  <c r="L150" i="1"/>
  <c r="M150" i="1"/>
  <c r="B150" i="1"/>
  <c r="C150" i="1"/>
  <c r="S149" i="1" l="1"/>
  <c r="T149" i="1"/>
  <c r="F149" i="1"/>
  <c r="L149" i="1"/>
  <c r="M149" i="1"/>
  <c r="B149" i="1"/>
  <c r="C149" i="1"/>
  <c r="S148" i="1" l="1"/>
  <c r="T148" i="1"/>
  <c r="F148" i="1"/>
  <c r="L148" i="1"/>
  <c r="M148" i="1"/>
  <c r="B148" i="1"/>
  <c r="C148" i="1"/>
  <c r="S147" i="1" l="1"/>
  <c r="T147" i="1"/>
  <c r="F147" i="1"/>
  <c r="L147" i="1"/>
  <c r="M147" i="1"/>
  <c r="B147" i="1"/>
  <c r="C147" i="1"/>
  <c r="S146" i="1" l="1"/>
  <c r="T146" i="1"/>
  <c r="F146" i="1"/>
  <c r="L146" i="1"/>
  <c r="M146" i="1"/>
  <c r="B146" i="1"/>
  <c r="C146" i="1"/>
  <c r="S144" i="1" l="1"/>
  <c r="T144" i="1"/>
  <c r="F144" i="1"/>
  <c r="L144" i="1"/>
  <c r="M144" i="1"/>
  <c r="B144" i="1"/>
  <c r="C144" i="1"/>
  <c r="S145" i="1"/>
  <c r="T145" i="1"/>
  <c r="F145" i="1"/>
  <c r="L145" i="1"/>
  <c r="M145" i="1"/>
  <c r="B145" i="1"/>
  <c r="C145" i="1"/>
  <c r="S142" i="1" l="1"/>
  <c r="T142" i="1"/>
  <c r="F142" i="1"/>
  <c r="L142" i="1"/>
  <c r="M142" i="1"/>
  <c r="B142" i="1"/>
  <c r="C142" i="1"/>
  <c r="S143" i="1"/>
  <c r="T143" i="1"/>
  <c r="F143" i="1"/>
  <c r="L143" i="1"/>
  <c r="M143" i="1"/>
  <c r="B143" i="1"/>
  <c r="C143" i="1"/>
  <c r="N140" i="1" l="1"/>
  <c r="N139" i="1"/>
  <c r="S141" i="1"/>
  <c r="T141" i="1"/>
  <c r="F141" i="1"/>
  <c r="L141" i="1"/>
  <c r="M141" i="1"/>
  <c r="B141" i="1"/>
  <c r="C141" i="1"/>
  <c r="F140" i="1" l="1"/>
  <c r="S140" i="1"/>
  <c r="T140" i="1"/>
  <c r="L140" i="1"/>
  <c r="M140" i="1"/>
  <c r="B140" i="1"/>
  <c r="C140" i="1"/>
  <c r="S139" i="1" l="1"/>
  <c r="T139" i="1"/>
  <c r="F139" i="1"/>
  <c r="L139" i="1"/>
  <c r="M139" i="1"/>
  <c r="B139" i="1"/>
  <c r="C139" i="1"/>
  <c r="S138" i="1" l="1"/>
  <c r="T138" i="1"/>
  <c r="F138" i="1"/>
  <c r="L138" i="1"/>
  <c r="M138" i="1"/>
  <c r="B138" i="1"/>
  <c r="C138" i="1"/>
  <c r="S136" i="1" l="1"/>
  <c r="T136" i="1"/>
  <c r="F136" i="1"/>
  <c r="L136" i="1"/>
  <c r="M136" i="1"/>
  <c r="B136" i="1"/>
  <c r="C136" i="1"/>
  <c r="S137" i="1"/>
  <c r="T137" i="1"/>
  <c r="F137" i="1"/>
  <c r="L137" i="1"/>
  <c r="M137" i="1"/>
  <c r="B137" i="1"/>
  <c r="C137" i="1"/>
  <c r="S135" i="1" l="1"/>
  <c r="T135" i="1"/>
  <c r="F135" i="1"/>
  <c r="L135" i="1"/>
  <c r="M135" i="1"/>
  <c r="B135" i="1"/>
  <c r="C135" i="1"/>
  <c r="S134" i="1" l="1"/>
  <c r="T134" i="1"/>
  <c r="F134" i="1"/>
  <c r="L134" i="1"/>
  <c r="M134" i="1"/>
  <c r="B134" i="1"/>
  <c r="C134" i="1"/>
  <c r="S133" i="1" l="1"/>
  <c r="T133" i="1"/>
  <c r="F133" i="1"/>
  <c r="L133" i="1"/>
  <c r="M133" i="1"/>
  <c r="B133" i="1"/>
  <c r="C133" i="1"/>
  <c r="S132" i="1" l="1"/>
  <c r="T132" i="1"/>
  <c r="F132" i="1"/>
  <c r="L132" i="1"/>
  <c r="M132" i="1"/>
  <c r="B132" i="1"/>
  <c r="C132" i="1"/>
  <c r="S131" i="1" l="1"/>
  <c r="T131" i="1"/>
  <c r="F131" i="1"/>
  <c r="L131" i="1"/>
  <c r="M131" i="1"/>
  <c r="B131" i="1"/>
  <c r="C131" i="1"/>
  <c r="S130" i="1" l="1"/>
  <c r="T130" i="1"/>
  <c r="F130" i="1"/>
  <c r="L130" i="1"/>
  <c r="M130" i="1"/>
  <c r="B130" i="1"/>
  <c r="C130" i="1"/>
  <c r="S129" i="1" l="1"/>
  <c r="T129" i="1"/>
  <c r="F129" i="1"/>
  <c r="L129" i="1"/>
  <c r="M129" i="1"/>
  <c r="B129" i="1"/>
  <c r="C129" i="1"/>
  <c r="S128" i="1" l="1"/>
  <c r="T128" i="1"/>
  <c r="F128" i="1"/>
  <c r="L128" i="1"/>
  <c r="M128" i="1"/>
  <c r="B128" i="1"/>
  <c r="C128" i="1"/>
  <c r="S127" i="1" l="1"/>
  <c r="T127" i="1"/>
  <c r="F127" i="1"/>
  <c r="L127" i="1"/>
  <c r="M127" i="1"/>
  <c r="B127" i="1"/>
  <c r="C127" i="1"/>
  <c r="S126" i="1" l="1"/>
  <c r="T126" i="1"/>
  <c r="F126" i="1"/>
  <c r="L126" i="1"/>
  <c r="M126" i="1"/>
  <c r="B126" i="1"/>
  <c r="C126" i="1"/>
  <c r="S125" i="1" l="1"/>
  <c r="T125" i="1"/>
  <c r="F125" i="1"/>
  <c r="L125" i="1"/>
  <c r="M125" i="1"/>
  <c r="B125" i="1"/>
  <c r="C125" i="1"/>
  <c r="S124" i="1" l="1"/>
  <c r="T124" i="1"/>
  <c r="F124" i="1"/>
  <c r="L124" i="1"/>
  <c r="M124" i="1"/>
  <c r="B124" i="1"/>
  <c r="C124" i="1"/>
  <c r="S123" i="1" l="1"/>
  <c r="T123" i="1"/>
  <c r="F123" i="1"/>
  <c r="L123" i="1"/>
  <c r="M123" i="1"/>
  <c r="B123" i="1"/>
  <c r="C123" i="1"/>
  <c r="S122" i="1" l="1"/>
  <c r="T122" i="1"/>
  <c r="F122" i="1"/>
  <c r="L122" i="1"/>
  <c r="M122" i="1"/>
  <c r="B122" i="1"/>
  <c r="C122" i="1"/>
  <c r="S121" i="1" l="1"/>
  <c r="T121" i="1"/>
  <c r="F121" i="1"/>
  <c r="L121" i="1"/>
  <c r="M121" i="1"/>
  <c r="B121" i="1"/>
  <c r="C121" i="1"/>
  <c r="S120" i="1" l="1"/>
  <c r="T120" i="1"/>
  <c r="F120" i="1"/>
  <c r="L120" i="1"/>
  <c r="M120" i="1"/>
  <c r="B120" i="1"/>
  <c r="C120" i="1"/>
  <c r="S119" i="1"/>
  <c r="T119" i="1"/>
  <c r="F119" i="1"/>
  <c r="L119" i="1"/>
  <c r="M119" i="1"/>
  <c r="B119" i="1"/>
  <c r="C119" i="1"/>
  <c r="S118" i="1"/>
  <c r="T118" i="1"/>
  <c r="F118" i="1"/>
  <c r="L118" i="1"/>
  <c r="M118" i="1"/>
  <c r="B118" i="1"/>
  <c r="C118" i="1"/>
  <c r="B9" i="25"/>
  <c r="S117" i="1"/>
  <c r="T117" i="1"/>
  <c r="F117" i="1"/>
  <c r="L117" i="1"/>
  <c r="M117" i="1"/>
  <c r="B117" i="1"/>
  <c r="C117" i="1"/>
  <c r="S116" i="1"/>
  <c r="T116" i="1"/>
  <c r="F116" i="1"/>
  <c r="L116" i="1"/>
  <c r="M116" i="1"/>
  <c r="B116" i="1"/>
  <c r="C116" i="1"/>
  <c r="S115" i="1"/>
  <c r="T115" i="1"/>
  <c r="F115" i="1"/>
  <c r="L115" i="1"/>
  <c r="M115" i="1"/>
  <c r="B115" i="1"/>
  <c r="C115" i="1"/>
  <c r="S114" i="1"/>
  <c r="T114" i="1"/>
  <c r="F114" i="1"/>
  <c r="L114" i="1"/>
  <c r="M114" i="1"/>
  <c r="B114" i="1"/>
  <c r="C114" i="1"/>
  <c r="S113" i="1"/>
  <c r="T113" i="1"/>
  <c r="F113" i="1"/>
  <c r="L113" i="1"/>
  <c r="M113" i="1"/>
  <c r="B113" i="1"/>
  <c r="C113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S112" i="1"/>
  <c r="T112" i="1"/>
  <c r="F112" i="1"/>
  <c r="B112" i="1"/>
  <c r="C112" i="1"/>
  <c r="S111" i="1"/>
  <c r="T111" i="1"/>
  <c r="F111" i="1"/>
  <c r="B111" i="1"/>
  <c r="C111" i="1"/>
  <c r="S110" i="1"/>
  <c r="T110" i="1"/>
  <c r="F110" i="1"/>
  <c r="B110" i="1"/>
  <c r="C110" i="1"/>
  <c r="L2" i="1"/>
  <c r="L45" i="1"/>
  <c r="S109" i="1"/>
  <c r="T109" i="1"/>
  <c r="F109" i="1"/>
  <c r="B109" i="1"/>
  <c r="C109" i="1"/>
  <c r="S108" i="1"/>
  <c r="T108" i="1"/>
  <c r="F108" i="1"/>
  <c r="B108" i="1"/>
  <c r="C108" i="1"/>
  <c r="S107" i="1"/>
  <c r="T107" i="1"/>
  <c r="F107" i="1"/>
  <c r="B107" i="1"/>
  <c r="C107" i="1"/>
  <c r="S106" i="1"/>
  <c r="T106" i="1"/>
  <c r="F106" i="1"/>
  <c r="B106" i="1"/>
  <c r="C106" i="1"/>
  <c r="S105" i="1"/>
  <c r="T105" i="1"/>
  <c r="F105" i="1"/>
  <c r="B105" i="1"/>
  <c r="C105" i="1"/>
  <c r="S104" i="1"/>
  <c r="T104" i="1"/>
  <c r="F104" i="1"/>
  <c r="B104" i="1"/>
  <c r="C104" i="1"/>
  <c r="S103" i="1"/>
  <c r="T103" i="1"/>
  <c r="F103" i="1"/>
  <c r="B103" i="1"/>
  <c r="C103" i="1"/>
  <c r="F102" i="1"/>
  <c r="S102" i="1"/>
  <c r="T102" i="1"/>
  <c r="B102" i="1"/>
  <c r="C102" i="1"/>
  <c r="S101" i="1"/>
  <c r="T101" i="1"/>
  <c r="F101" i="1"/>
  <c r="B101" i="1"/>
  <c r="C101" i="1"/>
  <c r="S100" i="1"/>
  <c r="T100" i="1"/>
  <c r="F100" i="1"/>
  <c r="C100" i="1"/>
  <c r="B100" i="1"/>
  <c r="S99" i="1"/>
  <c r="T99" i="1"/>
  <c r="F99" i="1"/>
  <c r="B99" i="1"/>
  <c r="C99" i="1"/>
  <c r="S98" i="1"/>
  <c r="T98" i="1"/>
  <c r="F98" i="1"/>
  <c r="B98" i="1"/>
  <c r="C98" i="1"/>
  <c r="S97" i="1"/>
  <c r="T97" i="1"/>
  <c r="F97" i="1"/>
  <c r="B97" i="1"/>
  <c r="C97" i="1"/>
  <c r="S96" i="1"/>
  <c r="T96" i="1"/>
  <c r="F96" i="1"/>
  <c r="L96" i="1"/>
  <c r="M96" i="1"/>
  <c r="B96" i="1"/>
  <c r="C96" i="1"/>
  <c r="F95" i="1"/>
  <c r="S95" i="1"/>
  <c r="T95" i="1"/>
  <c r="L95" i="1"/>
  <c r="M95" i="1"/>
  <c r="B95" i="1"/>
  <c r="C9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S94" i="1"/>
  <c r="T94" i="1"/>
  <c r="F94" i="1"/>
  <c r="L94" i="1"/>
  <c r="M94" i="1"/>
  <c r="B94" i="1"/>
  <c r="S93" i="1"/>
  <c r="T93" i="1"/>
  <c r="F93" i="1"/>
  <c r="L93" i="1"/>
  <c r="M93" i="1"/>
  <c r="B93" i="1"/>
  <c r="S92" i="1"/>
  <c r="T92" i="1"/>
  <c r="L92" i="1"/>
  <c r="M92" i="1"/>
  <c r="F91" i="1"/>
  <c r="F92" i="1"/>
  <c r="B92" i="1"/>
  <c r="L91" i="1"/>
  <c r="S91" i="1"/>
  <c r="T91" i="1"/>
  <c r="M91" i="1"/>
  <c r="B9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6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3" i="1"/>
  <c r="L4" i="1"/>
  <c r="M90" i="1"/>
  <c r="T90" i="1"/>
  <c r="F9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M89" i="1"/>
  <c r="F89" i="1"/>
  <c r="M88" i="1"/>
  <c r="F88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2" i="1"/>
  <c r="M2" i="1" s="1"/>
  <c r="D3" i="1"/>
  <c r="M3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2" i="1"/>
  <c r="F3" i="1"/>
  <c r="F4" i="1"/>
  <c r="F5" i="1"/>
  <c r="F6" i="1"/>
  <c r="F7" i="1"/>
  <c r="F8" i="1"/>
  <c r="F9" i="1"/>
  <c r="F10" i="1"/>
  <c r="F11" i="1"/>
  <c r="T3" i="1" l="1"/>
  <c r="T2" i="1"/>
</calcChain>
</file>

<file path=xl/sharedStrings.xml><?xml version="1.0" encoding="utf-8"?>
<sst xmlns="http://schemas.openxmlformats.org/spreadsheetml/2006/main" count="30" uniqueCount="30">
  <si>
    <t>Bill Due</t>
  </si>
  <si>
    <t>Electric $</t>
  </si>
  <si>
    <t>Gas $</t>
  </si>
  <si>
    <t>$ / kwh</t>
  </si>
  <si>
    <t>$ / ccf</t>
  </si>
  <si>
    <t>Total $</t>
  </si>
  <si>
    <t>Avg Temp</t>
  </si>
  <si>
    <t>Billed Days</t>
  </si>
  <si>
    <t>Formatted</t>
  </si>
  <si>
    <t>Month</t>
  </si>
  <si>
    <t>Avg kwh/d</t>
  </si>
  <si>
    <t>Avg ccf/d</t>
  </si>
  <si>
    <t>Heating</t>
  </si>
  <si>
    <t>Cooling</t>
  </si>
  <si>
    <t>Appliances</t>
  </si>
  <si>
    <t>TV</t>
  </si>
  <si>
    <t>Lighting</t>
  </si>
  <si>
    <t>Cooking</t>
  </si>
  <si>
    <t>Water Heating</t>
  </si>
  <si>
    <t>Refrigeration</t>
  </si>
  <si>
    <t>Sample from L G&amp; E</t>
  </si>
  <si>
    <t>Fees $</t>
  </si>
  <si>
    <t>Elec 
Fixed/Month</t>
  </si>
  <si>
    <t>Elec 
Fixed/Day</t>
  </si>
  <si>
    <t>Gas 
Fixed/Month</t>
  </si>
  <si>
    <t>Gas 
Fixed/Day</t>
  </si>
  <si>
    <t>ccf 
Used</t>
  </si>
  <si>
    <t>kwh 
Used</t>
  </si>
  <si>
    <t>Elec 
Fixed</t>
  </si>
  <si>
    <t>Gas 
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</si>
</sst>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\°"/>
    <numFmt numFmtId="165" formatCode="0.000"/>
    <numFmt numFmtId="166" formatCode="&quot;$&quot;#,##0.00"/>
    <numFmt numFmtId="167" formatCode="&quot;$&quot;#,##0.0000"/>
  </numFmts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6" fontId="0" fillId="4" borderId="0" xfId="0" applyNumberForma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3" borderId="0" xfId="0" applyNumberFormat="1" applyFill="1"/>
    <xf numFmtId="166" fontId="0" fillId="0" borderId="0" xfId="0" applyNumberFormat="1"/>
    <xf numFmtId="167" fontId="1" fillId="0" borderId="0" xfId="0" applyNumberFormat="1" applyFont="1"/>
    <xf numFmtId="167" fontId="1" fillId="0" borderId="0" xfId="1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4" borderId="0" xfId="0" applyNumberFormat="1" applyFill="1" applyAlignment="1">
      <alignment wrapText="1"/>
    </xf>
    <xf numFmtId="166" fontId="2" fillId="2" borderId="0" xfId="0" applyNumberFormat="1" applyFont="1" applyFill="1" applyAlignment="1">
      <alignment wrapText="1"/>
    </xf>
    <xf numFmtId="166" fontId="0" fillId="0" borderId="0" xfId="0" applyNumberForma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6" fontId="2" fillId="3" borderId="0" xfId="0" applyNumberFormat="1" applyFont="1" applyFill="1" applyAlignment="1">
      <alignment wrapText="1"/>
    </xf>
    <xf numFmtId="167" fontId="1" fillId="0" borderId="0" xfId="1" applyNumberFormat="1" applyFont="1" applyAlignment="1">
      <alignment wrapText="1"/>
    </xf>
    <xf numFmtId="166" fontId="2" fillId="0" borderId="0" xfId="0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84261204887166E-2"/>
          <c:y val="2.2429332697049616E-2"/>
          <c:w val="0.84268085990718022"/>
          <c:h val="0.84931647180465486"/>
        </c:manualLayout>
      </c:layout>
      <c:lineChart>
        <c:grouping val="stacked"/>
        <c:varyColors val="0"/>
        <c:ser>
          <c:idx val="0"/>
          <c:order val="0"/>
          <c:tx>
            <c:strRef>
              <c:f>'Bill Data'!$L$1</c:f>
              <c:strCache>
                <c:ptCount val="1"/>
                <c:pt idx="0">
                  <c:v>$ / kwh</c:v>
                </c:pt>
              </c:strCache>
            </c:strRef>
          </c:tx>
          <c:marker>
            <c:symbol val="diamond"/>
            <c:size val="5"/>
          </c:marke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Data'!$L$2:$L$254</c:f>
              <c:numCache>
                <c:formatCode>"$"#,##0.0000</c:formatCode>
                <c:ptCount val="253"/>
                <c:pt idx="0">
                  <c:v>5.6970227670753069E-2</c:v>
                </c:pt>
                <c:pt idx="1">
                  <c:v>6.1467889908256884E-2</c:v>
                </c:pt>
                <c:pt idx="2">
                  <c:v>6.3754789272030654E-2</c:v>
                </c:pt>
                <c:pt idx="3">
                  <c:v>4.9817518248175187E-2</c:v>
                </c:pt>
                <c:pt idx="4">
                  <c:v>5.1946107784431143E-2</c:v>
                </c:pt>
                <c:pt idx="5">
                  <c:v>5.2616487455197133E-2</c:v>
                </c:pt>
                <c:pt idx="6">
                  <c:v>5.2676056338028174E-2</c:v>
                </c:pt>
                <c:pt idx="7">
                  <c:v>5.4250000000000007E-2</c:v>
                </c:pt>
                <c:pt idx="8">
                  <c:v>5.5309734513274339E-2</c:v>
                </c:pt>
                <c:pt idx="9">
                  <c:v>6.0851272015655579E-2</c:v>
                </c:pt>
                <c:pt idx="10">
                  <c:v>6.0574162679425829E-2</c:v>
                </c:pt>
                <c:pt idx="11">
                  <c:v>6.1072607260726067E-2</c:v>
                </c:pt>
                <c:pt idx="12">
                  <c:v>6.1306347746090159E-2</c:v>
                </c:pt>
                <c:pt idx="13">
                  <c:v>5.5547619047619054E-2</c:v>
                </c:pt>
                <c:pt idx="14">
                  <c:v>5.5853658536585367E-2</c:v>
                </c:pt>
                <c:pt idx="15">
                  <c:v>5.4764150943396234E-2</c:v>
                </c:pt>
                <c:pt idx="16">
                  <c:v>5.5187032418952627E-2</c:v>
                </c:pt>
                <c:pt idx="17">
                  <c:v>5.5841836734693881E-2</c:v>
                </c:pt>
                <c:pt idx="18">
                  <c:v>5.4463087248322148E-2</c:v>
                </c:pt>
                <c:pt idx="19">
                  <c:v>5.3368146214099223E-2</c:v>
                </c:pt>
                <c:pt idx="20">
                  <c:v>5.4081632653061228E-2</c:v>
                </c:pt>
                <c:pt idx="21">
                  <c:v>5.9821746880570403E-2</c:v>
                </c:pt>
                <c:pt idx="22">
                  <c:v>6.2048435923309782E-2</c:v>
                </c:pt>
                <c:pt idx="23">
                  <c:v>6.0915094339622639E-2</c:v>
                </c:pt>
                <c:pt idx="24">
                  <c:v>6.1317523056653493E-2</c:v>
                </c:pt>
                <c:pt idx="25">
                  <c:v>5.6814621409921676E-2</c:v>
                </c:pt>
                <c:pt idx="26">
                  <c:v>5.621118012422361E-2</c:v>
                </c:pt>
                <c:pt idx="27">
                  <c:v>5.5803108808290161E-2</c:v>
                </c:pt>
                <c:pt idx="28">
                  <c:v>5.5537757437070935E-2</c:v>
                </c:pt>
                <c:pt idx="29">
                  <c:v>5.6560846560846569E-2</c:v>
                </c:pt>
                <c:pt idx="30">
                  <c:v>5.5354838709677417E-2</c:v>
                </c:pt>
                <c:pt idx="31">
                  <c:v>5.5503355704697992E-2</c:v>
                </c:pt>
                <c:pt idx="32">
                  <c:v>5.5115207373271892E-2</c:v>
                </c:pt>
                <c:pt idx="33">
                  <c:v>6.4176072234762974E-2</c:v>
                </c:pt>
                <c:pt idx="34">
                  <c:v>6.1068702290076333E-2</c:v>
                </c:pt>
                <c:pt idx="35">
                  <c:v>5.9279379157427939E-2</c:v>
                </c:pt>
                <c:pt idx="36">
                  <c:v>5.8072033898305085E-2</c:v>
                </c:pt>
                <c:pt idx="37">
                  <c:v>5.889328063241106E-2</c:v>
                </c:pt>
                <c:pt idx="38">
                  <c:v>5.9102902374670183E-2</c:v>
                </c:pt>
                <c:pt idx="39">
                  <c:v>5.8888888888888893E-2</c:v>
                </c:pt>
                <c:pt idx="40">
                  <c:v>6.0069444444444446E-2</c:v>
                </c:pt>
                <c:pt idx="41">
                  <c:v>5.9805194805194813E-2</c:v>
                </c:pt>
                <c:pt idx="42">
                  <c:v>5.8732394366197184E-2</c:v>
                </c:pt>
                <c:pt idx="43">
                  <c:v>5.6264462809917357E-2</c:v>
                </c:pt>
                <c:pt idx="44">
                  <c:v>5.5698729582577128E-2</c:v>
                </c:pt>
                <c:pt idx="45">
                  <c:v>5.8938356164383567E-2</c:v>
                </c:pt>
                <c:pt idx="46">
                  <c:v>5.799084144247281E-2</c:v>
                </c:pt>
                <c:pt idx="47">
                  <c:v>6.1313131313131319E-2</c:v>
                </c:pt>
                <c:pt idx="48">
                  <c:v>6.3020509633312627E-2</c:v>
                </c:pt>
                <c:pt idx="49">
                  <c:v>6.1948590381426194E-2</c:v>
                </c:pt>
                <c:pt idx="50">
                  <c:v>5.9250585480093682E-2</c:v>
                </c:pt>
                <c:pt idx="51">
                  <c:v>6.1010486177311724E-2</c:v>
                </c:pt>
                <c:pt idx="52">
                  <c:v>5.8994360902255634E-2</c:v>
                </c:pt>
                <c:pt idx="53">
                  <c:v>5.7190265486725664E-2</c:v>
                </c:pt>
                <c:pt idx="54">
                  <c:v>5.9434447300771208E-2</c:v>
                </c:pt>
                <c:pt idx="55">
                  <c:v>6.2584269662921341E-2</c:v>
                </c:pt>
                <c:pt idx="56">
                  <c:v>6.3398760330578521E-2</c:v>
                </c:pt>
                <c:pt idx="57">
                  <c:v>6.1938325991189425E-2</c:v>
                </c:pt>
                <c:pt idx="58">
                  <c:v>6.0453980099502487E-2</c:v>
                </c:pt>
                <c:pt idx="59">
                  <c:v>6.1724137931034484E-2</c:v>
                </c:pt>
                <c:pt idx="60">
                  <c:v>6.1172791243158713E-2</c:v>
                </c:pt>
                <c:pt idx="61">
                  <c:v>6.3914656771799638E-2</c:v>
                </c:pt>
                <c:pt idx="62">
                  <c:v>6.2066298342541439E-2</c:v>
                </c:pt>
                <c:pt idx="63">
                  <c:v>6.3952225841476654E-2</c:v>
                </c:pt>
                <c:pt idx="64">
                  <c:v>6.0402621722846446E-2</c:v>
                </c:pt>
                <c:pt idx="65">
                  <c:v>6.1689497716894977E-2</c:v>
                </c:pt>
                <c:pt idx="66">
                  <c:v>6.3243559718969555E-2</c:v>
                </c:pt>
                <c:pt idx="67">
                  <c:v>6.2917046490428438E-2</c:v>
                </c:pt>
                <c:pt idx="68">
                  <c:v>6.375107296137339E-2</c:v>
                </c:pt>
                <c:pt idx="69">
                  <c:v>6.5180149558123721E-2</c:v>
                </c:pt>
                <c:pt idx="70">
                  <c:v>6.418803418803419E-2</c:v>
                </c:pt>
                <c:pt idx="71">
                  <c:v>6.306007860752387E-2</c:v>
                </c:pt>
                <c:pt idx="72">
                  <c:v>6.3926380368098168E-2</c:v>
                </c:pt>
                <c:pt idx="73">
                  <c:v>6.5154639175257739E-2</c:v>
                </c:pt>
                <c:pt idx="74">
                  <c:v>6.4308457711442779E-2</c:v>
                </c:pt>
                <c:pt idx="75">
                  <c:v>6.6075949367088604E-2</c:v>
                </c:pt>
                <c:pt idx="76">
                  <c:v>6.9523809523809516E-2</c:v>
                </c:pt>
                <c:pt idx="77">
                  <c:v>6.9513513513513508E-2</c:v>
                </c:pt>
                <c:pt idx="78">
                  <c:v>6.2383474576271185E-2</c:v>
                </c:pt>
                <c:pt idx="79">
                  <c:v>6.5059588299024917E-2</c:v>
                </c:pt>
                <c:pt idx="80">
                  <c:v>6.6092077087794437E-2</c:v>
                </c:pt>
                <c:pt idx="81">
                  <c:v>6.6717811874583061E-2</c:v>
                </c:pt>
                <c:pt idx="82">
                  <c:v>6.7875481386392808E-2</c:v>
                </c:pt>
                <c:pt idx="83">
                  <c:v>6.9903248099516244E-2</c:v>
                </c:pt>
                <c:pt idx="84">
                  <c:v>6.9550245959241044E-2</c:v>
                </c:pt>
                <c:pt idx="85">
                  <c:v>7.1209756097560972E-2</c:v>
                </c:pt>
                <c:pt idx="86">
                  <c:v>7.0445246690734056E-2</c:v>
                </c:pt>
                <c:pt idx="87">
                  <c:v>6.6522911051212941E-2</c:v>
                </c:pt>
                <c:pt idx="88">
                  <c:v>6.8709677419354839E-2</c:v>
                </c:pt>
                <c:pt idx="89">
                  <c:v>7.2937293729372937E-2</c:v>
                </c:pt>
                <c:pt idx="90">
                  <c:v>7.3525641025641034E-2</c:v>
                </c:pt>
                <c:pt idx="91">
                  <c:v>7.3154929577464792E-2</c:v>
                </c:pt>
                <c:pt idx="92">
                  <c:v>7.2132701421800949E-2</c:v>
                </c:pt>
                <c:pt idx="93">
                  <c:v>7.1322957198443587E-2</c:v>
                </c:pt>
                <c:pt idx="94">
                  <c:v>7.1948051948051941E-2</c:v>
                </c:pt>
                <c:pt idx="95">
                  <c:v>7.135614702154626E-2</c:v>
                </c:pt>
                <c:pt idx="96">
                  <c:v>6.7902298850574708E-2</c:v>
                </c:pt>
                <c:pt idx="97">
                  <c:v>6.9171597633136087E-2</c:v>
                </c:pt>
                <c:pt idx="98">
                  <c:v>6.9665551839464879E-2</c:v>
                </c:pt>
                <c:pt idx="99">
                  <c:v>6.7927170868347334E-2</c:v>
                </c:pt>
                <c:pt idx="100">
                  <c:v>7.0680628272251314E-2</c:v>
                </c:pt>
                <c:pt idx="101">
                  <c:v>7.3093093093093087E-2</c:v>
                </c:pt>
                <c:pt idx="102">
                  <c:v>7.3610223642172526E-2</c:v>
                </c:pt>
                <c:pt idx="103">
                  <c:v>7.1111111111111111E-2</c:v>
                </c:pt>
                <c:pt idx="104">
                  <c:v>7.3569794050343251E-2</c:v>
                </c:pt>
                <c:pt idx="105">
                  <c:v>7.4724919093851122E-2</c:v>
                </c:pt>
                <c:pt idx="106">
                  <c:v>7.4150268336314856E-2</c:v>
                </c:pt>
                <c:pt idx="107">
                  <c:v>7.5667372881355943E-2</c:v>
                </c:pt>
                <c:pt idx="108">
                  <c:v>7.5374507227332452E-2</c:v>
                </c:pt>
                <c:pt idx="109">
                  <c:v>7.3930232558139533E-2</c:v>
                </c:pt>
                <c:pt idx="110">
                  <c:v>7.6236933797909398E-2</c:v>
                </c:pt>
                <c:pt idx="111">
                  <c:v>7.6657381615598888E-2</c:v>
                </c:pt>
                <c:pt idx="112">
                  <c:v>7.7696793002915446E-2</c:v>
                </c:pt>
                <c:pt idx="113">
                  <c:v>7.8313953488372084E-2</c:v>
                </c:pt>
                <c:pt idx="114">
                  <c:v>7.6221590909090906E-2</c:v>
                </c:pt>
                <c:pt idx="115">
                  <c:v>7.6804733727810659E-2</c:v>
                </c:pt>
                <c:pt idx="116">
                  <c:v>7.6236323851203505E-2</c:v>
                </c:pt>
                <c:pt idx="117">
                  <c:v>7.8735224586288413E-2</c:v>
                </c:pt>
                <c:pt idx="118">
                  <c:v>8.02489270386266E-2</c:v>
                </c:pt>
                <c:pt idx="119">
                  <c:v>7.8335015136226024E-2</c:v>
                </c:pt>
                <c:pt idx="120">
                  <c:v>7.7395287958115178E-2</c:v>
                </c:pt>
                <c:pt idx="121">
                  <c:v>7.7442455242966751E-2</c:v>
                </c:pt>
                <c:pt idx="122">
                  <c:v>7.8593750000000004E-2</c:v>
                </c:pt>
                <c:pt idx="123">
                  <c:v>7.7951807228915676E-2</c:v>
                </c:pt>
                <c:pt idx="124">
                  <c:v>7.8055555555555545E-2</c:v>
                </c:pt>
                <c:pt idx="125">
                  <c:v>7.8655462184873945E-2</c:v>
                </c:pt>
                <c:pt idx="126">
                  <c:v>7.9867374005305039E-2</c:v>
                </c:pt>
                <c:pt idx="127">
                  <c:v>8.1007751937984498E-2</c:v>
                </c:pt>
                <c:pt idx="128">
                  <c:v>8.1532976827094483E-2</c:v>
                </c:pt>
                <c:pt idx="129">
                  <c:v>8.0915662650602405E-2</c:v>
                </c:pt>
                <c:pt idx="130">
                  <c:v>8.0941286113699898E-2</c:v>
                </c:pt>
                <c:pt idx="131">
                  <c:v>7.9825174825174816E-2</c:v>
                </c:pt>
                <c:pt idx="132">
                  <c:v>7.9644670050761424E-2</c:v>
                </c:pt>
                <c:pt idx="133">
                  <c:v>8.1305841924398617E-2</c:v>
                </c:pt>
                <c:pt idx="134">
                  <c:v>8.4810606060606059E-2</c:v>
                </c:pt>
                <c:pt idx="135">
                  <c:v>8.2748344370860941E-2</c:v>
                </c:pt>
                <c:pt idx="136">
                  <c:v>8.3492957746478871E-2</c:v>
                </c:pt>
                <c:pt idx="137">
                  <c:v>8.5338345864661672E-2</c:v>
                </c:pt>
                <c:pt idx="138">
                  <c:v>8.50965250965251E-2</c:v>
                </c:pt>
                <c:pt idx="139">
                  <c:v>8.6070381231671558E-2</c:v>
                </c:pt>
                <c:pt idx="140">
                  <c:v>8.6869300911854103E-2</c:v>
                </c:pt>
                <c:pt idx="141">
                  <c:v>8.5725677830940983E-2</c:v>
                </c:pt>
                <c:pt idx="142">
                  <c:v>9.1060975609756095E-2</c:v>
                </c:pt>
                <c:pt idx="143">
                  <c:v>9.0016501650165018E-2</c:v>
                </c:pt>
                <c:pt idx="144">
                  <c:v>8.6560773480662989E-2</c:v>
                </c:pt>
                <c:pt idx="145">
                  <c:v>8.6496163682864446E-2</c:v>
                </c:pt>
                <c:pt idx="146">
                  <c:v>8.7801418439716311E-2</c:v>
                </c:pt>
                <c:pt idx="147">
                  <c:v>8.6631944444444456E-2</c:v>
                </c:pt>
                <c:pt idx="148">
                  <c:v>9.028301886792453E-2</c:v>
                </c:pt>
                <c:pt idx="149">
                  <c:v>9.1596091205211713E-2</c:v>
                </c:pt>
                <c:pt idx="150">
                  <c:v>9.0464285714285705E-2</c:v>
                </c:pt>
                <c:pt idx="151">
                  <c:v>9.086206896551724E-2</c:v>
                </c:pt>
                <c:pt idx="152">
                  <c:v>9.1089108910891087E-2</c:v>
                </c:pt>
                <c:pt idx="153">
                  <c:v>9.2819807427785422E-2</c:v>
                </c:pt>
                <c:pt idx="154">
                  <c:v>9.1223880597014931E-2</c:v>
                </c:pt>
                <c:pt idx="155">
                  <c:v>9.0032467532467519E-2</c:v>
                </c:pt>
                <c:pt idx="156">
                  <c:v>9.0356125356125361E-2</c:v>
                </c:pt>
                <c:pt idx="157">
                  <c:v>9.1519756838905772E-2</c:v>
                </c:pt>
                <c:pt idx="158">
                  <c:v>9.3219696969696966E-2</c:v>
                </c:pt>
                <c:pt idx="159">
                  <c:v>9.2730375426621173E-2</c:v>
                </c:pt>
                <c:pt idx="160">
                  <c:v>9.4332247557003257E-2</c:v>
                </c:pt>
                <c:pt idx="161">
                  <c:v>9.5868055555555554E-2</c:v>
                </c:pt>
                <c:pt idx="162">
                  <c:v>9.6371308016877655E-2</c:v>
                </c:pt>
                <c:pt idx="163">
                  <c:v>9.6654135338345867E-2</c:v>
                </c:pt>
                <c:pt idx="164">
                  <c:v>9.7491856677524427E-2</c:v>
                </c:pt>
                <c:pt idx="165">
                  <c:v>9.6518010291595194E-2</c:v>
                </c:pt>
                <c:pt idx="166">
                  <c:v>9.3633587786259534E-2</c:v>
                </c:pt>
                <c:pt idx="167">
                  <c:v>9.2081151832460725E-2</c:v>
                </c:pt>
                <c:pt idx="168">
                  <c:v>9.3734374999999995E-2</c:v>
                </c:pt>
                <c:pt idx="169">
                  <c:v>9.5828025477707024E-2</c:v>
                </c:pt>
                <c:pt idx="170">
                  <c:v>9.744769874476987E-2</c:v>
                </c:pt>
                <c:pt idx="171">
                  <c:v>9.5775862068965517E-2</c:v>
                </c:pt>
                <c:pt idx="172">
                  <c:v>9.4356435643564371E-2</c:v>
                </c:pt>
                <c:pt idx="173">
                  <c:v>0.10395833333333335</c:v>
                </c:pt>
                <c:pt idx="174">
                  <c:v>0.10530973451327433</c:v>
                </c:pt>
                <c:pt idx="175">
                  <c:v>9.7732342007434941E-2</c:v>
                </c:pt>
                <c:pt idx="176">
                  <c:v>9.3569023569023566E-2</c:v>
                </c:pt>
                <c:pt idx="177">
                  <c:v>9.1666666666666674E-2</c:v>
                </c:pt>
                <c:pt idx="178">
                  <c:v>9.2691771269177117E-2</c:v>
                </c:pt>
                <c:pt idx="179">
                  <c:v>9.3524699599465952E-2</c:v>
                </c:pt>
                <c:pt idx="180">
                  <c:v>9.3017832647462287E-2</c:v>
                </c:pt>
                <c:pt idx="181">
                  <c:v>9.336658354114713E-2</c:v>
                </c:pt>
                <c:pt idx="182">
                  <c:v>9.468E-2</c:v>
                </c:pt>
                <c:pt idx="183">
                  <c:v>9.660714285714285E-2</c:v>
                </c:pt>
                <c:pt idx="184">
                  <c:v>9.7142857142857156E-2</c:v>
                </c:pt>
                <c:pt idx="185">
                  <c:v>9.7835497835497845E-2</c:v>
                </c:pt>
                <c:pt idx="186">
                  <c:v>9.9069767441860454E-2</c:v>
                </c:pt>
                <c:pt idx="187">
                  <c:v>9.7063953488372101E-2</c:v>
                </c:pt>
                <c:pt idx="188">
                  <c:v>9.3834422657952068E-2</c:v>
                </c:pt>
                <c:pt idx="189">
                  <c:v>9.4980079681274893E-2</c:v>
                </c:pt>
                <c:pt idx="190">
                  <c:v>9.8456140350877186E-2</c:v>
                </c:pt>
                <c:pt idx="191">
                  <c:v>9.7235079171741776E-2</c:v>
                </c:pt>
                <c:pt idx="192">
                  <c:v>9.4663023679417119E-2</c:v>
                </c:pt>
                <c:pt idx="193">
                  <c:v>9.5022222222222216E-2</c:v>
                </c:pt>
                <c:pt idx="194">
                  <c:v>0.10148471615720525</c:v>
                </c:pt>
                <c:pt idx="195">
                  <c:v>0.10072243346007605</c:v>
                </c:pt>
                <c:pt idx="196">
                  <c:v>0.10357377049180329</c:v>
                </c:pt>
                <c:pt idx="197">
                  <c:v>0.1078048780487805</c:v>
                </c:pt>
                <c:pt idx="198">
                  <c:v>9.6000000000000002E-2</c:v>
                </c:pt>
                <c:pt idx="199">
                  <c:v>9.7848605577689249E-2</c:v>
                </c:pt>
                <c:pt idx="200">
                  <c:v>9.2276422764227636E-2</c:v>
                </c:pt>
                <c:pt idx="201">
                  <c:v>9.3816884661117719E-2</c:v>
                </c:pt>
                <c:pt idx="202">
                  <c:v>9.1807348560079452E-2</c:v>
                </c:pt>
                <c:pt idx="203">
                  <c:v>8.8413705583756344E-2</c:v>
                </c:pt>
                <c:pt idx="204">
                  <c:v>8.7664739884393064E-2</c:v>
                </c:pt>
                <c:pt idx="205">
                  <c:v>8.7328767123287673E-2</c:v>
                </c:pt>
                <c:pt idx="206">
                  <c:v>8.8310502283105025E-2</c:v>
                </c:pt>
                <c:pt idx="207">
                  <c:v>9.0716723549488051E-2</c:v>
                </c:pt>
                <c:pt idx="208">
                  <c:v>9.3264462809917362E-2</c:v>
                </c:pt>
                <c:pt idx="209">
                  <c:v>9.0760869565217381E-2</c:v>
                </c:pt>
                <c:pt idx="210">
                  <c:v>9.1551724137931043E-2</c:v>
                </c:pt>
                <c:pt idx="211">
                  <c:v>9.2439024390243901E-2</c:v>
                </c:pt>
                <c:pt idx="212">
                  <c:v>9.4236453201970438E-2</c:v>
                </c:pt>
                <c:pt idx="213">
                  <c:v>9.6308139534883708E-2</c:v>
                </c:pt>
                <c:pt idx="214">
                  <c:v>9.8269617706237433E-2</c:v>
                </c:pt>
                <c:pt idx="215">
                  <c:v>9.7668449197860968E-2</c:v>
                </c:pt>
                <c:pt idx="216">
                  <c:v>9.3640350877192968E-2</c:v>
                </c:pt>
                <c:pt idx="217">
                  <c:v>9.3974358974358962E-2</c:v>
                </c:pt>
                <c:pt idx="218">
                  <c:v>9.5044642857142869E-2</c:v>
                </c:pt>
                <c:pt idx="219">
                  <c:v>9.6714801444043319E-2</c:v>
                </c:pt>
                <c:pt idx="220">
                  <c:v>0.10099264705882352</c:v>
                </c:pt>
                <c:pt idx="221">
                  <c:v>0.10211382113821137</c:v>
                </c:pt>
                <c:pt idx="222">
                  <c:v>0.10149253731343282</c:v>
                </c:pt>
                <c:pt idx="223">
                  <c:v>0.10108626198083068</c:v>
                </c:pt>
                <c:pt idx="224">
                  <c:v>0.10048076923076923</c:v>
                </c:pt>
                <c:pt idx="225">
                  <c:v>9.968139773895171E-2</c:v>
                </c:pt>
                <c:pt idx="226">
                  <c:v>9.9922010398613523E-2</c:v>
                </c:pt>
                <c:pt idx="227">
                  <c:v>9.6131687242798358E-2</c:v>
                </c:pt>
                <c:pt idx="228">
                  <c:v>9.371024734982332E-2</c:v>
                </c:pt>
                <c:pt idx="229">
                  <c:v>9.5306603773584894E-2</c:v>
                </c:pt>
                <c:pt idx="230">
                  <c:v>9.6329966329966321E-2</c:v>
                </c:pt>
                <c:pt idx="231">
                  <c:v>0.10093189964157705</c:v>
                </c:pt>
                <c:pt idx="232">
                  <c:v>0.10284848484848484</c:v>
                </c:pt>
                <c:pt idx="233">
                  <c:v>0.10032894736842105</c:v>
                </c:pt>
                <c:pt idx="234">
                  <c:v>0.10073929961089495</c:v>
                </c:pt>
                <c:pt idx="235">
                  <c:v>9.4587458745874597E-2</c:v>
                </c:pt>
                <c:pt idx="236">
                  <c:v>9.9755555555555556E-2</c:v>
                </c:pt>
                <c:pt idx="237">
                  <c:v>9.8015267175572532E-2</c:v>
                </c:pt>
                <c:pt idx="238">
                  <c:v>0.10253820033955857</c:v>
                </c:pt>
                <c:pt idx="239">
                  <c:v>0.10106288751107174</c:v>
                </c:pt>
                <c:pt idx="240">
                  <c:v>9.4024802705749727E-2</c:v>
                </c:pt>
                <c:pt idx="241">
                  <c:v>0.10142355008787345</c:v>
                </c:pt>
                <c:pt idx="242">
                  <c:v>0.10242524916943523</c:v>
                </c:pt>
                <c:pt idx="243">
                  <c:v>0.10484693877551018</c:v>
                </c:pt>
                <c:pt idx="244">
                  <c:v>0.10063768115942029</c:v>
                </c:pt>
                <c:pt idx="245">
                  <c:v>0.10272727272727275</c:v>
                </c:pt>
                <c:pt idx="246">
                  <c:v>0.10538983050847459</c:v>
                </c:pt>
                <c:pt idx="247">
                  <c:v>0.10357388316151203</c:v>
                </c:pt>
                <c:pt idx="248">
                  <c:v>0.10357019064124781</c:v>
                </c:pt>
                <c:pt idx="249">
                  <c:v>0.10172254335260116</c:v>
                </c:pt>
                <c:pt idx="250">
                  <c:v>0.10651750972762646</c:v>
                </c:pt>
                <c:pt idx="251">
                  <c:v>0.11794612794612795</c:v>
                </c:pt>
                <c:pt idx="252">
                  <c:v>0.11223577235772357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2-4C88-AEE6-430B835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0000"/>
        <c:axId val="79068480"/>
      </c:lineChart>
      <c:lineChart>
        <c:grouping val="stacked"/>
        <c:varyColors val="0"/>
        <c:ser>
          <c:idx val="1"/>
          <c:order val="1"/>
          <c:tx>
            <c:strRef>
              <c:f>'Bill Data'!$S$1</c:f>
              <c:strCache>
                <c:ptCount val="1"/>
                <c:pt idx="0">
                  <c:v>$ / ccf</c:v>
                </c:pt>
              </c:strCache>
            </c:strRef>
          </c:tx>
          <c:marker>
            <c:symbol val="diamond"/>
            <c:size val="5"/>
          </c:marke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Data'!$S$2:$S$254</c:f>
              <c:numCache>
                <c:formatCode>"$"#,##0.0000</c:formatCode>
                <c:ptCount val="253"/>
                <c:pt idx="0">
                  <c:v>0.68999999999999984</c:v>
                </c:pt>
                <c:pt idx="1">
                  <c:v>0.69066666666666665</c:v>
                </c:pt>
                <c:pt idx="2">
                  <c:v>0.60828571428571421</c:v>
                </c:pt>
                <c:pt idx="3">
                  <c:v>0.63921568627450986</c:v>
                </c:pt>
                <c:pt idx="4">
                  <c:v>0.59868421052631582</c:v>
                </c:pt>
                <c:pt idx="5">
                  <c:v>0.62558823529411767</c:v>
                </c:pt>
                <c:pt idx="6">
                  <c:v>0.58372881355932205</c:v>
                </c:pt>
                <c:pt idx="7">
                  <c:v>0.6004761904761905</c:v>
                </c:pt>
                <c:pt idx="8">
                  <c:v>0.55199999999999994</c:v>
                </c:pt>
                <c:pt idx="9">
                  <c:v>0.52857142857142847</c:v>
                </c:pt>
                <c:pt idx="10">
                  <c:v>0.52833333333333332</c:v>
                </c:pt>
                <c:pt idx="11">
                  <c:v>0.59166666666666679</c:v>
                </c:pt>
                <c:pt idx="12">
                  <c:v>0.60500000000000009</c:v>
                </c:pt>
                <c:pt idx="13">
                  <c:v>0.60454545454545461</c:v>
                </c:pt>
                <c:pt idx="14">
                  <c:v>0.65613636363636363</c:v>
                </c:pt>
                <c:pt idx="15">
                  <c:v>0.66490196078431363</c:v>
                </c:pt>
                <c:pt idx="16">
                  <c:v>0.66783999999999999</c:v>
                </c:pt>
                <c:pt idx="17">
                  <c:v>0.65817391304347828</c:v>
                </c:pt>
                <c:pt idx="18">
                  <c:v>0.69254237288135589</c:v>
                </c:pt>
                <c:pt idx="19">
                  <c:v>0.68</c:v>
                </c:pt>
                <c:pt idx="20">
                  <c:v>0.80555555555555558</c:v>
                </c:pt>
                <c:pt idx="21">
                  <c:v>0.82000000000000006</c:v>
                </c:pt>
                <c:pt idx="22">
                  <c:v>0.82</c:v>
                </c:pt>
                <c:pt idx="23">
                  <c:v>0.91333333333333344</c:v>
                </c:pt>
                <c:pt idx="24">
                  <c:v>0.93470588235294116</c:v>
                </c:pt>
                <c:pt idx="25">
                  <c:v>0.91999999999999993</c:v>
                </c:pt>
                <c:pt idx="26">
                  <c:v>0.8783333333333333</c:v>
                </c:pt>
                <c:pt idx="27">
                  <c:v>0.86280487804878048</c:v>
                </c:pt>
                <c:pt idx="28">
                  <c:v>0.87241071428571426</c:v>
                </c:pt>
                <c:pt idx="29">
                  <c:v>0.85804123711340208</c:v>
                </c:pt>
                <c:pt idx="30">
                  <c:v>0.89018181818181819</c:v>
                </c:pt>
                <c:pt idx="31">
                  <c:v>0.88900000000000001</c:v>
                </c:pt>
                <c:pt idx="32">
                  <c:v>0.87874999999999992</c:v>
                </c:pt>
                <c:pt idx="33">
                  <c:v>0.87857142857142867</c:v>
                </c:pt>
                <c:pt idx="34">
                  <c:v>0.89428571428571424</c:v>
                </c:pt>
                <c:pt idx="35">
                  <c:v>0.9760000000000002</c:v>
                </c:pt>
                <c:pt idx="36">
                  <c:v>0.99714285714285722</c:v>
                </c:pt>
                <c:pt idx="37">
                  <c:v>1.0100000000000002</c:v>
                </c:pt>
                <c:pt idx="38">
                  <c:v>1.0687499999999999</c:v>
                </c:pt>
                <c:pt idx="39">
                  <c:v>0.99945945945945935</c:v>
                </c:pt>
                <c:pt idx="40">
                  <c:v>1.0077227722772277</c:v>
                </c:pt>
                <c:pt idx="41">
                  <c:v>0.93705128205128208</c:v>
                </c:pt>
                <c:pt idx="42">
                  <c:v>0.8669230769230768</c:v>
                </c:pt>
                <c:pt idx="43">
                  <c:v>0.95954545454545448</c:v>
                </c:pt>
                <c:pt idx="44">
                  <c:v>1.0407142857142857</c:v>
                </c:pt>
                <c:pt idx="45">
                  <c:v>1.0825</c:v>
                </c:pt>
                <c:pt idx="46">
                  <c:v>1.085</c:v>
                </c:pt>
                <c:pt idx="47">
                  <c:v>1.0914285714285714</c:v>
                </c:pt>
                <c:pt idx="48">
                  <c:v>1.0933333333333333</c:v>
                </c:pt>
                <c:pt idx="49">
                  <c:v>1.09375</c:v>
                </c:pt>
                <c:pt idx="50">
                  <c:v>1.4625000000000001</c:v>
                </c:pt>
                <c:pt idx="51">
                  <c:v>1.5245454545454546</c:v>
                </c:pt>
                <c:pt idx="52">
                  <c:v>1.54</c:v>
                </c:pt>
                <c:pt idx="53">
                  <c:v>1.4607936507936508</c:v>
                </c:pt>
                <c:pt idx="54">
                  <c:v>1.4484848484848485</c:v>
                </c:pt>
                <c:pt idx="55">
                  <c:v>1.4790476190476192</c:v>
                </c:pt>
                <c:pt idx="56">
                  <c:v>1.1283333333333332</c:v>
                </c:pt>
                <c:pt idx="57">
                  <c:v>1.0680000000000001</c:v>
                </c:pt>
                <c:pt idx="58">
                  <c:v>1.0654545454545454</c:v>
                </c:pt>
                <c:pt idx="59">
                  <c:v>0.99124999999999996</c:v>
                </c:pt>
                <c:pt idx="60">
                  <c:v>0.96499999999999986</c:v>
                </c:pt>
                <c:pt idx="61">
                  <c:v>0.96153846153846156</c:v>
                </c:pt>
                <c:pt idx="62">
                  <c:v>0.92133333333333334</c:v>
                </c:pt>
                <c:pt idx="63">
                  <c:v>0.9668181818181818</c:v>
                </c:pt>
                <c:pt idx="64">
                  <c:v>0.97872727272727267</c:v>
                </c:pt>
                <c:pt idx="65">
                  <c:v>0.81102040816326537</c:v>
                </c:pt>
                <c:pt idx="66">
                  <c:v>0.8389189189189189</c:v>
                </c:pt>
                <c:pt idx="67">
                  <c:v>0.82319999999999993</c:v>
                </c:pt>
                <c:pt idx="68">
                  <c:v>1.1050000000000002</c:v>
                </c:pt>
                <c:pt idx="69">
                  <c:v>1.1644444444444444</c:v>
                </c:pt>
                <c:pt idx="70">
                  <c:v>1.1627272727272726</c:v>
                </c:pt>
                <c:pt idx="71">
                  <c:v>1.072222222222222</c:v>
                </c:pt>
                <c:pt idx="72">
                  <c:v>1.0455555555555556</c:v>
                </c:pt>
                <c:pt idx="73">
                  <c:v>1.0474999999999999</c:v>
                </c:pt>
                <c:pt idx="74">
                  <c:v>1.0662068965517242</c:v>
                </c:pt>
                <c:pt idx="75">
                  <c:v>1.0620000000000001</c:v>
                </c:pt>
                <c:pt idx="76">
                  <c:v>1.0710752688172043</c:v>
                </c:pt>
                <c:pt idx="77">
                  <c:v>1.0246052631578948</c:v>
                </c:pt>
                <c:pt idx="78">
                  <c:v>0.9926086956521738</c:v>
                </c:pt>
                <c:pt idx="79">
                  <c:v>1.0249999999999999</c:v>
                </c:pt>
                <c:pt idx="80">
                  <c:v>1.2688888888888892</c:v>
                </c:pt>
                <c:pt idx="81">
                  <c:v>1.341</c:v>
                </c:pt>
                <c:pt idx="82">
                  <c:v>1.3424999999999998</c:v>
                </c:pt>
                <c:pt idx="83">
                  <c:v>1.7433333333333334</c:v>
                </c:pt>
                <c:pt idx="84">
                  <c:v>1.7928571428571429</c:v>
                </c:pt>
                <c:pt idx="85">
                  <c:v>1.8162500000000001</c:v>
                </c:pt>
                <c:pt idx="86">
                  <c:v>1.44</c:v>
                </c:pt>
                <c:pt idx="87">
                  <c:v>1.2527941176470587</c:v>
                </c:pt>
                <c:pt idx="88">
                  <c:v>1.283013698630137</c:v>
                </c:pt>
                <c:pt idx="89">
                  <c:v>1.2084210526315788</c:v>
                </c:pt>
                <c:pt idx="90">
                  <c:v>1.2151282051282051</c:v>
                </c:pt>
                <c:pt idx="91">
                  <c:v>1.1933333333333334</c:v>
                </c:pt>
                <c:pt idx="92">
                  <c:v>0.91888888888888887</c:v>
                </c:pt>
                <c:pt idx="93">
                  <c:v>0.83777777777777773</c:v>
                </c:pt>
                <c:pt idx="94">
                  <c:v>0.83999999999999986</c:v>
                </c:pt>
                <c:pt idx="95">
                  <c:v>0.73999999999999988</c:v>
                </c:pt>
                <c:pt idx="96">
                  <c:v>0.71</c:v>
                </c:pt>
                <c:pt idx="97">
                  <c:v>0.70599999999999985</c:v>
                </c:pt>
                <c:pt idx="98">
                  <c:v>0.74642857142857133</c:v>
                </c:pt>
                <c:pt idx="99">
                  <c:v>0.71454545454545448</c:v>
                </c:pt>
                <c:pt idx="100">
                  <c:v>0.69827160493827167</c:v>
                </c:pt>
                <c:pt idx="101">
                  <c:v>0.70945205479452056</c:v>
                </c:pt>
                <c:pt idx="102">
                  <c:v>0.76722222222222214</c:v>
                </c:pt>
                <c:pt idx="103">
                  <c:v>0.82</c:v>
                </c:pt>
                <c:pt idx="104">
                  <c:v>0.7662500000000001</c:v>
                </c:pt>
                <c:pt idx="105">
                  <c:v>0.76714285714285702</c:v>
                </c:pt>
                <c:pt idx="106">
                  <c:v>0.76714285714285702</c:v>
                </c:pt>
                <c:pt idx="107">
                  <c:v>0.87666666666666637</c:v>
                </c:pt>
                <c:pt idx="108">
                  <c:v>0.88200000000000001</c:v>
                </c:pt>
                <c:pt idx="109">
                  <c:v>0.88200000000000001</c:v>
                </c:pt>
                <c:pt idx="110">
                  <c:v>0.8392857142857143</c:v>
                </c:pt>
                <c:pt idx="111">
                  <c:v>0.74515624999999996</c:v>
                </c:pt>
                <c:pt idx="112">
                  <c:v>0.75421052631578933</c:v>
                </c:pt>
                <c:pt idx="113">
                  <c:v>0.76066666666666671</c:v>
                </c:pt>
                <c:pt idx="114">
                  <c:v>0.82562500000000005</c:v>
                </c:pt>
                <c:pt idx="115">
                  <c:v>0.79117647058823526</c:v>
                </c:pt>
                <c:pt idx="116">
                  <c:v>0.81222222222222207</c:v>
                </c:pt>
                <c:pt idx="117">
                  <c:v>0.82249999999999979</c:v>
                </c:pt>
                <c:pt idx="118">
                  <c:v>0.82833333333333314</c:v>
                </c:pt>
                <c:pt idx="119">
                  <c:v>0.82666666666666677</c:v>
                </c:pt>
                <c:pt idx="120">
                  <c:v>0.82428571428571418</c:v>
                </c:pt>
                <c:pt idx="121">
                  <c:v>0.82428571428571418</c:v>
                </c:pt>
                <c:pt idx="122">
                  <c:v>0.79799999999999993</c:v>
                </c:pt>
                <c:pt idx="123">
                  <c:v>0.80174999999999996</c:v>
                </c:pt>
                <c:pt idx="124">
                  <c:v>0.79603773584905657</c:v>
                </c:pt>
                <c:pt idx="125">
                  <c:v>0.76346153846153852</c:v>
                </c:pt>
                <c:pt idx="126">
                  <c:v>0.86136363636363633</c:v>
                </c:pt>
                <c:pt idx="127">
                  <c:v>0.7811111111111112</c:v>
                </c:pt>
                <c:pt idx="128">
                  <c:v>0.63</c:v>
                </c:pt>
                <c:pt idx="129">
                  <c:v>0.61285714285714277</c:v>
                </c:pt>
                <c:pt idx="130">
                  <c:v>0.62399999999999989</c:v>
                </c:pt>
                <c:pt idx="131">
                  <c:v>0.65499999999999992</c:v>
                </c:pt>
                <c:pt idx="132">
                  <c:v>0.66333333333333344</c:v>
                </c:pt>
                <c:pt idx="133">
                  <c:v>0.65555555555555545</c:v>
                </c:pt>
                <c:pt idx="134">
                  <c:v>0.6461904761904762</c:v>
                </c:pt>
                <c:pt idx="135">
                  <c:v>0.74428571428571444</c:v>
                </c:pt>
                <c:pt idx="136">
                  <c:v>0.73389830508474574</c:v>
                </c:pt>
                <c:pt idx="137">
                  <c:v>0.86043478260869566</c:v>
                </c:pt>
                <c:pt idx="138">
                  <c:v>0.90631578947368419</c:v>
                </c:pt>
                <c:pt idx="139">
                  <c:v>0.90666666666666662</c:v>
                </c:pt>
                <c:pt idx="140">
                  <c:v>1.0163636363636364</c:v>
                </c:pt>
                <c:pt idx="141">
                  <c:v>1.0955555555555554</c:v>
                </c:pt>
                <c:pt idx="142">
                  <c:v>1.1299999999999999</c:v>
                </c:pt>
                <c:pt idx="143">
                  <c:v>1.1437499999999998</c:v>
                </c:pt>
                <c:pt idx="144">
                  <c:v>1.2550000000000001</c:v>
                </c:pt>
                <c:pt idx="145">
                  <c:v>1.1475</c:v>
                </c:pt>
                <c:pt idx="146">
                  <c:v>0.87999999999999989</c:v>
                </c:pt>
                <c:pt idx="147">
                  <c:v>0.82208333333333339</c:v>
                </c:pt>
                <c:pt idx="148">
                  <c:v>0.82940298507462673</c:v>
                </c:pt>
                <c:pt idx="149">
                  <c:v>0.80159420289855077</c:v>
                </c:pt>
                <c:pt idx="150">
                  <c:v>0.8227906976744187</c:v>
                </c:pt>
                <c:pt idx="151">
                  <c:v>0.95666666666666655</c:v>
                </c:pt>
                <c:pt idx="152">
                  <c:v>1.0355555555555556</c:v>
                </c:pt>
                <c:pt idx="153">
                  <c:v>1.0244444444444443</c:v>
                </c:pt>
                <c:pt idx="154">
                  <c:v>1.0657142857142858</c:v>
                </c:pt>
                <c:pt idx="155">
                  <c:v>1.1233333333333331</c:v>
                </c:pt>
                <c:pt idx="156">
                  <c:v>1.1266666666666669</c:v>
                </c:pt>
                <c:pt idx="157">
                  <c:v>0.8450000000000002</c:v>
                </c:pt>
                <c:pt idx="158">
                  <c:v>0.8481481481481481</c:v>
                </c:pt>
                <c:pt idx="159">
                  <c:v>0.88634146341463427</c:v>
                </c:pt>
                <c:pt idx="160">
                  <c:v>0.89381818181818173</c:v>
                </c:pt>
                <c:pt idx="161">
                  <c:v>0.78811594202898549</c:v>
                </c:pt>
                <c:pt idx="162">
                  <c:v>0.83799999999999997</c:v>
                </c:pt>
                <c:pt idx="163">
                  <c:v>1.0415384615384615</c:v>
                </c:pt>
                <c:pt idx="164">
                  <c:v>1.3399999999999999</c:v>
                </c:pt>
                <c:pt idx="165">
                  <c:v>1.2671428571428573</c:v>
                </c:pt>
                <c:pt idx="166">
                  <c:v>1.3766666666666669</c:v>
                </c:pt>
                <c:pt idx="167">
                  <c:v>1.2833333333333332</c:v>
                </c:pt>
                <c:pt idx="168">
                  <c:v>1.263333333333333</c:v>
                </c:pt>
                <c:pt idx="169">
                  <c:v>1.1685714285714286</c:v>
                </c:pt>
                <c:pt idx="170">
                  <c:v>0.95800000000000007</c:v>
                </c:pt>
                <c:pt idx="171">
                  <c:v>0.92559999999999998</c:v>
                </c:pt>
                <c:pt idx="172">
                  <c:v>0.72254237288135592</c:v>
                </c:pt>
                <c:pt idx="173">
                  <c:v>0.77871794871794864</c:v>
                </c:pt>
                <c:pt idx="174">
                  <c:v>0.95190476190476203</c:v>
                </c:pt>
                <c:pt idx="175">
                  <c:v>1.0085714285714287</c:v>
                </c:pt>
                <c:pt idx="176">
                  <c:v>1.4085714285714286</c:v>
                </c:pt>
                <c:pt idx="177">
                  <c:v>1.32375</c:v>
                </c:pt>
                <c:pt idx="178">
                  <c:v>1.5483333333333331</c:v>
                </c:pt>
                <c:pt idx="179">
                  <c:v>1.5733333333333335</c:v>
                </c:pt>
                <c:pt idx="180">
                  <c:v>1.5783333333333331</c:v>
                </c:pt>
                <c:pt idx="181">
                  <c:v>1.7560000000000002</c:v>
                </c:pt>
                <c:pt idx="182">
                  <c:v>1.3633333333333333</c:v>
                </c:pt>
                <c:pt idx="183">
                  <c:v>0.8462857142857142</c:v>
                </c:pt>
                <c:pt idx="184">
                  <c:v>0.96548387096774191</c:v>
                </c:pt>
                <c:pt idx="185">
                  <c:v>1.054</c:v>
                </c:pt>
                <c:pt idx="186">
                  <c:v>1.1693750000000001</c:v>
                </c:pt>
                <c:pt idx="187">
                  <c:v>1.5559999999999998</c:v>
                </c:pt>
                <c:pt idx="188">
                  <c:v>1.6771428571428568</c:v>
                </c:pt>
                <c:pt idx="189">
                  <c:v>1.1099999999999999</c:v>
                </c:pt>
                <c:pt idx="190">
                  <c:v>1.1116666666666664</c:v>
                </c:pt>
                <c:pt idx="191">
                  <c:v>0.97000000000000008</c:v>
                </c:pt>
                <c:pt idx="192">
                  <c:v>0.9457142857142854</c:v>
                </c:pt>
                <c:pt idx="193">
                  <c:v>1</c:v>
                </c:pt>
                <c:pt idx="194">
                  <c:v>0.85666666666666658</c:v>
                </c:pt>
                <c:pt idx="195">
                  <c:v>0.89</c:v>
                </c:pt>
                <c:pt idx="196">
                  <c:v>0.77639344262295085</c:v>
                </c:pt>
                <c:pt idx="197">
                  <c:v>0.87406249999999996</c:v>
                </c:pt>
                <c:pt idx="198">
                  <c:v>0.83</c:v>
                </c:pt>
                <c:pt idx="199">
                  <c:v>0.7487499999999998</c:v>
                </c:pt>
                <c:pt idx="200">
                  <c:v>0.82111111111111079</c:v>
                </c:pt>
                <c:pt idx="201">
                  <c:v>0.82624999999999993</c:v>
                </c:pt>
                <c:pt idx="202">
                  <c:v>0.84285714285714264</c:v>
                </c:pt>
                <c:pt idx="203">
                  <c:v>0.89833333333333287</c:v>
                </c:pt>
                <c:pt idx="204">
                  <c:v>0.87857142857142834</c:v>
                </c:pt>
                <c:pt idx="205">
                  <c:v>0.88142857142857112</c:v>
                </c:pt>
                <c:pt idx="206">
                  <c:v>0.75111111111111106</c:v>
                </c:pt>
                <c:pt idx="207">
                  <c:v>0.78648648648648656</c:v>
                </c:pt>
                <c:pt idx="208">
                  <c:v>0.80485714285714294</c:v>
                </c:pt>
                <c:pt idx="209">
                  <c:v>0.7506593406593407</c:v>
                </c:pt>
                <c:pt idx="210">
                  <c:v>0.73222222222222211</c:v>
                </c:pt>
                <c:pt idx="211">
                  <c:v>0.80142857142857138</c:v>
                </c:pt>
                <c:pt idx="212">
                  <c:v>0.94874999999999998</c:v>
                </c:pt>
                <c:pt idx="213">
                  <c:v>0.96875</c:v>
                </c:pt>
                <c:pt idx="214">
                  <c:v>0.99</c:v>
                </c:pt>
                <c:pt idx="215">
                  <c:v>0.9157142857142857</c:v>
                </c:pt>
                <c:pt idx="216">
                  <c:v>0.90285714285714291</c:v>
                </c:pt>
                <c:pt idx="217">
                  <c:v>0.88125000000000009</c:v>
                </c:pt>
                <c:pt idx="218">
                  <c:v>0.74894736842105247</c:v>
                </c:pt>
                <c:pt idx="219">
                  <c:v>0.80285714285714282</c:v>
                </c:pt>
                <c:pt idx="220">
                  <c:v>0.92194444444444434</c:v>
                </c:pt>
                <c:pt idx="221">
                  <c:v>0.78972222222222233</c:v>
                </c:pt>
                <c:pt idx="222">
                  <c:v>0.78482758620689641</c:v>
                </c:pt>
                <c:pt idx="223">
                  <c:v>0.79666666666666663</c:v>
                </c:pt>
                <c:pt idx="224">
                  <c:v>0.84699999999999986</c:v>
                </c:pt>
                <c:pt idx="225">
                  <c:v>0.88000000000000023</c:v>
                </c:pt>
                <c:pt idx="226">
                  <c:v>0.91500000000000004</c:v>
                </c:pt>
                <c:pt idx="227">
                  <c:v>0.99714285714285666</c:v>
                </c:pt>
                <c:pt idx="228">
                  <c:v>1.0057142857142856</c:v>
                </c:pt>
                <c:pt idx="229">
                  <c:v>0.93666666666666665</c:v>
                </c:pt>
                <c:pt idx="230">
                  <c:v>0.92153846153846153</c:v>
                </c:pt>
                <c:pt idx="231">
                  <c:v>0.82000000000000006</c:v>
                </c:pt>
                <c:pt idx="232">
                  <c:v>0.82</c:v>
                </c:pt>
                <c:pt idx="233">
                  <c:v>0.69290909090909092</c:v>
                </c:pt>
                <c:pt idx="234">
                  <c:v>0.90166666666666651</c:v>
                </c:pt>
                <c:pt idx="235">
                  <c:v>0.86615384615384627</c:v>
                </c:pt>
                <c:pt idx="236">
                  <c:v>0.98111111111111093</c:v>
                </c:pt>
                <c:pt idx="237">
                  <c:v>1.0150000000000001</c:v>
                </c:pt>
                <c:pt idx="238">
                  <c:v>0.98999999999999988</c:v>
                </c:pt>
                <c:pt idx="239">
                  <c:v>1.1357142857142857</c:v>
                </c:pt>
                <c:pt idx="240">
                  <c:v>1.2462499999999999</c:v>
                </c:pt>
                <c:pt idx="241">
                  <c:v>1.2724999999999995</c:v>
                </c:pt>
                <c:pt idx="242">
                  <c:v>1.1664705882352939</c:v>
                </c:pt>
                <c:pt idx="243">
                  <c:v>1.2079411764705883</c:v>
                </c:pt>
                <c:pt idx="244">
                  <c:v>1.2468000000000001</c:v>
                </c:pt>
                <c:pt idx="245">
                  <c:v>1.1096226415094339</c:v>
                </c:pt>
                <c:pt idx="246">
                  <c:v>1.2262962962962962</c:v>
                </c:pt>
                <c:pt idx="247">
                  <c:v>1.0895454545454546</c:v>
                </c:pt>
                <c:pt idx="248">
                  <c:v>1.2088888888888887</c:v>
                </c:pt>
                <c:pt idx="249">
                  <c:v>1.4612499999999997</c:v>
                </c:pt>
                <c:pt idx="250">
                  <c:v>1.4971428571428571</c:v>
                </c:pt>
                <c:pt idx="251">
                  <c:v>1.4424999999999999</c:v>
                </c:pt>
                <c:pt idx="252">
                  <c:v>1.5899999999999999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2-4C88-AEE6-430B835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1536"/>
        <c:axId val="58137920"/>
      </c:lineChart>
      <c:dateAx>
        <c:axId val="11360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068480"/>
        <c:crosses val="autoZero"/>
        <c:auto val="1"/>
        <c:lblOffset val="100"/>
        <c:baseTimeUnit val="days"/>
      </c:dateAx>
      <c:valAx>
        <c:axId val="79068480"/>
        <c:scaling>
          <c:orientation val="minMax"/>
        </c:scaling>
        <c:delete val="0"/>
        <c:axPos val="l"/>
        <c:majorGridlines/>
        <c:numFmt formatCode="&quot;$&quot;#,##0.00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0070C0"/>
            </a:outerShdw>
          </a:effectLst>
        </c:spPr>
        <c:crossAx val="113600000"/>
        <c:crosses val="autoZero"/>
        <c:crossBetween val="between"/>
      </c:valAx>
      <c:valAx>
        <c:axId val="58137920"/>
        <c:scaling>
          <c:orientation val="minMax"/>
          <c:max val="3"/>
        </c:scaling>
        <c:delete val="0"/>
        <c:axPos val="r"/>
        <c:numFmt formatCode="&quot;$&quot;#,##0.00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C00000"/>
            </a:outerShdw>
          </a:effectLst>
        </c:spPr>
        <c:crossAx val="113601536"/>
        <c:crosses val="max"/>
        <c:crossBetween val="between"/>
      </c:valAx>
      <c:dateAx>
        <c:axId val="113601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5813792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40703812316715582"/>
          <c:y val="3.7206235584188715E-2"/>
          <c:w val="8.8563049853373266E-2"/>
          <c:h val="7.3062276306370813E-2"/>
        </c:manualLayout>
      </c:layout>
      <c:overlay val="0"/>
    </c:legend>
    <c:plotVisOnly val="1"/>
    <c:dispBlanksAs val="zero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63382363128533E-2"/>
          <c:y val="2.2429332697049616E-2"/>
          <c:w val="0.86320871914471164"/>
          <c:h val="0.911952755905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Data'!$R$1</c:f>
              <c:strCache>
                <c:ptCount val="1"/>
                <c:pt idx="0">
                  <c:v>ccf 
Used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504D">
                    <a:lumMod val="40000"/>
                    <a:lumOff val="60000"/>
                  </a:srgb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Data'!$R$2:$R$254</c:f>
              <c:numCache>
                <c:formatCode>General</c:formatCode>
                <c:ptCount val="253"/>
                <c:pt idx="0">
                  <c:v>5</c:v>
                </c:pt>
                <c:pt idx="1">
                  <c:v>15</c:v>
                </c:pt>
                <c:pt idx="2">
                  <c:v>35</c:v>
                </c:pt>
                <c:pt idx="3">
                  <c:v>51</c:v>
                </c:pt>
                <c:pt idx="4">
                  <c:v>114</c:v>
                </c:pt>
                <c:pt idx="5">
                  <c:v>68</c:v>
                </c:pt>
                <c:pt idx="6">
                  <c:v>59</c:v>
                </c:pt>
                <c:pt idx="7">
                  <c:v>21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44</c:v>
                </c:pt>
                <c:pt idx="15">
                  <c:v>102</c:v>
                </c:pt>
                <c:pt idx="16">
                  <c:v>125</c:v>
                </c:pt>
                <c:pt idx="17">
                  <c:v>115</c:v>
                </c:pt>
                <c:pt idx="18">
                  <c:v>59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2</c:v>
                </c:pt>
                <c:pt idx="26">
                  <c:v>18</c:v>
                </c:pt>
                <c:pt idx="27">
                  <c:v>82</c:v>
                </c:pt>
                <c:pt idx="28">
                  <c:v>112</c:v>
                </c:pt>
                <c:pt idx="29">
                  <c:v>97</c:v>
                </c:pt>
                <c:pt idx="30">
                  <c:v>55</c:v>
                </c:pt>
                <c:pt idx="31">
                  <c:v>10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10</c:v>
                </c:pt>
                <c:pt idx="38">
                  <c:v>24</c:v>
                </c:pt>
                <c:pt idx="39">
                  <c:v>74</c:v>
                </c:pt>
                <c:pt idx="40">
                  <c:v>101</c:v>
                </c:pt>
                <c:pt idx="41">
                  <c:v>78</c:v>
                </c:pt>
                <c:pt idx="42">
                  <c:v>65</c:v>
                </c:pt>
                <c:pt idx="43">
                  <c:v>22</c:v>
                </c:pt>
                <c:pt idx="44">
                  <c:v>14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28</c:v>
                </c:pt>
                <c:pt idx="51">
                  <c:v>99</c:v>
                </c:pt>
                <c:pt idx="52">
                  <c:v>64</c:v>
                </c:pt>
                <c:pt idx="53">
                  <c:v>63</c:v>
                </c:pt>
                <c:pt idx="54">
                  <c:v>33</c:v>
                </c:pt>
                <c:pt idx="55">
                  <c:v>21</c:v>
                </c:pt>
                <c:pt idx="56">
                  <c:v>12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13</c:v>
                </c:pt>
                <c:pt idx="62">
                  <c:v>30</c:v>
                </c:pt>
                <c:pt idx="63">
                  <c:v>44</c:v>
                </c:pt>
                <c:pt idx="64">
                  <c:v>55</c:v>
                </c:pt>
                <c:pt idx="65">
                  <c:v>98</c:v>
                </c:pt>
                <c:pt idx="66">
                  <c:v>37</c:v>
                </c:pt>
                <c:pt idx="67">
                  <c:v>25</c:v>
                </c:pt>
                <c:pt idx="68">
                  <c:v>12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29</c:v>
                </c:pt>
                <c:pt idx="75">
                  <c:v>65</c:v>
                </c:pt>
                <c:pt idx="76">
                  <c:v>93</c:v>
                </c:pt>
                <c:pt idx="77">
                  <c:v>76</c:v>
                </c:pt>
                <c:pt idx="78">
                  <c:v>69</c:v>
                </c:pt>
                <c:pt idx="79">
                  <c:v>18</c:v>
                </c:pt>
                <c:pt idx="80">
                  <c:v>9</c:v>
                </c:pt>
                <c:pt idx="81">
                  <c:v>10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22</c:v>
                </c:pt>
                <c:pt idx="87">
                  <c:v>68</c:v>
                </c:pt>
                <c:pt idx="88">
                  <c:v>73</c:v>
                </c:pt>
                <c:pt idx="89">
                  <c:v>57</c:v>
                </c:pt>
                <c:pt idx="90">
                  <c:v>39</c:v>
                </c:pt>
                <c:pt idx="91">
                  <c:v>18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14</c:v>
                </c:pt>
                <c:pt idx="99">
                  <c:v>55</c:v>
                </c:pt>
                <c:pt idx="100">
                  <c:v>81</c:v>
                </c:pt>
                <c:pt idx="101">
                  <c:v>73</c:v>
                </c:pt>
                <c:pt idx="102">
                  <c:v>36</c:v>
                </c:pt>
                <c:pt idx="103">
                  <c:v>11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14</c:v>
                </c:pt>
                <c:pt idx="111">
                  <c:v>64</c:v>
                </c:pt>
                <c:pt idx="112">
                  <c:v>76</c:v>
                </c:pt>
                <c:pt idx="113">
                  <c:v>60</c:v>
                </c:pt>
                <c:pt idx="114">
                  <c:v>32</c:v>
                </c:pt>
                <c:pt idx="115">
                  <c:v>17</c:v>
                </c:pt>
                <c:pt idx="116">
                  <c:v>9</c:v>
                </c:pt>
                <c:pt idx="117">
                  <c:v>8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15</c:v>
                </c:pt>
                <c:pt idx="123">
                  <c:v>40</c:v>
                </c:pt>
                <c:pt idx="124">
                  <c:v>53</c:v>
                </c:pt>
                <c:pt idx="125">
                  <c:v>52</c:v>
                </c:pt>
                <c:pt idx="126">
                  <c:v>22</c:v>
                </c:pt>
                <c:pt idx="127">
                  <c:v>9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9</c:v>
                </c:pt>
                <c:pt idx="134">
                  <c:v>21</c:v>
                </c:pt>
                <c:pt idx="135">
                  <c:v>28</c:v>
                </c:pt>
                <c:pt idx="136">
                  <c:v>59</c:v>
                </c:pt>
                <c:pt idx="137">
                  <c:v>46</c:v>
                </c:pt>
                <c:pt idx="138">
                  <c:v>19</c:v>
                </c:pt>
                <c:pt idx="139">
                  <c:v>12</c:v>
                </c:pt>
                <c:pt idx="140">
                  <c:v>11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27</c:v>
                </c:pt>
                <c:pt idx="147">
                  <c:v>48</c:v>
                </c:pt>
                <c:pt idx="148">
                  <c:v>67</c:v>
                </c:pt>
                <c:pt idx="149">
                  <c:v>69</c:v>
                </c:pt>
                <c:pt idx="150">
                  <c:v>43</c:v>
                </c:pt>
                <c:pt idx="151">
                  <c:v>18</c:v>
                </c:pt>
                <c:pt idx="152">
                  <c:v>9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27</c:v>
                </c:pt>
                <c:pt idx="159">
                  <c:v>41</c:v>
                </c:pt>
                <c:pt idx="160">
                  <c:v>55</c:v>
                </c:pt>
                <c:pt idx="161">
                  <c:v>69</c:v>
                </c:pt>
                <c:pt idx="162">
                  <c:v>35</c:v>
                </c:pt>
                <c:pt idx="163">
                  <c:v>13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15</c:v>
                </c:pt>
                <c:pt idx="171">
                  <c:v>25</c:v>
                </c:pt>
                <c:pt idx="172">
                  <c:v>59</c:v>
                </c:pt>
                <c:pt idx="173">
                  <c:v>39</c:v>
                </c:pt>
                <c:pt idx="174">
                  <c:v>21</c:v>
                </c:pt>
                <c:pt idx="175">
                  <c:v>14</c:v>
                </c:pt>
                <c:pt idx="176">
                  <c:v>7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9</c:v>
                </c:pt>
                <c:pt idx="183">
                  <c:v>35</c:v>
                </c:pt>
                <c:pt idx="184">
                  <c:v>31</c:v>
                </c:pt>
                <c:pt idx="185">
                  <c:v>25</c:v>
                </c:pt>
                <c:pt idx="186">
                  <c:v>16</c:v>
                </c:pt>
                <c:pt idx="187">
                  <c:v>10</c:v>
                </c:pt>
                <c:pt idx="188">
                  <c:v>7</c:v>
                </c:pt>
                <c:pt idx="189">
                  <c:v>18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15</c:v>
                </c:pt>
                <c:pt idx="195">
                  <c:v>27</c:v>
                </c:pt>
                <c:pt idx="196">
                  <c:v>61</c:v>
                </c:pt>
                <c:pt idx="197">
                  <c:v>32</c:v>
                </c:pt>
                <c:pt idx="198">
                  <c:v>21</c:v>
                </c:pt>
                <c:pt idx="199">
                  <c:v>16</c:v>
                </c:pt>
                <c:pt idx="200">
                  <c:v>9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18</c:v>
                </c:pt>
                <c:pt idx="207">
                  <c:v>37</c:v>
                </c:pt>
                <c:pt idx="208">
                  <c:v>35</c:v>
                </c:pt>
                <c:pt idx="209">
                  <c:v>91</c:v>
                </c:pt>
                <c:pt idx="210">
                  <c:v>27</c:v>
                </c:pt>
                <c:pt idx="211">
                  <c:v>14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19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29</c:v>
                </c:pt>
                <c:pt idx="223">
                  <c:v>15</c:v>
                </c:pt>
                <c:pt idx="224">
                  <c:v>10</c:v>
                </c:pt>
                <c:pt idx="225">
                  <c:v>9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9</c:v>
                </c:pt>
                <c:pt idx="230">
                  <c:v>13</c:v>
                </c:pt>
                <c:pt idx="231">
                  <c:v>32</c:v>
                </c:pt>
                <c:pt idx="232">
                  <c:v>47</c:v>
                </c:pt>
                <c:pt idx="233">
                  <c:v>55</c:v>
                </c:pt>
                <c:pt idx="234">
                  <c:v>18</c:v>
                </c:pt>
                <c:pt idx="235">
                  <c:v>13</c:v>
                </c:pt>
                <c:pt idx="236">
                  <c:v>9</c:v>
                </c:pt>
                <c:pt idx="237">
                  <c:v>8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17</c:v>
                </c:pt>
                <c:pt idx="243">
                  <c:v>34</c:v>
                </c:pt>
                <c:pt idx="244">
                  <c:v>50</c:v>
                </c:pt>
                <c:pt idx="245">
                  <c:v>53</c:v>
                </c:pt>
                <c:pt idx="246">
                  <c:v>27</c:v>
                </c:pt>
                <c:pt idx="247">
                  <c:v>22</c:v>
                </c:pt>
                <c:pt idx="248">
                  <c:v>9</c:v>
                </c:pt>
                <c:pt idx="249">
                  <c:v>8</c:v>
                </c:pt>
                <c:pt idx="250">
                  <c:v>7</c:v>
                </c:pt>
                <c:pt idx="251">
                  <c:v>8</c:v>
                </c:pt>
                <c:pt idx="2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7A5-AB12-DF0F350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2208"/>
        <c:axId val="120342784"/>
      </c:scatterChart>
      <c:scatterChart>
        <c:scatterStyle val="lineMarker"/>
        <c:varyColors val="0"/>
        <c:ser>
          <c:idx val="1"/>
          <c:order val="1"/>
          <c:tx>
            <c:strRef>
              <c:f>'Bill Data'!$N$1</c:f>
              <c:strCache>
                <c:ptCount val="1"/>
                <c:pt idx="0">
                  <c:v>Gas $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diamond"/>
            <c:size val="5"/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Data'!$N$2:$N$254</c:f>
              <c:numCache>
                <c:formatCode>"$"#,##0.00</c:formatCode>
                <c:ptCount val="253"/>
                <c:pt idx="0">
                  <c:v>8.6999999999999993</c:v>
                </c:pt>
                <c:pt idx="1">
                  <c:v>17.36</c:v>
                </c:pt>
                <c:pt idx="2">
                  <c:v>28.29</c:v>
                </c:pt>
                <c:pt idx="3">
                  <c:v>39.6</c:v>
                </c:pt>
                <c:pt idx="4">
                  <c:v>75.25</c:v>
                </c:pt>
                <c:pt idx="5">
                  <c:v>49.54</c:v>
                </c:pt>
                <c:pt idx="6">
                  <c:v>41.44</c:v>
                </c:pt>
                <c:pt idx="7">
                  <c:v>19.61</c:v>
                </c:pt>
                <c:pt idx="8">
                  <c:v>12.52</c:v>
                </c:pt>
                <c:pt idx="9">
                  <c:v>10.7</c:v>
                </c:pt>
                <c:pt idx="10">
                  <c:v>10.17</c:v>
                </c:pt>
                <c:pt idx="11">
                  <c:v>10.55</c:v>
                </c:pt>
                <c:pt idx="12">
                  <c:v>10.63</c:v>
                </c:pt>
                <c:pt idx="13">
                  <c:v>13.65</c:v>
                </c:pt>
                <c:pt idx="14">
                  <c:v>35.869999999999997</c:v>
                </c:pt>
                <c:pt idx="15">
                  <c:v>74.819999999999993</c:v>
                </c:pt>
                <c:pt idx="16">
                  <c:v>90.48</c:v>
                </c:pt>
                <c:pt idx="17">
                  <c:v>82.69</c:v>
                </c:pt>
                <c:pt idx="18">
                  <c:v>47.86</c:v>
                </c:pt>
                <c:pt idx="19">
                  <c:v>15.16</c:v>
                </c:pt>
                <c:pt idx="20">
                  <c:v>14.25</c:v>
                </c:pt>
                <c:pt idx="21">
                  <c:v>12.74</c:v>
                </c:pt>
                <c:pt idx="22">
                  <c:v>11.92</c:v>
                </c:pt>
                <c:pt idx="23">
                  <c:v>12.48</c:v>
                </c:pt>
                <c:pt idx="24">
                  <c:v>22.89</c:v>
                </c:pt>
                <c:pt idx="25">
                  <c:v>8.84</c:v>
                </c:pt>
                <c:pt idx="26">
                  <c:v>22.81</c:v>
                </c:pt>
                <c:pt idx="27">
                  <c:v>77.75</c:v>
                </c:pt>
                <c:pt idx="28">
                  <c:v>104.71</c:v>
                </c:pt>
                <c:pt idx="29">
                  <c:v>90.23</c:v>
                </c:pt>
                <c:pt idx="30">
                  <c:v>55.96</c:v>
                </c:pt>
                <c:pt idx="31">
                  <c:v>15.89</c:v>
                </c:pt>
                <c:pt idx="32">
                  <c:v>14.03</c:v>
                </c:pt>
                <c:pt idx="33">
                  <c:v>13.15</c:v>
                </c:pt>
                <c:pt idx="34">
                  <c:v>14.48</c:v>
                </c:pt>
                <c:pt idx="35">
                  <c:v>13.38</c:v>
                </c:pt>
                <c:pt idx="36">
                  <c:v>15.48</c:v>
                </c:pt>
                <c:pt idx="37">
                  <c:v>18.600000000000001</c:v>
                </c:pt>
                <c:pt idx="38">
                  <c:v>34.15</c:v>
                </c:pt>
                <c:pt idx="39">
                  <c:v>82.46</c:v>
                </c:pt>
                <c:pt idx="40">
                  <c:v>110.28</c:v>
                </c:pt>
                <c:pt idx="41">
                  <c:v>81.59</c:v>
                </c:pt>
                <c:pt idx="42">
                  <c:v>64.849999999999994</c:v>
                </c:pt>
                <c:pt idx="43">
                  <c:v>29.61</c:v>
                </c:pt>
                <c:pt idx="44">
                  <c:v>23.07</c:v>
                </c:pt>
                <c:pt idx="45">
                  <c:v>17.16</c:v>
                </c:pt>
                <c:pt idx="46">
                  <c:v>15.01</c:v>
                </c:pt>
                <c:pt idx="47">
                  <c:v>16.14</c:v>
                </c:pt>
                <c:pt idx="48">
                  <c:v>18.34</c:v>
                </c:pt>
                <c:pt idx="49">
                  <c:v>17.25</c:v>
                </c:pt>
                <c:pt idx="50">
                  <c:v>49.45</c:v>
                </c:pt>
                <c:pt idx="51">
                  <c:v>159.43</c:v>
                </c:pt>
                <c:pt idx="52">
                  <c:v>107.06</c:v>
                </c:pt>
                <c:pt idx="53">
                  <c:v>100.53</c:v>
                </c:pt>
                <c:pt idx="54">
                  <c:v>56.3</c:v>
                </c:pt>
                <c:pt idx="55">
                  <c:v>39.56</c:v>
                </c:pt>
                <c:pt idx="56">
                  <c:v>22.04</c:v>
                </c:pt>
                <c:pt idx="57">
                  <c:v>19.18</c:v>
                </c:pt>
                <c:pt idx="58">
                  <c:v>20.22</c:v>
                </c:pt>
                <c:pt idx="59">
                  <c:v>16.43</c:v>
                </c:pt>
                <c:pt idx="60">
                  <c:v>16.22</c:v>
                </c:pt>
                <c:pt idx="61">
                  <c:v>21</c:v>
                </c:pt>
                <c:pt idx="62">
                  <c:v>36.14</c:v>
                </c:pt>
                <c:pt idx="63">
                  <c:v>51.04</c:v>
                </c:pt>
                <c:pt idx="64">
                  <c:v>62.33</c:v>
                </c:pt>
                <c:pt idx="65">
                  <c:v>87.98</c:v>
                </c:pt>
                <c:pt idx="66">
                  <c:v>39.54</c:v>
                </c:pt>
                <c:pt idx="67">
                  <c:v>29.08</c:v>
                </c:pt>
                <c:pt idx="68">
                  <c:v>21.76</c:v>
                </c:pt>
                <c:pt idx="69">
                  <c:v>18.98</c:v>
                </c:pt>
                <c:pt idx="70">
                  <c:v>21.29</c:v>
                </c:pt>
                <c:pt idx="71">
                  <c:v>18.149999999999999</c:v>
                </c:pt>
                <c:pt idx="72">
                  <c:v>17.91</c:v>
                </c:pt>
                <c:pt idx="73">
                  <c:v>16.88</c:v>
                </c:pt>
                <c:pt idx="74">
                  <c:v>39.42</c:v>
                </c:pt>
                <c:pt idx="75">
                  <c:v>77.53</c:v>
                </c:pt>
                <c:pt idx="76">
                  <c:v>108.11</c:v>
                </c:pt>
                <c:pt idx="77">
                  <c:v>86.37</c:v>
                </c:pt>
                <c:pt idx="78">
                  <c:v>76.989999999999995</c:v>
                </c:pt>
                <c:pt idx="79">
                  <c:v>26.95</c:v>
                </c:pt>
                <c:pt idx="80">
                  <c:v>19.920000000000002</c:v>
                </c:pt>
                <c:pt idx="81">
                  <c:v>21.91</c:v>
                </c:pt>
                <c:pt idx="82">
                  <c:v>19.239999999999998</c:v>
                </c:pt>
                <c:pt idx="83">
                  <c:v>18.96</c:v>
                </c:pt>
                <c:pt idx="84">
                  <c:v>21.05</c:v>
                </c:pt>
                <c:pt idx="85">
                  <c:v>23.03</c:v>
                </c:pt>
                <c:pt idx="86">
                  <c:v>40.18</c:v>
                </c:pt>
                <c:pt idx="87">
                  <c:v>93.69</c:v>
                </c:pt>
                <c:pt idx="88">
                  <c:v>102.16</c:v>
                </c:pt>
                <c:pt idx="89">
                  <c:v>77.92</c:v>
                </c:pt>
                <c:pt idx="90">
                  <c:v>56.89</c:v>
                </c:pt>
                <c:pt idx="91">
                  <c:v>30.98</c:v>
                </c:pt>
                <c:pt idx="92">
                  <c:v>17.77</c:v>
                </c:pt>
                <c:pt idx="93">
                  <c:v>17.04</c:v>
                </c:pt>
                <c:pt idx="94">
                  <c:v>16.22</c:v>
                </c:pt>
                <c:pt idx="95">
                  <c:v>13.94</c:v>
                </c:pt>
                <c:pt idx="96">
                  <c:v>15.18</c:v>
                </c:pt>
                <c:pt idx="97">
                  <c:v>16.559999999999999</c:v>
                </c:pt>
                <c:pt idx="98">
                  <c:v>19.95</c:v>
                </c:pt>
                <c:pt idx="99">
                  <c:v>48.8</c:v>
                </c:pt>
                <c:pt idx="100">
                  <c:v>66.06</c:v>
                </c:pt>
                <c:pt idx="101">
                  <c:v>61.29</c:v>
                </c:pt>
                <c:pt idx="102">
                  <c:v>37.119999999999997</c:v>
                </c:pt>
                <c:pt idx="103">
                  <c:v>18.52</c:v>
                </c:pt>
                <c:pt idx="104">
                  <c:v>15.63</c:v>
                </c:pt>
                <c:pt idx="105">
                  <c:v>14.87</c:v>
                </c:pt>
                <c:pt idx="106">
                  <c:v>14.87</c:v>
                </c:pt>
                <c:pt idx="107">
                  <c:v>17.329999999999998</c:v>
                </c:pt>
                <c:pt idx="108">
                  <c:v>16.91</c:v>
                </c:pt>
                <c:pt idx="109">
                  <c:v>16.91</c:v>
                </c:pt>
                <c:pt idx="110">
                  <c:v>24.25</c:v>
                </c:pt>
                <c:pt idx="111">
                  <c:v>60.19</c:v>
                </c:pt>
                <c:pt idx="112">
                  <c:v>69.819999999999993</c:v>
                </c:pt>
                <c:pt idx="113">
                  <c:v>58.14</c:v>
                </c:pt>
                <c:pt idx="114">
                  <c:v>38.92</c:v>
                </c:pt>
                <c:pt idx="115">
                  <c:v>25.95</c:v>
                </c:pt>
                <c:pt idx="116">
                  <c:v>19.809999999999999</c:v>
                </c:pt>
                <c:pt idx="117">
                  <c:v>19.079999999999998</c:v>
                </c:pt>
                <c:pt idx="118">
                  <c:v>17.47</c:v>
                </c:pt>
                <c:pt idx="119">
                  <c:v>17.46</c:v>
                </c:pt>
                <c:pt idx="120">
                  <c:v>18.27</c:v>
                </c:pt>
                <c:pt idx="121">
                  <c:v>18.27</c:v>
                </c:pt>
                <c:pt idx="122">
                  <c:v>24.47</c:v>
                </c:pt>
                <c:pt idx="123">
                  <c:v>44.57</c:v>
                </c:pt>
                <c:pt idx="124">
                  <c:v>54.69</c:v>
                </c:pt>
                <c:pt idx="125">
                  <c:v>52.2</c:v>
                </c:pt>
                <c:pt idx="126">
                  <c:v>31.45</c:v>
                </c:pt>
                <c:pt idx="127">
                  <c:v>19.53</c:v>
                </c:pt>
                <c:pt idx="128">
                  <c:v>16.91</c:v>
                </c:pt>
                <c:pt idx="129">
                  <c:v>16.79</c:v>
                </c:pt>
                <c:pt idx="130">
                  <c:v>15.62</c:v>
                </c:pt>
                <c:pt idx="131">
                  <c:v>16.43</c:v>
                </c:pt>
                <c:pt idx="132">
                  <c:v>16.48</c:v>
                </c:pt>
                <c:pt idx="133">
                  <c:v>18.399999999999999</c:v>
                </c:pt>
                <c:pt idx="134">
                  <c:v>26.07</c:v>
                </c:pt>
                <c:pt idx="135">
                  <c:v>33.340000000000003</c:v>
                </c:pt>
                <c:pt idx="136">
                  <c:v>56.47</c:v>
                </c:pt>
                <c:pt idx="137">
                  <c:v>53.08</c:v>
                </c:pt>
                <c:pt idx="138">
                  <c:v>30.72</c:v>
                </c:pt>
                <c:pt idx="139">
                  <c:v>24.38</c:v>
                </c:pt>
                <c:pt idx="140">
                  <c:v>24.68</c:v>
                </c:pt>
                <c:pt idx="141">
                  <c:v>23.36</c:v>
                </c:pt>
                <c:pt idx="142">
                  <c:v>22.54</c:v>
                </c:pt>
                <c:pt idx="143">
                  <c:v>22.65</c:v>
                </c:pt>
                <c:pt idx="144">
                  <c:v>21.03</c:v>
                </c:pt>
                <c:pt idx="145">
                  <c:v>22.68</c:v>
                </c:pt>
                <c:pt idx="146">
                  <c:v>37.26</c:v>
                </c:pt>
                <c:pt idx="147">
                  <c:v>52.96</c:v>
                </c:pt>
                <c:pt idx="148">
                  <c:v>69.069999999999993</c:v>
                </c:pt>
                <c:pt idx="149">
                  <c:v>68.81</c:v>
                </c:pt>
                <c:pt idx="150">
                  <c:v>48.88</c:v>
                </c:pt>
                <c:pt idx="151">
                  <c:v>30.72</c:v>
                </c:pt>
                <c:pt idx="152">
                  <c:v>22.82</c:v>
                </c:pt>
                <c:pt idx="153">
                  <c:v>22.72</c:v>
                </c:pt>
                <c:pt idx="154">
                  <c:v>20.96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20.260000000000002</c:v>
                </c:pt>
                <c:pt idx="158">
                  <c:v>36.4</c:v>
                </c:pt>
                <c:pt idx="159">
                  <c:v>49.84</c:v>
                </c:pt>
                <c:pt idx="160">
                  <c:v>62.66</c:v>
                </c:pt>
                <c:pt idx="161">
                  <c:v>67.88</c:v>
                </c:pt>
                <c:pt idx="162">
                  <c:v>42.83</c:v>
                </c:pt>
                <c:pt idx="163">
                  <c:v>27.04</c:v>
                </c:pt>
                <c:pt idx="164">
                  <c:v>21.54</c:v>
                </c:pt>
                <c:pt idx="165">
                  <c:v>22.37</c:v>
                </c:pt>
                <c:pt idx="166">
                  <c:v>21.76</c:v>
                </c:pt>
                <c:pt idx="167">
                  <c:v>21.2</c:v>
                </c:pt>
                <c:pt idx="168">
                  <c:v>21.08</c:v>
                </c:pt>
                <c:pt idx="169">
                  <c:v>21.68</c:v>
                </c:pt>
                <c:pt idx="170">
                  <c:v>27.87</c:v>
                </c:pt>
                <c:pt idx="171">
                  <c:v>36.64</c:v>
                </c:pt>
                <c:pt idx="172">
                  <c:v>56.13</c:v>
                </c:pt>
                <c:pt idx="173">
                  <c:v>43.87</c:v>
                </c:pt>
                <c:pt idx="174">
                  <c:v>33.49</c:v>
                </c:pt>
                <c:pt idx="175">
                  <c:v>27.62</c:v>
                </c:pt>
                <c:pt idx="176">
                  <c:v>23.36</c:v>
                </c:pt>
                <c:pt idx="177">
                  <c:v>24.09</c:v>
                </c:pt>
                <c:pt idx="178">
                  <c:v>22.79</c:v>
                </c:pt>
                <c:pt idx="179">
                  <c:v>22.94</c:v>
                </c:pt>
                <c:pt idx="180">
                  <c:v>22.97</c:v>
                </c:pt>
                <c:pt idx="181">
                  <c:v>22.28</c:v>
                </c:pt>
                <c:pt idx="182">
                  <c:v>25.77</c:v>
                </c:pt>
                <c:pt idx="183">
                  <c:v>43.12</c:v>
                </c:pt>
                <c:pt idx="184">
                  <c:v>43.43</c:v>
                </c:pt>
                <c:pt idx="185">
                  <c:v>39.85</c:v>
                </c:pt>
                <c:pt idx="186">
                  <c:v>32.21</c:v>
                </c:pt>
                <c:pt idx="187">
                  <c:v>29.06</c:v>
                </c:pt>
                <c:pt idx="188">
                  <c:v>25.24</c:v>
                </c:pt>
                <c:pt idx="189">
                  <c:v>33.479999999999997</c:v>
                </c:pt>
                <c:pt idx="190">
                  <c:v>22.619999999999997</c:v>
                </c:pt>
                <c:pt idx="191">
                  <c:v>22.17</c:v>
                </c:pt>
                <c:pt idx="192">
                  <c:v>22.97</c:v>
                </c:pt>
                <c:pt idx="193">
                  <c:v>21.35</c:v>
                </c:pt>
                <c:pt idx="194">
                  <c:v>29.2</c:v>
                </c:pt>
                <c:pt idx="195">
                  <c:v>40.380000000000003</c:v>
                </c:pt>
                <c:pt idx="196">
                  <c:v>63.71</c:v>
                </c:pt>
                <c:pt idx="197">
                  <c:v>44.32</c:v>
                </c:pt>
                <c:pt idx="198">
                  <c:v>33.78</c:v>
                </c:pt>
                <c:pt idx="199">
                  <c:v>28.33</c:v>
                </c:pt>
                <c:pt idx="200">
                  <c:v>23.74</c:v>
                </c:pt>
                <c:pt idx="201">
                  <c:v>22.96</c:v>
                </c:pt>
                <c:pt idx="202">
                  <c:v>22.25</c:v>
                </c:pt>
                <c:pt idx="203">
                  <c:v>21.74</c:v>
                </c:pt>
                <c:pt idx="204">
                  <c:v>22.5</c:v>
                </c:pt>
                <c:pt idx="205">
                  <c:v>22.52</c:v>
                </c:pt>
                <c:pt idx="206">
                  <c:v>29.87</c:v>
                </c:pt>
                <c:pt idx="207">
                  <c:v>45.45</c:v>
                </c:pt>
                <c:pt idx="208">
                  <c:v>44.52</c:v>
                </c:pt>
                <c:pt idx="209">
                  <c:v>84.66</c:v>
                </c:pt>
                <c:pt idx="210">
                  <c:v>36.119999999999997</c:v>
                </c:pt>
                <c:pt idx="211">
                  <c:v>27.57</c:v>
                </c:pt>
                <c:pt idx="212">
                  <c:v>26.46</c:v>
                </c:pt>
                <c:pt idx="213">
                  <c:v>28.55</c:v>
                </c:pt>
                <c:pt idx="214">
                  <c:v>25.78</c:v>
                </c:pt>
                <c:pt idx="215">
                  <c:v>25.26</c:v>
                </c:pt>
                <c:pt idx="216">
                  <c:v>27.12</c:v>
                </c:pt>
                <c:pt idx="217">
                  <c:v>26.55</c:v>
                </c:pt>
                <c:pt idx="218">
                  <c:v>33.08</c:v>
                </c:pt>
                <c:pt idx="219">
                  <c:v>48.9</c:v>
                </c:pt>
                <c:pt idx="220">
                  <c:v>53.99</c:v>
                </c:pt>
                <c:pt idx="221">
                  <c:v>46.63</c:v>
                </c:pt>
                <c:pt idx="222">
                  <c:v>42.91</c:v>
                </c:pt>
                <c:pt idx="223">
                  <c:v>31.45</c:v>
                </c:pt>
                <c:pt idx="224">
                  <c:v>27.97</c:v>
                </c:pt>
                <c:pt idx="225">
                  <c:v>29.37</c:v>
                </c:pt>
                <c:pt idx="226">
                  <c:v>26.82</c:v>
                </c:pt>
                <c:pt idx="227">
                  <c:v>27.13</c:v>
                </c:pt>
                <c:pt idx="228">
                  <c:v>26.54</c:v>
                </c:pt>
                <c:pt idx="229">
                  <c:v>27.28</c:v>
                </c:pt>
                <c:pt idx="230">
                  <c:v>32.78</c:v>
                </c:pt>
                <c:pt idx="231">
                  <c:v>45.74</c:v>
                </c:pt>
                <c:pt idx="232">
                  <c:v>60.64</c:v>
                </c:pt>
                <c:pt idx="233">
                  <c:v>56.96</c:v>
                </c:pt>
                <c:pt idx="234">
                  <c:v>35.729999999999997</c:v>
                </c:pt>
                <c:pt idx="235">
                  <c:v>32.06</c:v>
                </c:pt>
                <c:pt idx="236">
                  <c:v>27.68</c:v>
                </c:pt>
                <c:pt idx="237">
                  <c:v>27.62</c:v>
                </c:pt>
                <c:pt idx="238">
                  <c:v>30.7</c:v>
                </c:pt>
                <c:pt idx="239">
                  <c:v>27.45</c:v>
                </c:pt>
                <c:pt idx="240">
                  <c:v>29.47</c:v>
                </c:pt>
                <c:pt idx="241">
                  <c:v>30.33</c:v>
                </c:pt>
                <c:pt idx="242">
                  <c:v>38.68</c:v>
                </c:pt>
                <c:pt idx="243">
                  <c:v>63.17</c:v>
                </c:pt>
                <c:pt idx="244">
                  <c:v>83.79</c:v>
                </c:pt>
                <c:pt idx="245">
                  <c:v>77.66</c:v>
                </c:pt>
                <c:pt idx="246">
                  <c:v>52.61</c:v>
                </c:pt>
                <c:pt idx="247">
                  <c:v>44.77</c:v>
                </c:pt>
                <c:pt idx="248">
                  <c:v>31.03</c:v>
                </c:pt>
                <c:pt idx="249">
                  <c:v>31.84</c:v>
                </c:pt>
                <c:pt idx="250">
                  <c:v>31.28</c:v>
                </c:pt>
                <c:pt idx="251">
                  <c:v>31.69</c:v>
                </c:pt>
                <c:pt idx="252">
                  <c:v>29.04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D-47A5-AB12-DF0F350946F9}"/>
            </c:ext>
          </c:extLst>
        </c:ser>
        <c:ser>
          <c:idx val="2"/>
          <c:order val="2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Data'!$F$2:$F$254</c:f>
              <c:numCache>
                <c:formatCode>"$"#,##0.00</c:formatCode>
                <c:ptCount val="253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  <c:pt idx="252">
                  <c:v>125.37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D-47A5-AB12-DF0F350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3936"/>
        <c:axId val="120343360"/>
      </c:scatterChart>
      <c:valAx>
        <c:axId val="120342208"/>
        <c:scaling>
          <c:orientation val="minMax"/>
          <c:min val="37165"/>
        </c:scaling>
        <c:delete val="0"/>
        <c:axPos val="b"/>
        <c:numFmt formatCode="m/d/yyyy" sourceLinked="1"/>
        <c:majorTickMark val="out"/>
        <c:minorTickMark val="none"/>
        <c:tickLblPos val="nextTo"/>
        <c:crossAx val="120342784"/>
        <c:crosses val="autoZero"/>
        <c:crossBetween val="midCat"/>
      </c:valAx>
      <c:valAx>
        <c:axId val="120342784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chemeClr val="accent2">
                <a:lumMod val="60000"/>
                <a:lumOff val="40000"/>
              </a:schemeClr>
            </a:outerShdw>
          </a:effectLst>
        </c:spPr>
        <c:crossAx val="120342208"/>
        <c:crosses val="autoZero"/>
        <c:crossBetween val="midCat"/>
      </c:valAx>
      <c:valAx>
        <c:axId val="12034336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C00000"/>
            </a:outerShdw>
          </a:effectLst>
        </c:spPr>
        <c:crossAx val="120343936"/>
        <c:crosses val="max"/>
        <c:crossBetween val="midCat"/>
      </c:valAx>
      <c:valAx>
        <c:axId val="120343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2034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34744960399258"/>
          <c:y val="0.14015270818420422"/>
          <c:w val="9.431823954556999E-2"/>
          <c:h val="0.10959341445955703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66021659317352E-2"/>
          <c:y val="2.2429332697049616E-2"/>
          <c:w val="0.86246091855820073"/>
          <c:h val="0.911952755905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Data'!$K$1</c:f>
              <c:strCache>
                <c:ptCount val="1"/>
                <c:pt idx="0">
                  <c:v>kwh 
Used</c:v>
                </c:pt>
              </c:strCache>
            </c:strRef>
          </c:tx>
          <c:spPr>
            <a:ln w="28575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Data'!$K$2:$K$254</c:f>
              <c:numCache>
                <c:formatCode>General</c:formatCode>
                <c:ptCount val="253"/>
                <c:pt idx="0">
                  <c:v>571</c:v>
                </c:pt>
                <c:pt idx="1">
                  <c:v>327</c:v>
                </c:pt>
                <c:pt idx="2">
                  <c:v>261</c:v>
                </c:pt>
                <c:pt idx="3">
                  <c:v>274</c:v>
                </c:pt>
                <c:pt idx="4">
                  <c:v>334</c:v>
                </c:pt>
                <c:pt idx="5">
                  <c:v>279</c:v>
                </c:pt>
                <c:pt idx="6">
                  <c:v>284</c:v>
                </c:pt>
                <c:pt idx="7">
                  <c:v>360</c:v>
                </c:pt>
                <c:pt idx="8">
                  <c:v>339</c:v>
                </c:pt>
                <c:pt idx="9">
                  <c:v>1022</c:v>
                </c:pt>
                <c:pt idx="10">
                  <c:v>1254</c:v>
                </c:pt>
                <c:pt idx="11">
                  <c:v>1212</c:v>
                </c:pt>
                <c:pt idx="12">
                  <c:v>1087</c:v>
                </c:pt>
                <c:pt idx="13">
                  <c:v>420</c:v>
                </c:pt>
                <c:pt idx="14">
                  <c:v>328</c:v>
                </c:pt>
                <c:pt idx="15">
                  <c:v>424</c:v>
                </c:pt>
                <c:pt idx="16">
                  <c:v>401</c:v>
                </c:pt>
                <c:pt idx="17">
                  <c:v>392</c:v>
                </c:pt>
                <c:pt idx="18">
                  <c:v>298</c:v>
                </c:pt>
                <c:pt idx="19">
                  <c:v>383</c:v>
                </c:pt>
                <c:pt idx="20">
                  <c:v>490</c:v>
                </c:pt>
                <c:pt idx="21">
                  <c:v>561</c:v>
                </c:pt>
                <c:pt idx="22">
                  <c:v>991</c:v>
                </c:pt>
                <c:pt idx="23">
                  <c:v>1060</c:v>
                </c:pt>
                <c:pt idx="24">
                  <c:v>759</c:v>
                </c:pt>
                <c:pt idx="25">
                  <c:v>383</c:v>
                </c:pt>
                <c:pt idx="26">
                  <c:v>322</c:v>
                </c:pt>
                <c:pt idx="27">
                  <c:v>386</c:v>
                </c:pt>
                <c:pt idx="28">
                  <c:v>437</c:v>
                </c:pt>
                <c:pt idx="29">
                  <c:v>378</c:v>
                </c:pt>
                <c:pt idx="30">
                  <c:v>310</c:v>
                </c:pt>
                <c:pt idx="31">
                  <c:v>447</c:v>
                </c:pt>
                <c:pt idx="32">
                  <c:v>651</c:v>
                </c:pt>
                <c:pt idx="33">
                  <c:v>886</c:v>
                </c:pt>
                <c:pt idx="34">
                  <c:v>1048</c:v>
                </c:pt>
                <c:pt idx="35">
                  <c:v>902</c:v>
                </c:pt>
                <c:pt idx="36">
                  <c:v>944</c:v>
                </c:pt>
                <c:pt idx="37">
                  <c:v>506</c:v>
                </c:pt>
                <c:pt idx="38">
                  <c:v>379</c:v>
                </c:pt>
                <c:pt idx="39">
                  <c:v>369</c:v>
                </c:pt>
                <c:pt idx="40">
                  <c:v>432</c:v>
                </c:pt>
                <c:pt idx="41">
                  <c:v>462</c:v>
                </c:pt>
                <c:pt idx="42">
                  <c:v>426</c:v>
                </c:pt>
                <c:pt idx="43">
                  <c:v>605</c:v>
                </c:pt>
                <c:pt idx="44">
                  <c:v>551</c:v>
                </c:pt>
                <c:pt idx="45">
                  <c:v>1168</c:v>
                </c:pt>
                <c:pt idx="46">
                  <c:v>1747</c:v>
                </c:pt>
                <c:pt idx="47">
                  <c:v>1980</c:v>
                </c:pt>
                <c:pt idx="48">
                  <c:v>1609</c:v>
                </c:pt>
                <c:pt idx="49">
                  <c:v>1206</c:v>
                </c:pt>
                <c:pt idx="50">
                  <c:v>854</c:v>
                </c:pt>
                <c:pt idx="51">
                  <c:v>1049</c:v>
                </c:pt>
                <c:pt idx="52">
                  <c:v>1064</c:v>
                </c:pt>
                <c:pt idx="53">
                  <c:v>904</c:v>
                </c:pt>
                <c:pt idx="54">
                  <c:v>778</c:v>
                </c:pt>
                <c:pt idx="55">
                  <c:v>979</c:v>
                </c:pt>
                <c:pt idx="56">
                  <c:v>968</c:v>
                </c:pt>
                <c:pt idx="57">
                  <c:v>1362</c:v>
                </c:pt>
                <c:pt idx="58">
                  <c:v>1608</c:v>
                </c:pt>
                <c:pt idx="59">
                  <c:v>1537</c:v>
                </c:pt>
                <c:pt idx="60">
                  <c:v>1279</c:v>
                </c:pt>
                <c:pt idx="61">
                  <c:v>1078</c:v>
                </c:pt>
                <c:pt idx="62">
                  <c:v>905</c:v>
                </c:pt>
                <c:pt idx="63">
                  <c:v>921</c:v>
                </c:pt>
                <c:pt idx="64">
                  <c:v>1068</c:v>
                </c:pt>
                <c:pt idx="65">
                  <c:v>876</c:v>
                </c:pt>
                <c:pt idx="66">
                  <c:v>854</c:v>
                </c:pt>
                <c:pt idx="67">
                  <c:v>1097</c:v>
                </c:pt>
                <c:pt idx="68">
                  <c:v>1165</c:v>
                </c:pt>
                <c:pt idx="69">
                  <c:v>1471</c:v>
                </c:pt>
                <c:pt idx="70">
                  <c:v>1755</c:v>
                </c:pt>
                <c:pt idx="71">
                  <c:v>1781</c:v>
                </c:pt>
                <c:pt idx="72">
                  <c:v>1630</c:v>
                </c:pt>
                <c:pt idx="73">
                  <c:v>1164</c:v>
                </c:pt>
                <c:pt idx="74">
                  <c:v>1005</c:v>
                </c:pt>
                <c:pt idx="75">
                  <c:v>1027</c:v>
                </c:pt>
                <c:pt idx="76">
                  <c:v>1113</c:v>
                </c:pt>
                <c:pt idx="77">
                  <c:v>925</c:v>
                </c:pt>
                <c:pt idx="78">
                  <c:v>944</c:v>
                </c:pt>
                <c:pt idx="79">
                  <c:v>923</c:v>
                </c:pt>
                <c:pt idx="80">
                  <c:v>934</c:v>
                </c:pt>
                <c:pt idx="81">
                  <c:v>1499</c:v>
                </c:pt>
                <c:pt idx="82">
                  <c:v>1558</c:v>
                </c:pt>
                <c:pt idx="83">
                  <c:v>1447</c:v>
                </c:pt>
                <c:pt idx="84">
                  <c:v>1423</c:v>
                </c:pt>
                <c:pt idx="85">
                  <c:v>1025</c:v>
                </c:pt>
                <c:pt idx="86">
                  <c:v>831</c:v>
                </c:pt>
                <c:pt idx="87">
                  <c:v>371</c:v>
                </c:pt>
                <c:pt idx="88">
                  <c:v>341</c:v>
                </c:pt>
                <c:pt idx="89">
                  <c:v>303</c:v>
                </c:pt>
                <c:pt idx="90">
                  <c:v>312</c:v>
                </c:pt>
                <c:pt idx="91">
                  <c:v>355</c:v>
                </c:pt>
                <c:pt idx="92">
                  <c:v>422</c:v>
                </c:pt>
                <c:pt idx="93">
                  <c:v>771</c:v>
                </c:pt>
                <c:pt idx="94">
                  <c:v>770</c:v>
                </c:pt>
                <c:pt idx="95">
                  <c:v>789</c:v>
                </c:pt>
                <c:pt idx="96">
                  <c:v>696</c:v>
                </c:pt>
                <c:pt idx="97">
                  <c:v>338</c:v>
                </c:pt>
                <c:pt idx="98">
                  <c:v>299</c:v>
                </c:pt>
                <c:pt idx="99">
                  <c:v>357</c:v>
                </c:pt>
                <c:pt idx="100">
                  <c:v>382</c:v>
                </c:pt>
                <c:pt idx="101">
                  <c:v>333</c:v>
                </c:pt>
                <c:pt idx="102">
                  <c:v>313</c:v>
                </c:pt>
                <c:pt idx="103">
                  <c:v>432</c:v>
                </c:pt>
                <c:pt idx="104">
                  <c:v>437</c:v>
                </c:pt>
                <c:pt idx="105">
                  <c:v>927</c:v>
                </c:pt>
                <c:pt idx="106">
                  <c:v>1118</c:v>
                </c:pt>
                <c:pt idx="107">
                  <c:v>944</c:v>
                </c:pt>
                <c:pt idx="108">
                  <c:v>761</c:v>
                </c:pt>
                <c:pt idx="109">
                  <c:v>430</c:v>
                </c:pt>
                <c:pt idx="110">
                  <c:v>287</c:v>
                </c:pt>
                <c:pt idx="111">
                  <c:v>359</c:v>
                </c:pt>
                <c:pt idx="112">
                  <c:v>343</c:v>
                </c:pt>
                <c:pt idx="113">
                  <c:v>344</c:v>
                </c:pt>
                <c:pt idx="114">
                  <c:v>352</c:v>
                </c:pt>
                <c:pt idx="115">
                  <c:v>338</c:v>
                </c:pt>
                <c:pt idx="116">
                  <c:v>457</c:v>
                </c:pt>
                <c:pt idx="117">
                  <c:v>846</c:v>
                </c:pt>
                <c:pt idx="118">
                  <c:v>1165</c:v>
                </c:pt>
                <c:pt idx="119">
                  <c:v>991</c:v>
                </c:pt>
                <c:pt idx="120">
                  <c:v>764</c:v>
                </c:pt>
                <c:pt idx="121">
                  <c:v>391</c:v>
                </c:pt>
                <c:pt idx="122">
                  <c:v>256</c:v>
                </c:pt>
                <c:pt idx="123">
                  <c:v>332</c:v>
                </c:pt>
                <c:pt idx="124">
                  <c:v>396</c:v>
                </c:pt>
                <c:pt idx="125">
                  <c:v>357</c:v>
                </c:pt>
                <c:pt idx="126">
                  <c:v>377</c:v>
                </c:pt>
                <c:pt idx="127">
                  <c:v>387</c:v>
                </c:pt>
                <c:pt idx="128">
                  <c:v>561</c:v>
                </c:pt>
                <c:pt idx="129">
                  <c:v>830</c:v>
                </c:pt>
                <c:pt idx="130">
                  <c:v>1073</c:v>
                </c:pt>
                <c:pt idx="131">
                  <c:v>858</c:v>
                </c:pt>
                <c:pt idx="132">
                  <c:v>788</c:v>
                </c:pt>
                <c:pt idx="133">
                  <c:v>291</c:v>
                </c:pt>
                <c:pt idx="134">
                  <c:v>264</c:v>
                </c:pt>
                <c:pt idx="135">
                  <c:v>302</c:v>
                </c:pt>
                <c:pt idx="136">
                  <c:v>355</c:v>
                </c:pt>
                <c:pt idx="137">
                  <c:v>266</c:v>
                </c:pt>
                <c:pt idx="138">
                  <c:v>259</c:v>
                </c:pt>
                <c:pt idx="139">
                  <c:v>341</c:v>
                </c:pt>
                <c:pt idx="140">
                  <c:v>329</c:v>
                </c:pt>
                <c:pt idx="141">
                  <c:v>627</c:v>
                </c:pt>
                <c:pt idx="142">
                  <c:v>820</c:v>
                </c:pt>
                <c:pt idx="143">
                  <c:v>606</c:v>
                </c:pt>
                <c:pt idx="144">
                  <c:v>724</c:v>
                </c:pt>
                <c:pt idx="145">
                  <c:v>391</c:v>
                </c:pt>
                <c:pt idx="146">
                  <c:v>282</c:v>
                </c:pt>
                <c:pt idx="147">
                  <c:v>288</c:v>
                </c:pt>
                <c:pt idx="148">
                  <c:v>318</c:v>
                </c:pt>
                <c:pt idx="149">
                  <c:v>307</c:v>
                </c:pt>
                <c:pt idx="150">
                  <c:v>280</c:v>
                </c:pt>
                <c:pt idx="151">
                  <c:v>290</c:v>
                </c:pt>
                <c:pt idx="152">
                  <c:v>404</c:v>
                </c:pt>
                <c:pt idx="153">
                  <c:v>727</c:v>
                </c:pt>
                <c:pt idx="154">
                  <c:v>670</c:v>
                </c:pt>
                <c:pt idx="155">
                  <c:v>616</c:v>
                </c:pt>
                <c:pt idx="156">
                  <c:v>702</c:v>
                </c:pt>
                <c:pt idx="157">
                  <c:v>329</c:v>
                </c:pt>
                <c:pt idx="158">
                  <c:v>264</c:v>
                </c:pt>
                <c:pt idx="159">
                  <c:v>293</c:v>
                </c:pt>
                <c:pt idx="160">
                  <c:v>307</c:v>
                </c:pt>
                <c:pt idx="161">
                  <c:v>288</c:v>
                </c:pt>
                <c:pt idx="162">
                  <c:v>237</c:v>
                </c:pt>
                <c:pt idx="163">
                  <c:v>266</c:v>
                </c:pt>
                <c:pt idx="164">
                  <c:v>307</c:v>
                </c:pt>
                <c:pt idx="165">
                  <c:v>583</c:v>
                </c:pt>
                <c:pt idx="166">
                  <c:v>655</c:v>
                </c:pt>
                <c:pt idx="167">
                  <c:v>764</c:v>
                </c:pt>
                <c:pt idx="168">
                  <c:v>640</c:v>
                </c:pt>
                <c:pt idx="169">
                  <c:v>314</c:v>
                </c:pt>
                <c:pt idx="170">
                  <c:v>239</c:v>
                </c:pt>
                <c:pt idx="171">
                  <c:v>232</c:v>
                </c:pt>
                <c:pt idx="172">
                  <c:v>303</c:v>
                </c:pt>
                <c:pt idx="173">
                  <c:v>240</c:v>
                </c:pt>
                <c:pt idx="174">
                  <c:v>226</c:v>
                </c:pt>
                <c:pt idx="175">
                  <c:v>269</c:v>
                </c:pt>
                <c:pt idx="176">
                  <c:v>297</c:v>
                </c:pt>
                <c:pt idx="177">
                  <c:v>678</c:v>
                </c:pt>
                <c:pt idx="178">
                  <c:v>717</c:v>
                </c:pt>
                <c:pt idx="179">
                  <c:v>749</c:v>
                </c:pt>
                <c:pt idx="180">
                  <c:v>729</c:v>
                </c:pt>
                <c:pt idx="181">
                  <c:v>401</c:v>
                </c:pt>
                <c:pt idx="182">
                  <c:v>250</c:v>
                </c:pt>
                <c:pt idx="183">
                  <c:v>280</c:v>
                </c:pt>
                <c:pt idx="184">
                  <c:v>273</c:v>
                </c:pt>
                <c:pt idx="185">
                  <c:v>231</c:v>
                </c:pt>
                <c:pt idx="186">
                  <c:v>215</c:v>
                </c:pt>
                <c:pt idx="187">
                  <c:v>344</c:v>
                </c:pt>
                <c:pt idx="188">
                  <c:v>459</c:v>
                </c:pt>
                <c:pt idx="189">
                  <c:v>753</c:v>
                </c:pt>
                <c:pt idx="190">
                  <c:v>855</c:v>
                </c:pt>
                <c:pt idx="191">
                  <c:v>821</c:v>
                </c:pt>
                <c:pt idx="192">
                  <c:v>549</c:v>
                </c:pt>
                <c:pt idx="193">
                  <c:v>450</c:v>
                </c:pt>
                <c:pt idx="194">
                  <c:v>229</c:v>
                </c:pt>
                <c:pt idx="195">
                  <c:v>263</c:v>
                </c:pt>
                <c:pt idx="196">
                  <c:v>305</c:v>
                </c:pt>
                <c:pt idx="197">
                  <c:v>246</c:v>
                </c:pt>
                <c:pt idx="198">
                  <c:v>240</c:v>
                </c:pt>
                <c:pt idx="199">
                  <c:v>251</c:v>
                </c:pt>
                <c:pt idx="200">
                  <c:v>615</c:v>
                </c:pt>
                <c:pt idx="201">
                  <c:v>841</c:v>
                </c:pt>
                <c:pt idx="202">
                  <c:v>1007</c:v>
                </c:pt>
                <c:pt idx="203">
                  <c:v>788</c:v>
                </c:pt>
                <c:pt idx="204">
                  <c:v>865</c:v>
                </c:pt>
                <c:pt idx="205">
                  <c:v>438</c:v>
                </c:pt>
                <c:pt idx="206">
                  <c:v>219</c:v>
                </c:pt>
                <c:pt idx="207">
                  <c:v>293</c:v>
                </c:pt>
                <c:pt idx="208">
                  <c:v>242</c:v>
                </c:pt>
                <c:pt idx="209">
                  <c:v>276</c:v>
                </c:pt>
                <c:pt idx="210">
                  <c:v>232</c:v>
                </c:pt>
                <c:pt idx="211">
                  <c:v>287</c:v>
                </c:pt>
                <c:pt idx="212">
                  <c:v>406</c:v>
                </c:pt>
                <c:pt idx="213">
                  <c:v>688</c:v>
                </c:pt>
                <c:pt idx="214">
                  <c:v>994</c:v>
                </c:pt>
                <c:pt idx="215">
                  <c:v>935</c:v>
                </c:pt>
                <c:pt idx="216">
                  <c:v>912</c:v>
                </c:pt>
                <c:pt idx="217">
                  <c:v>468</c:v>
                </c:pt>
                <c:pt idx="218">
                  <c:v>224</c:v>
                </c:pt>
                <c:pt idx="219">
                  <c:v>277</c:v>
                </c:pt>
                <c:pt idx="220">
                  <c:v>272</c:v>
                </c:pt>
                <c:pt idx="221">
                  <c:v>246</c:v>
                </c:pt>
                <c:pt idx="222">
                  <c:v>268</c:v>
                </c:pt>
                <c:pt idx="223">
                  <c:v>313</c:v>
                </c:pt>
                <c:pt idx="224">
                  <c:v>312</c:v>
                </c:pt>
                <c:pt idx="225">
                  <c:v>973</c:v>
                </c:pt>
                <c:pt idx="226">
                  <c:v>1154</c:v>
                </c:pt>
                <c:pt idx="227">
                  <c:v>972</c:v>
                </c:pt>
                <c:pt idx="228">
                  <c:v>849</c:v>
                </c:pt>
                <c:pt idx="229">
                  <c:v>424</c:v>
                </c:pt>
                <c:pt idx="230">
                  <c:v>297</c:v>
                </c:pt>
                <c:pt idx="231">
                  <c:v>279</c:v>
                </c:pt>
                <c:pt idx="232">
                  <c:v>330</c:v>
                </c:pt>
                <c:pt idx="233">
                  <c:v>304</c:v>
                </c:pt>
                <c:pt idx="234">
                  <c:v>257</c:v>
                </c:pt>
                <c:pt idx="235">
                  <c:v>303</c:v>
                </c:pt>
                <c:pt idx="236">
                  <c:v>450</c:v>
                </c:pt>
                <c:pt idx="237">
                  <c:v>786</c:v>
                </c:pt>
                <c:pt idx="238">
                  <c:v>1178</c:v>
                </c:pt>
                <c:pt idx="239">
                  <c:v>1129</c:v>
                </c:pt>
                <c:pt idx="240">
                  <c:v>887</c:v>
                </c:pt>
                <c:pt idx="241">
                  <c:v>569</c:v>
                </c:pt>
                <c:pt idx="242">
                  <c:v>301</c:v>
                </c:pt>
                <c:pt idx="243">
                  <c:v>392</c:v>
                </c:pt>
                <c:pt idx="244">
                  <c:v>345</c:v>
                </c:pt>
                <c:pt idx="245">
                  <c:v>330</c:v>
                </c:pt>
                <c:pt idx="246">
                  <c:v>295</c:v>
                </c:pt>
                <c:pt idx="247">
                  <c:v>291</c:v>
                </c:pt>
                <c:pt idx="248">
                  <c:v>577</c:v>
                </c:pt>
                <c:pt idx="249">
                  <c:v>865</c:v>
                </c:pt>
                <c:pt idx="250">
                  <c:v>1028</c:v>
                </c:pt>
                <c:pt idx="251">
                  <c:v>891</c:v>
                </c:pt>
                <c:pt idx="252">
                  <c:v>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8-4AE1-8F66-9F0F882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6240"/>
        <c:axId val="120346816"/>
      </c:scatterChart>
      <c:scatterChart>
        <c:scatterStyle val="lineMarker"/>
        <c:varyColors val="0"/>
        <c:ser>
          <c:idx val="1"/>
          <c:order val="1"/>
          <c:tx>
            <c:strRef>
              <c:f>'Bill Data'!$G$1</c:f>
              <c:strCache>
                <c:ptCount val="1"/>
                <c:pt idx="0">
                  <c:v>Electric $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Data'!$G$2:$G$254</c:f>
              <c:numCache>
                <c:formatCode>"$"#,##0.00</c:formatCode>
                <c:ptCount val="253"/>
                <c:pt idx="0">
                  <c:v>35</c:v>
                </c:pt>
                <c:pt idx="1">
                  <c:v>20.100000000000001</c:v>
                </c:pt>
                <c:pt idx="2">
                  <c:v>16.64</c:v>
                </c:pt>
                <c:pt idx="3">
                  <c:v>16.940000000000001</c:v>
                </c:pt>
                <c:pt idx="4">
                  <c:v>20.64</c:v>
                </c:pt>
                <c:pt idx="5">
                  <c:v>17.97</c:v>
                </c:pt>
                <c:pt idx="6">
                  <c:v>18.25</c:v>
                </c:pt>
                <c:pt idx="7">
                  <c:v>22.82</c:v>
                </c:pt>
                <c:pt idx="8">
                  <c:v>22.04</c:v>
                </c:pt>
                <c:pt idx="9">
                  <c:v>65.48</c:v>
                </c:pt>
                <c:pt idx="10">
                  <c:v>79.25</c:v>
                </c:pt>
                <c:pt idx="11">
                  <c:v>77.31</c:v>
                </c:pt>
                <c:pt idx="12">
                  <c:v>69.930000000000007</c:v>
                </c:pt>
                <c:pt idx="13">
                  <c:v>26.62</c:v>
                </c:pt>
                <c:pt idx="14">
                  <c:v>21.61</c:v>
                </c:pt>
                <c:pt idx="15">
                  <c:v>26.53</c:v>
                </c:pt>
                <c:pt idx="16">
                  <c:v>25.44</c:v>
                </c:pt>
                <c:pt idx="17">
                  <c:v>25.2</c:v>
                </c:pt>
                <c:pt idx="18">
                  <c:v>19.54</c:v>
                </c:pt>
                <c:pt idx="19">
                  <c:v>23.75</c:v>
                </c:pt>
                <c:pt idx="20">
                  <c:v>29.81</c:v>
                </c:pt>
                <c:pt idx="21">
                  <c:v>36.869999999999997</c:v>
                </c:pt>
                <c:pt idx="22">
                  <c:v>64.8</c:v>
                </c:pt>
                <c:pt idx="23">
                  <c:v>67.88</c:v>
                </c:pt>
                <c:pt idx="24">
                  <c:v>49.85</c:v>
                </c:pt>
                <c:pt idx="25">
                  <c:v>25.07</c:v>
                </c:pt>
                <c:pt idx="26">
                  <c:v>21.41</c:v>
                </c:pt>
                <c:pt idx="27">
                  <c:v>24.85</c:v>
                </c:pt>
                <c:pt idx="28">
                  <c:v>27.65</c:v>
                </c:pt>
                <c:pt idx="29">
                  <c:v>24.78</c:v>
                </c:pt>
                <c:pt idx="30">
                  <c:v>20.56</c:v>
                </c:pt>
                <c:pt idx="31">
                  <c:v>28.21</c:v>
                </c:pt>
                <c:pt idx="32">
                  <c:v>39.28</c:v>
                </c:pt>
                <c:pt idx="33">
                  <c:v>60.26</c:v>
                </c:pt>
                <c:pt idx="34">
                  <c:v>68.7</c:v>
                </c:pt>
                <c:pt idx="35">
                  <c:v>58.47</c:v>
                </c:pt>
                <c:pt idx="36">
                  <c:v>59.82</c:v>
                </c:pt>
                <c:pt idx="37">
                  <c:v>34.799999999999997</c:v>
                </c:pt>
                <c:pt idx="38">
                  <c:v>27.4</c:v>
                </c:pt>
                <c:pt idx="39">
                  <c:v>26.73</c:v>
                </c:pt>
                <c:pt idx="40">
                  <c:v>30.95</c:v>
                </c:pt>
                <c:pt idx="41">
                  <c:v>32.630000000000003</c:v>
                </c:pt>
                <c:pt idx="42">
                  <c:v>30.02</c:v>
                </c:pt>
                <c:pt idx="43">
                  <c:v>39.04</c:v>
                </c:pt>
                <c:pt idx="44">
                  <c:v>35.69</c:v>
                </c:pt>
                <c:pt idx="45">
                  <c:v>73.84</c:v>
                </c:pt>
                <c:pt idx="46">
                  <c:v>106.31</c:v>
                </c:pt>
                <c:pt idx="47">
                  <c:v>126.4</c:v>
                </c:pt>
                <c:pt idx="48">
                  <c:v>106.4</c:v>
                </c:pt>
                <c:pt idx="49">
                  <c:v>79.709999999999994</c:v>
                </c:pt>
                <c:pt idx="50">
                  <c:v>55.6</c:v>
                </c:pt>
                <c:pt idx="51">
                  <c:v>69</c:v>
                </c:pt>
                <c:pt idx="52">
                  <c:v>67.77</c:v>
                </c:pt>
                <c:pt idx="53">
                  <c:v>56.7</c:v>
                </c:pt>
                <c:pt idx="54">
                  <c:v>51.24</c:v>
                </c:pt>
                <c:pt idx="55">
                  <c:v>66.27</c:v>
                </c:pt>
                <c:pt idx="56">
                  <c:v>66.37</c:v>
                </c:pt>
                <c:pt idx="57">
                  <c:v>89.36</c:v>
                </c:pt>
                <c:pt idx="58">
                  <c:v>102.21</c:v>
                </c:pt>
                <c:pt idx="59">
                  <c:v>99.87</c:v>
                </c:pt>
                <c:pt idx="60">
                  <c:v>83.24</c:v>
                </c:pt>
                <c:pt idx="61">
                  <c:v>73.900000000000006</c:v>
                </c:pt>
                <c:pt idx="62">
                  <c:v>61.17</c:v>
                </c:pt>
                <c:pt idx="63">
                  <c:v>63.9</c:v>
                </c:pt>
                <c:pt idx="64">
                  <c:v>69.510000000000005</c:v>
                </c:pt>
                <c:pt idx="65">
                  <c:v>59.04</c:v>
                </c:pt>
                <c:pt idx="66">
                  <c:v>59.01</c:v>
                </c:pt>
                <c:pt idx="67">
                  <c:v>74.02</c:v>
                </c:pt>
                <c:pt idx="68">
                  <c:v>79.27</c:v>
                </c:pt>
                <c:pt idx="69">
                  <c:v>100.88</c:v>
                </c:pt>
                <c:pt idx="70">
                  <c:v>117.65</c:v>
                </c:pt>
                <c:pt idx="71">
                  <c:v>117.31</c:v>
                </c:pt>
                <c:pt idx="72">
                  <c:v>109.2</c:v>
                </c:pt>
                <c:pt idx="73">
                  <c:v>80.84</c:v>
                </c:pt>
                <c:pt idx="74">
                  <c:v>69.63</c:v>
                </c:pt>
                <c:pt idx="75">
                  <c:v>72.86</c:v>
                </c:pt>
                <c:pt idx="76">
                  <c:v>82.38</c:v>
                </c:pt>
                <c:pt idx="77">
                  <c:v>69.3</c:v>
                </c:pt>
                <c:pt idx="78">
                  <c:v>63.89</c:v>
                </c:pt>
                <c:pt idx="79">
                  <c:v>65.05</c:v>
                </c:pt>
                <c:pt idx="80">
                  <c:v>66.73</c:v>
                </c:pt>
                <c:pt idx="81">
                  <c:v>105.01</c:v>
                </c:pt>
                <c:pt idx="82">
                  <c:v>110.75</c:v>
                </c:pt>
                <c:pt idx="83">
                  <c:v>106.15</c:v>
                </c:pt>
                <c:pt idx="84">
                  <c:v>103.97</c:v>
                </c:pt>
                <c:pt idx="85">
                  <c:v>77.989999999999995</c:v>
                </c:pt>
                <c:pt idx="86">
                  <c:v>63.54</c:v>
                </c:pt>
                <c:pt idx="87">
                  <c:v>29.68</c:v>
                </c:pt>
                <c:pt idx="88">
                  <c:v>28.43</c:v>
                </c:pt>
                <c:pt idx="89">
                  <c:v>27.1</c:v>
                </c:pt>
                <c:pt idx="90">
                  <c:v>27.94</c:v>
                </c:pt>
                <c:pt idx="91">
                  <c:v>30.97</c:v>
                </c:pt>
                <c:pt idx="92">
                  <c:v>35.44</c:v>
                </c:pt>
                <c:pt idx="93">
                  <c:v>59.99</c:v>
                </c:pt>
                <c:pt idx="94">
                  <c:v>60.4</c:v>
                </c:pt>
                <c:pt idx="95">
                  <c:v>61.3</c:v>
                </c:pt>
                <c:pt idx="96">
                  <c:v>52.26</c:v>
                </c:pt>
                <c:pt idx="97">
                  <c:v>28.38</c:v>
                </c:pt>
                <c:pt idx="98">
                  <c:v>25.83</c:v>
                </c:pt>
                <c:pt idx="99">
                  <c:v>29.25</c:v>
                </c:pt>
                <c:pt idx="100">
                  <c:v>32</c:v>
                </c:pt>
                <c:pt idx="101">
                  <c:v>29.34</c:v>
                </c:pt>
                <c:pt idx="102">
                  <c:v>28.04</c:v>
                </c:pt>
                <c:pt idx="103">
                  <c:v>35.72</c:v>
                </c:pt>
                <c:pt idx="104">
                  <c:v>37.15</c:v>
                </c:pt>
                <c:pt idx="105">
                  <c:v>74.27</c:v>
                </c:pt>
                <c:pt idx="106">
                  <c:v>87.9</c:v>
                </c:pt>
                <c:pt idx="107">
                  <c:v>79.430000000000007</c:v>
                </c:pt>
                <c:pt idx="108">
                  <c:v>65.36</c:v>
                </c:pt>
                <c:pt idx="109">
                  <c:v>40.29</c:v>
                </c:pt>
                <c:pt idx="110">
                  <c:v>30.38</c:v>
                </c:pt>
                <c:pt idx="111">
                  <c:v>36.020000000000003</c:v>
                </c:pt>
                <c:pt idx="112">
                  <c:v>35.15</c:v>
                </c:pt>
                <c:pt idx="113">
                  <c:v>35.44</c:v>
                </c:pt>
                <c:pt idx="114">
                  <c:v>35.33</c:v>
                </c:pt>
                <c:pt idx="115">
                  <c:v>34.46</c:v>
                </c:pt>
                <c:pt idx="116">
                  <c:v>43.34</c:v>
                </c:pt>
                <c:pt idx="117">
                  <c:v>75.11</c:v>
                </c:pt>
                <c:pt idx="118">
                  <c:v>101.99</c:v>
                </c:pt>
                <c:pt idx="119">
                  <c:v>86.13</c:v>
                </c:pt>
                <c:pt idx="120">
                  <c:v>67.63</c:v>
                </c:pt>
                <c:pt idx="121">
                  <c:v>38.78</c:v>
                </c:pt>
                <c:pt idx="122">
                  <c:v>28.62</c:v>
                </c:pt>
                <c:pt idx="123">
                  <c:v>34.380000000000003</c:v>
                </c:pt>
                <c:pt idx="124">
                  <c:v>39.409999999999997</c:v>
                </c:pt>
                <c:pt idx="125">
                  <c:v>36.58</c:v>
                </c:pt>
                <c:pt idx="126">
                  <c:v>38.61</c:v>
                </c:pt>
                <c:pt idx="127">
                  <c:v>39.85</c:v>
                </c:pt>
                <c:pt idx="128">
                  <c:v>54.24</c:v>
                </c:pt>
                <c:pt idx="129">
                  <c:v>75.66</c:v>
                </c:pt>
                <c:pt idx="130">
                  <c:v>95.35</c:v>
                </c:pt>
                <c:pt idx="131">
                  <c:v>76.989999999999995</c:v>
                </c:pt>
                <c:pt idx="132">
                  <c:v>71.260000000000005</c:v>
                </c:pt>
                <c:pt idx="133">
                  <c:v>32.159999999999997</c:v>
                </c:pt>
                <c:pt idx="134">
                  <c:v>30.89</c:v>
                </c:pt>
                <c:pt idx="135">
                  <c:v>33.49</c:v>
                </c:pt>
                <c:pt idx="136">
                  <c:v>39.659999999999997</c:v>
                </c:pt>
                <c:pt idx="137">
                  <c:v>33.450000000000003</c:v>
                </c:pt>
                <c:pt idx="138">
                  <c:v>32.79</c:v>
                </c:pt>
                <c:pt idx="139">
                  <c:v>40.1</c:v>
                </c:pt>
                <c:pt idx="140">
                  <c:v>39.33</c:v>
                </c:pt>
                <c:pt idx="141">
                  <c:v>64.5</c:v>
                </c:pt>
                <c:pt idx="142">
                  <c:v>85.42</c:v>
                </c:pt>
                <c:pt idx="143">
                  <c:v>65.3</c:v>
                </c:pt>
                <c:pt idx="144">
                  <c:v>73.42</c:v>
                </c:pt>
                <c:pt idx="145">
                  <c:v>44.57</c:v>
                </c:pt>
                <c:pt idx="146">
                  <c:v>35.51</c:v>
                </c:pt>
                <c:pt idx="147">
                  <c:v>35.700000000000003</c:v>
                </c:pt>
                <c:pt idx="148">
                  <c:v>39.46</c:v>
                </c:pt>
                <c:pt idx="149">
                  <c:v>38.869999999999997</c:v>
                </c:pt>
                <c:pt idx="150">
                  <c:v>36.08</c:v>
                </c:pt>
                <c:pt idx="151">
                  <c:v>37.1</c:v>
                </c:pt>
                <c:pt idx="152">
                  <c:v>47.55</c:v>
                </c:pt>
                <c:pt idx="153">
                  <c:v>78.23</c:v>
                </c:pt>
                <c:pt idx="154">
                  <c:v>71.87</c:v>
                </c:pt>
                <c:pt idx="155">
                  <c:v>66.209999999999994</c:v>
                </c:pt>
                <c:pt idx="156">
                  <c:v>74.180000000000007</c:v>
                </c:pt>
                <c:pt idx="157">
                  <c:v>40.86</c:v>
                </c:pt>
                <c:pt idx="158">
                  <c:v>35.36</c:v>
                </c:pt>
                <c:pt idx="159">
                  <c:v>37.92</c:v>
                </c:pt>
                <c:pt idx="160">
                  <c:v>39.71</c:v>
                </c:pt>
                <c:pt idx="161">
                  <c:v>38.36</c:v>
                </c:pt>
                <c:pt idx="162">
                  <c:v>33.590000000000003</c:v>
                </c:pt>
                <c:pt idx="163">
                  <c:v>36.46</c:v>
                </c:pt>
                <c:pt idx="164">
                  <c:v>40.68</c:v>
                </c:pt>
                <c:pt idx="165">
                  <c:v>67.02</c:v>
                </c:pt>
                <c:pt idx="166">
                  <c:v>72.08</c:v>
                </c:pt>
                <c:pt idx="167">
                  <c:v>81.099999999999994</c:v>
                </c:pt>
                <c:pt idx="168">
                  <c:v>70.739999999999995</c:v>
                </c:pt>
                <c:pt idx="169">
                  <c:v>40.840000000000003</c:v>
                </c:pt>
                <c:pt idx="170">
                  <c:v>34.04</c:v>
                </c:pt>
                <c:pt idx="171">
                  <c:v>32.97</c:v>
                </c:pt>
                <c:pt idx="172">
                  <c:v>39.340000000000003</c:v>
                </c:pt>
                <c:pt idx="173">
                  <c:v>35.700000000000003</c:v>
                </c:pt>
                <c:pt idx="174">
                  <c:v>34.549999999999997</c:v>
                </c:pt>
                <c:pt idx="175">
                  <c:v>37.04</c:v>
                </c:pt>
                <c:pt idx="176">
                  <c:v>38.54</c:v>
                </c:pt>
                <c:pt idx="177">
                  <c:v>72.900000000000006</c:v>
                </c:pt>
                <c:pt idx="178">
                  <c:v>77.209999999999994</c:v>
                </c:pt>
                <c:pt idx="179">
                  <c:v>80.8</c:v>
                </c:pt>
                <c:pt idx="180">
                  <c:v>78.56</c:v>
                </c:pt>
                <c:pt idx="181">
                  <c:v>48.19</c:v>
                </c:pt>
                <c:pt idx="182">
                  <c:v>34.42</c:v>
                </c:pt>
                <c:pt idx="183">
                  <c:v>37.799999999999997</c:v>
                </c:pt>
                <c:pt idx="184">
                  <c:v>37.270000000000003</c:v>
                </c:pt>
                <c:pt idx="185">
                  <c:v>33.35</c:v>
                </c:pt>
                <c:pt idx="186">
                  <c:v>32.049999999999997</c:v>
                </c:pt>
                <c:pt idx="187">
                  <c:v>44.14</c:v>
                </c:pt>
                <c:pt idx="188">
                  <c:v>53.82</c:v>
                </c:pt>
                <c:pt idx="189">
                  <c:v>82.27</c:v>
                </c:pt>
                <c:pt idx="190">
                  <c:v>96.22</c:v>
                </c:pt>
                <c:pt idx="191">
                  <c:v>92.08</c:v>
                </c:pt>
                <c:pt idx="192">
                  <c:v>64.22</c:v>
                </c:pt>
                <c:pt idx="193">
                  <c:v>55.01</c:v>
                </c:pt>
                <c:pt idx="194">
                  <c:v>35.49</c:v>
                </c:pt>
                <c:pt idx="195">
                  <c:v>38.74</c:v>
                </c:pt>
                <c:pt idx="196">
                  <c:v>43.84</c:v>
                </c:pt>
                <c:pt idx="197">
                  <c:v>38.770000000000003</c:v>
                </c:pt>
                <c:pt idx="198">
                  <c:v>35.29</c:v>
                </c:pt>
                <c:pt idx="199">
                  <c:v>36.81</c:v>
                </c:pt>
                <c:pt idx="200">
                  <c:v>69</c:v>
                </c:pt>
                <c:pt idx="201">
                  <c:v>91.15</c:v>
                </c:pt>
                <c:pt idx="202">
                  <c:v>104.7</c:v>
                </c:pt>
                <c:pt idx="203">
                  <c:v>81.92</c:v>
                </c:pt>
                <c:pt idx="204">
                  <c:v>88.08</c:v>
                </c:pt>
                <c:pt idx="205">
                  <c:v>50.5</c:v>
                </c:pt>
                <c:pt idx="206">
                  <c:v>31.59</c:v>
                </c:pt>
                <c:pt idx="207">
                  <c:v>38.83</c:v>
                </c:pt>
                <c:pt idx="208">
                  <c:v>34.82</c:v>
                </c:pt>
                <c:pt idx="209">
                  <c:v>37.299999999999997</c:v>
                </c:pt>
                <c:pt idx="210">
                  <c:v>33.49</c:v>
                </c:pt>
                <c:pt idx="211">
                  <c:v>38.78</c:v>
                </c:pt>
                <c:pt idx="212">
                  <c:v>51.51</c:v>
                </c:pt>
                <c:pt idx="213">
                  <c:v>80.66</c:v>
                </c:pt>
                <c:pt idx="214">
                  <c:v>110.73</c:v>
                </c:pt>
                <c:pt idx="215">
                  <c:v>104.37</c:v>
                </c:pt>
                <c:pt idx="216">
                  <c:v>99.8</c:v>
                </c:pt>
                <c:pt idx="217">
                  <c:v>57.48</c:v>
                </c:pt>
                <c:pt idx="218">
                  <c:v>34.340000000000003</c:v>
                </c:pt>
                <c:pt idx="219">
                  <c:v>41.19</c:v>
                </c:pt>
                <c:pt idx="220">
                  <c:v>41.87</c:v>
                </c:pt>
                <c:pt idx="221">
                  <c:v>37.72</c:v>
                </c:pt>
                <c:pt idx="222">
                  <c:v>41.15</c:v>
                </c:pt>
                <c:pt idx="223">
                  <c:v>45.14</c:v>
                </c:pt>
                <c:pt idx="224">
                  <c:v>44.85</c:v>
                </c:pt>
                <c:pt idx="225">
                  <c:v>111.84</c:v>
                </c:pt>
                <c:pt idx="226">
                  <c:v>128.81</c:v>
                </c:pt>
                <c:pt idx="227">
                  <c:v>107.39</c:v>
                </c:pt>
                <c:pt idx="228">
                  <c:v>93.06</c:v>
                </c:pt>
                <c:pt idx="229">
                  <c:v>53.46</c:v>
                </c:pt>
                <c:pt idx="230">
                  <c:v>43.01</c:v>
                </c:pt>
                <c:pt idx="231">
                  <c:v>41.66</c:v>
                </c:pt>
                <c:pt idx="232">
                  <c:v>49.24</c:v>
                </c:pt>
                <c:pt idx="233">
                  <c:v>43.55</c:v>
                </c:pt>
                <c:pt idx="234">
                  <c:v>39.39</c:v>
                </c:pt>
                <c:pt idx="235">
                  <c:v>43.06</c:v>
                </c:pt>
                <c:pt idx="236">
                  <c:v>57.94</c:v>
                </c:pt>
                <c:pt idx="237">
                  <c:v>90.54</c:v>
                </c:pt>
                <c:pt idx="238">
                  <c:v>135.19</c:v>
                </c:pt>
                <c:pt idx="239">
                  <c:v>127.6</c:v>
                </c:pt>
                <c:pt idx="240">
                  <c:v>96.9</c:v>
                </c:pt>
                <c:pt idx="241">
                  <c:v>71.66</c:v>
                </c:pt>
                <c:pt idx="242">
                  <c:v>43.88</c:v>
                </c:pt>
                <c:pt idx="243">
                  <c:v>56.4</c:v>
                </c:pt>
                <c:pt idx="244">
                  <c:v>49.57</c:v>
                </c:pt>
                <c:pt idx="245">
                  <c:v>46.95</c:v>
                </c:pt>
                <c:pt idx="246">
                  <c:v>44.59</c:v>
                </c:pt>
                <c:pt idx="247">
                  <c:v>44.54</c:v>
                </c:pt>
                <c:pt idx="248">
                  <c:v>73.709999999999994</c:v>
                </c:pt>
                <c:pt idx="249">
                  <c:v>101.94</c:v>
                </c:pt>
                <c:pt idx="250">
                  <c:v>123.9</c:v>
                </c:pt>
                <c:pt idx="251">
                  <c:v>119.04</c:v>
                </c:pt>
                <c:pt idx="252">
                  <c:v>96.33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AE1-8F66-9F0F882C8110}"/>
            </c:ext>
          </c:extLst>
        </c:ser>
        <c:ser>
          <c:idx val="2"/>
          <c:order val="2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xVal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xVal>
          <c:yVal>
            <c:numRef>
              <c:f>'Bill Data'!$F$2:$F$254</c:f>
              <c:numCache>
                <c:formatCode>"$"#,##0.00</c:formatCode>
                <c:ptCount val="253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  <c:pt idx="252">
                  <c:v>125.37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8-4AE1-8F66-9F0F882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7968"/>
        <c:axId val="120347392"/>
      </c:scatterChart>
      <c:valAx>
        <c:axId val="120346240"/>
        <c:scaling>
          <c:orientation val="minMax"/>
          <c:min val="37165"/>
        </c:scaling>
        <c:delete val="0"/>
        <c:axPos val="b"/>
        <c:numFmt formatCode="m/d/yyyy" sourceLinked="1"/>
        <c:majorTickMark val="out"/>
        <c:minorTickMark val="none"/>
        <c:tickLblPos val="nextTo"/>
        <c:crossAx val="120346816"/>
        <c:crosses val="autoZero"/>
        <c:crossBetween val="midCat"/>
      </c:valAx>
      <c:valAx>
        <c:axId val="120346816"/>
        <c:scaling>
          <c:orientation val="minMax"/>
          <c:max val="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chemeClr val="accent5">
                <a:lumMod val="60000"/>
                <a:lumOff val="40000"/>
              </a:schemeClr>
            </a:outerShdw>
          </a:effectLst>
        </c:spPr>
        <c:crossAx val="120346240"/>
        <c:crosses val="autoZero"/>
        <c:crossBetween val="midCat"/>
      </c:valAx>
      <c:valAx>
        <c:axId val="12034739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0070C0"/>
            </a:outerShdw>
          </a:effectLst>
        </c:spPr>
        <c:crossAx val="120347968"/>
        <c:crosses val="max"/>
        <c:crossBetween val="midCat"/>
      </c:valAx>
      <c:valAx>
        <c:axId val="12034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2034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02858660262775"/>
          <c:y val="0.11793048596198306"/>
          <c:w val="0.10229477913501421"/>
          <c:h val="7.9290384156526977E-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18183356626354E-2"/>
          <c:y val="5.6754890152030661E-2"/>
          <c:w val="0.86283245202854875"/>
          <c:h val="0.8130145645701029"/>
        </c:manualLayout>
      </c:layout>
      <c:areaChart>
        <c:grouping val="stacked"/>
        <c:varyColors val="0"/>
        <c:ser>
          <c:idx val="1"/>
          <c:order val="0"/>
          <c:tx>
            <c:strRef>
              <c:f>'Bill Data'!$N$1</c:f>
              <c:strCache>
                <c:ptCount val="1"/>
                <c:pt idx="0">
                  <c:v>Gas $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Data'!$N$2:$N$254</c:f>
              <c:numCache>
                <c:formatCode>"$"#,##0.00</c:formatCode>
                <c:ptCount val="253"/>
                <c:pt idx="0">
                  <c:v>8.6999999999999993</c:v>
                </c:pt>
                <c:pt idx="1">
                  <c:v>17.36</c:v>
                </c:pt>
                <c:pt idx="2">
                  <c:v>28.29</c:v>
                </c:pt>
                <c:pt idx="3">
                  <c:v>39.6</c:v>
                </c:pt>
                <c:pt idx="4">
                  <c:v>75.25</c:v>
                </c:pt>
                <c:pt idx="5">
                  <c:v>49.54</c:v>
                </c:pt>
                <c:pt idx="6">
                  <c:v>41.44</c:v>
                </c:pt>
                <c:pt idx="7">
                  <c:v>19.61</c:v>
                </c:pt>
                <c:pt idx="8">
                  <c:v>12.52</c:v>
                </c:pt>
                <c:pt idx="9">
                  <c:v>10.7</c:v>
                </c:pt>
                <c:pt idx="10">
                  <c:v>10.17</c:v>
                </c:pt>
                <c:pt idx="11">
                  <c:v>10.55</c:v>
                </c:pt>
                <c:pt idx="12">
                  <c:v>10.63</c:v>
                </c:pt>
                <c:pt idx="13">
                  <c:v>13.65</c:v>
                </c:pt>
                <c:pt idx="14">
                  <c:v>35.869999999999997</c:v>
                </c:pt>
                <c:pt idx="15">
                  <c:v>74.819999999999993</c:v>
                </c:pt>
                <c:pt idx="16">
                  <c:v>90.48</c:v>
                </c:pt>
                <c:pt idx="17">
                  <c:v>82.69</c:v>
                </c:pt>
                <c:pt idx="18">
                  <c:v>47.86</c:v>
                </c:pt>
                <c:pt idx="19">
                  <c:v>15.16</c:v>
                </c:pt>
                <c:pt idx="20">
                  <c:v>14.25</c:v>
                </c:pt>
                <c:pt idx="21">
                  <c:v>12.74</c:v>
                </c:pt>
                <c:pt idx="22">
                  <c:v>11.92</c:v>
                </c:pt>
                <c:pt idx="23">
                  <c:v>12.48</c:v>
                </c:pt>
                <c:pt idx="24">
                  <c:v>22.89</c:v>
                </c:pt>
                <c:pt idx="25">
                  <c:v>8.84</c:v>
                </c:pt>
                <c:pt idx="26">
                  <c:v>22.81</c:v>
                </c:pt>
                <c:pt idx="27">
                  <c:v>77.75</c:v>
                </c:pt>
                <c:pt idx="28">
                  <c:v>104.71</c:v>
                </c:pt>
                <c:pt idx="29">
                  <c:v>90.23</c:v>
                </c:pt>
                <c:pt idx="30">
                  <c:v>55.96</c:v>
                </c:pt>
                <c:pt idx="31">
                  <c:v>15.89</c:v>
                </c:pt>
                <c:pt idx="32">
                  <c:v>14.03</c:v>
                </c:pt>
                <c:pt idx="33">
                  <c:v>13.15</c:v>
                </c:pt>
                <c:pt idx="34">
                  <c:v>14.48</c:v>
                </c:pt>
                <c:pt idx="35">
                  <c:v>13.38</c:v>
                </c:pt>
                <c:pt idx="36">
                  <c:v>15.48</c:v>
                </c:pt>
                <c:pt idx="37">
                  <c:v>18.600000000000001</c:v>
                </c:pt>
                <c:pt idx="38">
                  <c:v>34.15</c:v>
                </c:pt>
                <c:pt idx="39">
                  <c:v>82.46</c:v>
                </c:pt>
                <c:pt idx="40">
                  <c:v>110.28</c:v>
                </c:pt>
                <c:pt idx="41">
                  <c:v>81.59</c:v>
                </c:pt>
                <c:pt idx="42">
                  <c:v>64.849999999999994</c:v>
                </c:pt>
                <c:pt idx="43">
                  <c:v>29.61</c:v>
                </c:pt>
                <c:pt idx="44">
                  <c:v>23.07</c:v>
                </c:pt>
                <c:pt idx="45">
                  <c:v>17.16</c:v>
                </c:pt>
                <c:pt idx="46">
                  <c:v>15.01</c:v>
                </c:pt>
                <c:pt idx="47">
                  <c:v>16.14</c:v>
                </c:pt>
                <c:pt idx="48">
                  <c:v>18.34</c:v>
                </c:pt>
                <c:pt idx="49">
                  <c:v>17.25</c:v>
                </c:pt>
                <c:pt idx="50">
                  <c:v>49.45</c:v>
                </c:pt>
                <c:pt idx="51">
                  <c:v>159.43</c:v>
                </c:pt>
                <c:pt idx="52">
                  <c:v>107.06</c:v>
                </c:pt>
                <c:pt idx="53">
                  <c:v>100.53</c:v>
                </c:pt>
                <c:pt idx="54">
                  <c:v>56.3</c:v>
                </c:pt>
                <c:pt idx="55">
                  <c:v>39.56</c:v>
                </c:pt>
                <c:pt idx="56">
                  <c:v>22.04</c:v>
                </c:pt>
                <c:pt idx="57">
                  <c:v>19.18</c:v>
                </c:pt>
                <c:pt idx="58">
                  <c:v>20.22</c:v>
                </c:pt>
                <c:pt idx="59">
                  <c:v>16.43</c:v>
                </c:pt>
                <c:pt idx="60">
                  <c:v>16.22</c:v>
                </c:pt>
                <c:pt idx="61">
                  <c:v>21</c:v>
                </c:pt>
                <c:pt idx="62">
                  <c:v>36.14</c:v>
                </c:pt>
                <c:pt idx="63">
                  <c:v>51.04</c:v>
                </c:pt>
                <c:pt idx="64">
                  <c:v>62.33</c:v>
                </c:pt>
                <c:pt idx="65">
                  <c:v>87.98</c:v>
                </c:pt>
                <c:pt idx="66">
                  <c:v>39.54</c:v>
                </c:pt>
                <c:pt idx="67">
                  <c:v>29.08</c:v>
                </c:pt>
                <c:pt idx="68">
                  <c:v>21.76</c:v>
                </c:pt>
                <c:pt idx="69">
                  <c:v>18.98</c:v>
                </c:pt>
                <c:pt idx="70">
                  <c:v>21.29</c:v>
                </c:pt>
                <c:pt idx="71">
                  <c:v>18.149999999999999</c:v>
                </c:pt>
                <c:pt idx="72">
                  <c:v>17.91</c:v>
                </c:pt>
                <c:pt idx="73">
                  <c:v>16.88</c:v>
                </c:pt>
                <c:pt idx="74">
                  <c:v>39.42</c:v>
                </c:pt>
                <c:pt idx="75">
                  <c:v>77.53</c:v>
                </c:pt>
                <c:pt idx="76">
                  <c:v>108.11</c:v>
                </c:pt>
                <c:pt idx="77">
                  <c:v>86.37</c:v>
                </c:pt>
                <c:pt idx="78">
                  <c:v>76.989999999999995</c:v>
                </c:pt>
                <c:pt idx="79">
                  <c:v>26.95</c:v>
                </c:pt>
                <c:pt idx="80">
                  <c:v>19.920000000000002</c:v>
                </c:pt>
                <c:pt idx="81">
                  <c:v>21.91</c:v>
                </c:pt>
                <c:pt idx="82">
                  <c:v>19.239999999999998</c:v>
                </c:pt>
                <c:pt idx="83">
                  <c:v>18.96</c:v>
                </c:pt>
                <c:pt idx="84">
                  <c:v>21.05</c:v>
                </c:pt>
                <c:pt idx="85">
                  <c:v>23.03</c:v>
                </c:pt>
                <c:pt idx="86">
                  <c:v>40.18</c:v>
                </c:pt>
                <c:pt idx="87">
                  <c:v>93.69</c:v>
                </c:pt>
                <c:pt idx="88">
                  <c:v>102.16</c:v>
                </c:pt>
                <c:pt idx="89">
                  <c:v>77.92</c:v>
                </c:pt>
                <c:pt idx="90">
                  <c:v>56.89</c:v>
                </c:pt>
                <c:pt idx="91">
                  <c:v>30.98</c:v>
                </c:pt>
                <c:pt idx="92">
                  <c:v>17.77</c:v>
                </c:pt>
                <c:pt idx="93">
                  <c:v>17.04</c:v>
                </c:pt>
                <c:pt idx="94">
                  <c:v>16.22</c:v>
                </c:pt>
                <c:pt idx="95">
                  <c:v>13.94</c:v>
                </c:pt>
                <c:pt idx="96">
                  <c:v>15.18</c:v>
                </c:pt>
                <c:pt idx="97">
                  <c:v>16.559999999999999</c:v>
                </c:pt>
                <c:pt idx="98">
                  <c:v>19.95</c:v>
                </c:pt>
                <c:pt idx="99">
                  <c:v>48.8</c:v>
                </c:pt>
                <c:pt idx="100">
                  <c:v>66.06</c:v>
                </c:pt>
                <c:pt idx="101">
                  <c:v>61.29</c:v>
                </c:pt>
                <c:pt idx="102">
                  <c:v>37.119999999999997</c:v>
                </c:pt>
                <c:pt idx="103">
                  <c:v>18.52</c:v>
                </c:pt>
                <c:pt idx="104">
                  <c:v>15.63</c:v>
                </c:pt>
                <c:pt idx="105">
                  <c:v>14.87</c:v>
                </c:pt>
                <c:pt idx="106">
                  <c:v>14.87</c:v>
                </c:pt>
                <c:pt idx="107">
                  <c:v>17.329999999999998</c:v>
                </c:pt>
                <c:pt idx="108">
                  <c:v>16.91</c:v>
                </c:pt>
                <c:pt idx="109">
                  <c:v>16.91</c:v>
                </c:pt>
                <c:pt idx="110">
                  <c:v>24.25</c:v>
                </c:pt>
                <c:pt idx="111">
                  <c:v>60.19</c:v>
                </c:pt>
                <c:pt idx="112">
                  <c:v>69.819999999999993</c:v>
                </c:pt>
                <c:pt idx="113">
                  <c:v>58.14</c:v>
                </c:pt>
                <c:pt idx="114">
                  <c:v>38.92</c:v>
                </c:pt>
                <c:pt idx="115">
                  <c:v>25.95</c:v>
                </c:pt>
                <c:pt idx="116">
                  <c:v>19.809999999999999</c:v>
                </c:pt>
                <c:pt idx="117">
                  <c:v>19.079999999999998</c:v>
                </c:pt>
                <c:pt idx="118">
                  <c:v>17.47</c:v>
                </c:pt>
                <c:pt idx="119">
                  <c:v>17.46</c:v>
                </c:pt>
                <c:pt idx="120">
                  <c:v>18.27</c:v>
                </c:pt>
                <c:pt idx="121">
                  <c:v>18.27</c:v>
                </c:pt>
                <c:pt idx="122">
                  <c:v>24.47</c:v>
                </c:pt>
                <c:pt idx="123">
                  <c:v>44.57</c:v>
                </c:pt>
                <c:pt idx="124">
                  <c:v>54.69</c:v>
                </c:pt>
                <c:pt idx="125">
                  <c:v>52.2</c:v>
                </c:pt>
                <c:pt idx="126">
                  <c:v>31.45</c:v>
                </c:pt>
                <c:pt idx="127">
                  <c:v>19.53</c:v>
                </c:pt>
                <c:pt idx="128">
                  <c:v>16.91</c:v>
                </c:pt>
                <c:pt idx="129">
                  <c:v>16.79</c:v>
                </c:pt>
                <c:pt idx="130">
                  <c:v>15.62</c:v>
                </c:pt>
                <c:pt idx="131">
                  <c:v>16.43</c:v>
                </c:pt>
                <c:pt idx="132">
                  <c:v>16.48</c:v>
                </c:pt>
                <c:pt idx="133">
                  <c:v>18.399999999999999</c:v>
                </c:pt>
                <c:pt idx="134">
                  <c:v>26.07</c:v>
                </c:pt>
                <c:pt idx="135">
                  <c:v>33.340000000000003</c:v>
                </c:pt>
                <c:pt idx="136">
                  <c:v>56.47</c:v>
                </c:pt>
                <c:pt idx="137">
                  <c:v>53.08</c:v>
                </c:pt>
                <c:pt idx="138">
                  <c:v>30.72</c:v>
                </c:pt>
                <c:pt idx="139">
                  <c:v>24.38</c:v>
                </c:pt>
                <c:pt idx="140">
                  <c:v>24.68</c:v>
                </c:pt>
                <c:pt idx="141">
                  <c:v>23.36</c:v>
                </c:pt>
                <c:pt idx="142">
                  <c:v>22.54</c:v>
                </c:pt>
                <c:pt idx="143">
                  <c:v>22.65</c:v>
                </c:pt>
                <c:pt idx="144">
                  <c:v>21.03</c:v>
                </c:pt>
                <c:pt idx="145">
                  <c:v>22.68</c:v>
                </c:pt>
                <c:pt idx="146">
                  <c:v>37.26</c:v>
                </c:pt>
                <c:pt idx="147">
                  <c:v>52.96</c:v>
                </c:pt>
                <c:pt idx="148">
                  <c:v>69.069999999999993</c:v>
                </c:pt>
                <c:pt idx="149">
                  <c:v>68.81</c:v>
                </c:pt>
                <c:pt idx="150">
                  <c:v>48.88</c:v>
                </c:pt>
                <c:pt idx="151">
                  <c:v>30.72</c:v>
                </c:pt>
                <c:pt idx="152">
                  <c:v>22.82</c:v>
                </c:pt>
                <c:pt idx="153">
                  <c:v>22.72</c:v>
                </c:pt>
                <c:pt idx="154">
                  <c:v>20.96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20.260000000000002</c:v>
                </c:pt>
                <c:pt idx="158">
                  <c:v>36.4</c:v>
                </c:pt>
                <c:pt idx="159">
                  <c:v>49.84</c:v>
                </c:pt>
                <c:pt idx="160">
                  <c:v>62.66</c:v>
                </c:pt>
                <c:pt idx="161">
                  <c:v>67.88</c:v>
                </c:pt>
                <c:pt idx="162">
                  <c:v>42.83</c:v>
                </c:pt>
                <c:pt idx="163">
                  <c:v>27.04</c:v>
                </c:pt>
                <c:pt idx="164">
                  <c:v>21.54</c:v>
                </c:pt>
                <c:pt idx="165">
                  <c:v>22.37</c:v>
                </c:pt>
                <c:pt idx="166">
                  <c:v>21.76</c:v>
                </c:pt>
                <c:pt idx="167">
                  <c:v>21.2</c:v>
                </c:pt>
                <c:pt idx="168">
                  <c:v>21.08</c:v>
                </c:pt>
                <c:pt idx="169">
                  <c:v>21.68</c:v>
                </c:pt>
                <c:pt idx="170">
                  <c:v>27.87</c:v>
                </c:pt>
                <c:pt idx="171">
                  <c:v>36.64</c:v>
                </c:pt>
                <c:pt idx="172">
                  <c:v>56.13</c:v>
                </c:pt>
                <c:pt idx="173">
                  <c:v>43.87</c:v>
                </c:pt>
                <c:pt idx="174">
                  <c:v>33.49</c:v>
                </c:pt>
                <c:pt idx="175">
                  <c:v>27.62</c:v>
                </c:pt>
                <c:pt idx="176">
                  <c:v>23.36</c:v>
                </c:pt>
                <c:pt idx="177">
                  <c:v>24.09</c:v>
                </c:pt>
                <c:pt idx="178">
                  <c:v>22.79</c:v>
                </c:pt>
                <c:pt idx="179">
                  <c:v>22.94</c:v>
                </c:pt>
                <c:pt idx="180">
                  <c:v>22.97</c:v>
                </c:pt>
                <c:pt idx="181">
                  <c:v>22.28</c:v>
                </c:pt>
                <c:pt idx="182">
                  <c:v>25.77</c:v>
                </c:pt>
                <c:pt idx="183">
                  <c:v>43.12</c:v>
                </c:pt>
                <c:pt idx="184">
                  <c:v>43.43</c:v>
                </c:pt>
                <c:pt idx="185">
                  <c:v>39.85</c:v>
                </c:pt>
                <c:pt idx="186">
                  <c:v>32.21</c:v>
                </c:pt>
                <c:pt idx="187">
                  <c:v>29.06</c:v>
                </c:pt>
                <c:pt idx="188">
                  <c:v>25.24</c:v>
                </c:pt>
                <c:pt idx="189">
                  <c:v>33.479999999999997</c:v>
                </c:pt>
                <c:pt idx="190">
                  <c:v>22.619999999999997</c:v>
                </c:pt>
                <c:pt idx="191">
                  <c:v>22.17</c:v>
                </c:pt>
                <c:pt idx="192">
                  <c:v>22.97</c:v>
                </c:pt>
                <c:pt idx="193">
                  <c:v>21.35</c:v>
                </c:pt>
                <c:pt idx="194">
                  <c:v>29.2</c:v>
                </c:pt>
                <c:pt idx="195">
                  <c:v>40.380000000000003</c:v>
                </c:pt>
                <c:pt idx="196">
                  <c:v>63.71</c:v>
                </c:pt>
                <c:pt idx="197">
                  <c:v>44.32</c:v>
                </c:pt>
                <c:pt idx="198">
                  <c:v>33.78</c:v>
                </c:pt>
                <c:pt idx="199">
                  <c:v>28.33</c:v>
                </c:pt>
                <c:pt idx="200">
                  <c:v>23.74</c:v>
                </c:pt>
                <c:pt idx="201">
                  <c:v>22.96</c:v>
                </c:pt>
                <c:pt idx="202">
                  <c:v>22.25</c:v>
                </c:pt>
                <c:pt idx="203">
                  <c:v>21.74</c:v>
                </c:pt>
                <c:pt idx="204">
                  <c:v>22.5</c:v>
                </c:pt>
                <c:pt idx="205">
                  <c:v>22.52</c:v>
                </c:pt>
                <c:pt idx="206">
                  <c:v>29.87</c:v>
                </c:pt>
                <c:pt idx="207">
                  <c:v>45.45</c:v>
                </c:pt>
                <c:pt idx="208">
                  <c:v>44.52</c:v>
                </c:pt>
                <c:pt idx="209">
                  <c:v>84.66</c:v>
                </c:pt>
                <c:pt idx="210">
                  <c:v>36.119999999999997</c:v>
                </c:pt>
                <c:pt idx="211">
                  <c:v>27.57</c:v>
                </c:pt>
                <c:pt idx="212">
                  <c:v>26.46</c:v>
                </c:pt>
                <c:pt idx="213">
                  <c:v>28.55</c:v>
                </c:pt>
                <c:pt idx="214">
                  <c:v>25.78</c:v>
                </c:pt>
                <c:pt idx="215">
                  <c:v>25.26</c:v>
                </c:pt>
                <c:pt idx="216">
                  <c:v>27.12</c:v>
                </c:pt>
                <c:pt idx="217">
                  <c:v>26.55</c:v>
                </c:pt>
                <c:pt idx="218">
                  <c:v>33.08</c:v>
                </c:pt>
                <c:pt idx="219">
                  <c:v>48.9</c:v>
                </c:pt>
                <c:pt idx="220">
                  <c:v>53.99</c:v>
                </c:pt>
                <c:pt idx="221">
                  <c:v>46.63</c:v>
                </c:pt>
                <c:pt idx="222">
                  <c:v>42.91</c:v>
                </c:pt>
                <c:pt idx="223">
                  <c:v>31.45</c:v>
                </c:pt>
                <c:pt idx="224">
                  <c:v>27.97</c:v>
                </c:pt>
                <c:pt idx="225">
                  <c:v>29.37</c:v>
                </c:pt>
                <c:pt idx="226">
                  <c:v>26.82</c:v>
                </c:pt>
                <c:pt idx="227">
                  <c:v>27.13</c:v>
                </c:pt>
                <c:pt idx="228">
                  <c:v>26.54</c:v>
                </c:pt>
                <c:pt idx="229">
                  <c:v>27.28</c:v>
                </c:pt>
                <c:pt idx="230">
                  <c:v>32.78</c:v>
                </c:pt>
                <c:pt idx="231">
                  <c:v>45.74</c:v>
                </c:pt>
                <c:pt idx="232">
                  <c:v>60.64</c:v>
                </c:pt>
                <c:pt idx="233">
                  <c:v>56.96</c:v>
                </c:pt>
                <c:pt idx="234">
                  <c:v>35.729999999999997</c:v>
                </c:pt>
                <c:pt idx="235">
                  <c:v>32.06</c:v>
                </c:pt>
                <c:pt idx="236">
                  <c:v>27.68</c:v>
                </c:pt>
                <c:pt idx="237">
                  <c:v>27.62</c:v>
                </c:pt>
                <c:pt idx="238">
                  <c:v>30.7</c:v>
                </c:pt>
                <c:pt idx="239">
                  <c:v>27.45</c:v>
                </c:pt>
                <c:pt idx="240">
                  <c:v>29.47</c:v>
                </c:pt>
                <c:pt idx="241">
                  <c:v>30.33</c:v>
                </c:pt>
                <c:pt idx="242">
                  <c:v>38.68</c:v>
                </c:pt>
                <c:pt idx="243">
                  <c:v>63.17</c:v>
                </c:pt>
                <c:pt idx="244">
                  <c:v>83.79</c:v>
                </c:pt>
                <c:pt idx="245">
                  <c:v>77.66</c:v>
                </c:pt>
                <c:pt idx="246">
                  <c:v>52.61</c:v>
                </c:pt>
                <c:pt idx="247">
                  <c:v>44.77</c:v>
                </c:pt>
                <c:pt idx="248">
                  <c:v>31.03</c:v>
                </c:pt>
                <c:pt idx="249">
                  <c:v>31.84</c:v>
                </c:pt>
                <c:pt idx="250">
                  <c:v>31.28</c:v>
                </c:pt>
                <c:pt idx="251">
                  <c:v>31.69</c:v>
                </c:pt>
                <c:pt idx="252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B-4A21-9CEC-57FFBAAEBA25}"/>
            </c:ext>
          </c:extLst>
        </c:ser>
        <c:ser>
          <c:idx val="0"/>
          <c:order val="1"/>
          <c:tx>
            <c:strRef>
              <c:f>'Bill Data'!$G$1</c:f>
              <c:strCache>
                <c:ptCount val="1"/>
                <c:pt idx="0">
                  <c:v>Electric $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cat>
            <c:numRef>
              <c:f>'Bill Data'!$A$2:$A$254</c:f>
              <c:numCache>
                <c:formatCode>m/d/yyyy</c:formatCode>
                <c:ptCount val="253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  <c:pt idx="252">
                  <c:v>44853</c:v>
                </c:pt>
              </c:numCache>
            </c:numRef>
          </c:cat>
          <c:val>
            <c:numRef>
              <c:f>'Bill Data'!$G$2:$G$254</c:f>
              <c:numCache>
                <c:formatCode>"$"#,##0.00</c:formatCode>
                <c:ptCount val="253"/>
                <c:pt idx="0">
                  <c:v>35</c:v>
                </c:pt>
                <c:pt idx="1">
                  <c:v>20.100000000000001</c:v>
                </c:pt>
                <c:pt idx="2">
                  <c:v>16.64</c:v>
                </c:pt>
                <c:pt idx="3">
                  <c:v>16.940000000000001</c:v>
                </c:pt>
                <c:pt idx="4">
                  <c:v>20.64</c:v>
                </c:pt>
                <c:pt idx="5">
                  <c:v>17.97</c:v>
                </c:pt>
                <c:pt idx="6">
                  <c:v>18.25</c:v>
                </c:pt>
                <c:pt idx="7">
                  <c:v>22.82</c:v>
                </c:pt>
                <c:pt idx="8">
                  <c:v>22.04</c:v>
                </c:pt>
                <c:pt idx="9">
                  <c:v>65.48</c:v>
                </c:pt>
                <c:pt idx="10">
                  <c:v>79.25</c:v>
                </c:pt>
                <c:pt idx="11">
                  <c:v>77.31</c:v>
                </c:pt>
                <c:pt idx="12">
                  <c:v>69.930000000000007</c:v>
                </c:pt>
                <c:pt idx="13">
                  <c:v>26.62</c:v>
                </c:pt>
                <c:pt idx="14">
                  <c:v>21.61</c:v>
                </c:pt>
                <c:pt idx="15">
                  <c:v>26.53</c:v>
                </c:pt>
                <c:pt idx="16">
                  <c:v>25.44</c:v>
                </c:pt>
                <c:pt idx="17">
                  <c:v>25.2</c:v>
                </c:pt>
                <c:pt idx="18">
                  <c:v>19.54</c:v>
                </c:pt>
                <c:pt idx="19">
                  <c:v>23.75</c:v>
                </c:pt>
                <c:pt idx="20">
                  <c:v>29.81</c:v>
                </c:pt>
                <c:pt idx="21">
                  <c:v>36.869999999999997</c:v>
                </c:pt>
                <c:pt idx="22">
                  <c:v>64.8</c:v>
                </c:pt>
                <c:pt idx="23">
                  <c:v>67.88</c:v>
                </c:pt>
                <c:pt idx="24">
                  <c:v>49.85</c:v>
                </c:pt>
                <c:pt idx="25">
                  <c:v>25.07</c:v>
                </c:pt>
                <c:pt idx="26">
                  <c:v>21.41</c:v>
                </c:pt>
                <c:pt idx="27">
                  <c:v>24.85</c:v>
                </c:pt>
                <c:pt idx="28">
                  <c:v>27.65</c:v>
                </c:pt>
                <c:pt idx="29">
                  <c:v>24.78</c:v>
                </c:pt>
                <c:pt idx="30">
                  <c:v>20.56</c:v>
                </c:pt>
                <c:pt idx="31">
                  <c:v>28.21</c:v>
                </c:pt>
                <c:pt idx="32">
                  <c:v>39.28</c:v>
                </c:pt>
                <c:pt idx="33">
                  <c:v>60.26</c:v>
                </c:pt>
                <c:pt idx="34">
                  <c:v>68.7</c:v>
                </c:pt>
                <c:pt idx="35">
                  <c:v>58.47</c:v>
                </c:pt>
                <c:pt idx="36">
                  <c:v>59.82</c:v>
                </c:pt>
                <c:pt idx="37">
                  <c:v>34.799999999999997</c:v>
                </c:pt>
                <c:pt idx="38">
                  <c:v>27.4</c:v>
                </c:pt>
                <c:pt idx="39">
                  <c:v>26.73</c:v>
                </c:pt>
                <c:pt idx="40">
                  <c:v>30.95</c:v>
                </c:pt>
                <c:pt idx="41">
                  <c:v>32.630000000000003</c:v>
                </c:pt>
                <c:pt idx="42">
                  <c:v>30.02</c:v>
                </c:pt>
                <c:pt idx="43">
                  <c:v>39.04</c:v>
                </c:pt>
                <c:pt idx="44">
                  <c:v>35.69</c:v>
                </c:pt>
                <c:pt idx="45">
                  <c:v>73.84</c:v>
                </c:pt>
                <c:pt idx="46">
                  <c:v>106.31</c:v>
                </c:pt>
                <c:pt idx="47">
                  <c:v>126.4</c:v>
                </c:pt>
                <c:pt idx="48">
                  <c:v>106.4</c:v>
                </c:pt>
                <c:pt idx="49">
                  <c:v>79.709999999999994</c:v>
                </c:pt>
                <c:pt idx="50">
                  <c:v>55.6</c:v>
                </c:pt>
                <c:pt idx="51">
                  <c:v>69</c:v>
                </c:pt>
                <c:pt idx="52">
                  <c:v>67.77</c:v>
                </c:pt>
                <c:pt idx="53">
                  <c:v>56.7</c:v>
                </c:pt>
                <c:pt idx="54">
                  <c:v>51.24</c:v>
                </c:pt>
                <c:pt idx="55">
                  <c:v>66.27</c:v>
                </c:pt>
                <c:pt idx="56">
                  <c:v>66.37</c:v>
                </c:pt>
                <c:pt idx="57">
                  <c:v>89.36</c:v>
                </c:pt>
                <c:pt idx="58">
                  <c:v>102.21</c:v>
                </c:pt>
                <c:pt idx="59">
                  <c:v>99.87</c:v>
                </c:pt>
                <c:pt idx="60">
                  <c:v>83.24</c:v>
                </c:pt>
                <c:pt idx="61">
                  <c:v>73.900000000000006</c:v>
                </c:pt>
                <c:pt idx="62">
                  <c:v>61.17</c:v>
                </c:pt>
                <c:pt idx="63">
                  <c:v>63.9</c:v>
                </c:pt>
                <c:pt idx="64">
                  <c:v>69.510000000000005</c:v>
                </c:pt>
                <c:pt idx="65">
                  <c:v>59.04</c:v>
                </c:pt>
                <c:pt idx="66">
                  <c:v>59.01</c:v>
                </c:pt>
                <c:pt idx="67">
                  <c:v>74.02</c:v>
                </c:pt>
                <c:pt idx="68">
                  <c:v>79.27</c:v>
                </c:pt>
                <c:pt idx="69">
                  <c:v>100.88</c:v>
                </c:pt>
                <c:pt idx="70">
                  <c:v>117.65</c:v>
                </c:pt>
                <c:pt idx="71">
                  <c:v>117.31</c:v>
                </c:pt>
                <c:pt idx="72">
                  <c:v>109.2</c:v>
                </c:pt>
                <c:pt idx="73">
                  <c:v>80.84</c:v>
                </c:pt>
                <c:pt idx="74">
                  <c:v>69.63</c:v>
                </c:pt>
                <c:pt idx="75">
                  <c:v>72.86</c:v>
                </c:pt>
                <c:pt idx="76">
                  <c:v>82.38</c:v>
                </c:pt>
                <c:pt idx="77">
                  <c:v>69.3</c:v>
                </c:pt>
                <c:pt idx="78">
                  <c:v>63.89</c:v>
                </c:pt>
                <c:pt idx="79">
                  <c:v>65.05</c:v>
                </c:pt>
                <c:pt idx="80">
                  <c:v>66.73</c:v>
                </c:pt>
                <c:pt idx="81">
                  <c:v>105.01</c:v>
                </c:pt>
                <c:pt idx="82">
                  <c:v>110.75</c:v>
                </c:pt>
                <c:pt idx="83">
                  <c:v>106.15</c:v>
                </c:pt>
                <c:pt idx="84">
                  <c:v>103.97</c:v>
                </c:pt>
                <c:pt idx="85">
                  <c:v>77.989999999999995</c:v>
                </c:pt>
                <c:pt idx="86">
                  <c:v>63.54</c:v>
                </c:pt>
                <c:pt idx="87">
                  <c:v>29.68</c:v>
                </c:pt>
                <c:pt idx="88">
                  <c:v>28.43</c:v>
                </c:pt>
                <c:pt idx="89">
                  <c:v>27.1</c:v>
                </c:pt>
                <c:pt idx="90">
                  <c:v>27.94</c:v>
                </c:pt>
                <c:pt idx="91">
                  <c:v>30.97</c:v>
                </c:pt>
                <c:pt idx="92">
                  <c:v>35.44</c:v>
                </c:pt>
                <c:pt idx="93">
                  <c:v>59.99</c:v>
                </c:pt>
                <c:pt idx="94">
                  <c:v>60.4</c:v>
                </c:pt>
                <c:pt idx="95">
                  <c:v>61.3</c:v>
                </c:pt>
                <c:pt idx="96">
                  <c:v>52.26</c:v>
                </c:pt>
                <c:pt idx="97">
                  <c:v>28.38</c:v>
                </c:pt>
                <c:pt idx="98">
                  <c:v>25.83</c:v>
                </c:pt>
                <c:pt idx="99">
                  <c:v>29.25</c:v>
                </c:pt>
                <c:pt idx="100">
                  <c:v>32</c:v>
                </c:pt>
                <c:pt idx="101">
                  <c:v>29.34</c:v>
                </c:pt>
                <c:pt idx="102">
                  <c:v>28.04</c:v>
                </c:pt>
                <c:pt idx="103">
                  <c:v>35.72</c:v>
                </c:pt>
                <c:pt idx="104">
                  <c:v>37.15</c:v>
                </c:pt>
                <c:pt idx="105">
                  <c:v>74.27</c:v>
                </c:pt>
                <c:pt idx="106">
                  <c:v>87.9</c:v>
                </c:pt>
                <c:pt idx="107">
                  <c:v>79.430000000000007</c:v>
                </c:pt>
                <c:pt idx="108">
                  <c:v>65.36</c:v>
                </c:pt>
                <c:pt idx="109">
                  <c:v>40.29</c:v>
                </c:pt>
                <c:pt idx="110">
                  <c:v>30.38</c:v>
                </c:pt>
                <c:pt idx="111">
                  <c:v>36.020000000000003</c:v>
                </c:pt>
                <c:pt idx="112">
                  <c:v>35.15</c:v>
                </c:pt>
                <c:pt idx="113">
                  <c:v>35.44</c:v>
                </c:pt>
                <c:pt idx="114">
                  <c:v>35.33</c:v>
                </c:pt>
                <c:pt idx="115">
                  <c:v>34.46</c:v>
                </c:pt>
                <c:pt idx="116">
                  <c:v>43.34</c:v>
                </c:pt>
                <c:pt idx="117">
                  <c:v>75.11</c:v>
                </c:pt>
                <c:pt idx="118">
                  <c:v>101.99</c:v>
                </c:pt>
                <c:pt idx="119">
                  <c:v>86.13</c:v>
                </c:pt>
                <c:pt idx="120">
                  <c:v>67.63</c:v>
                </c:pt>
                <c:pt idx="121">
                  <c:v>38.78</c:v>
                </c:pt>
                <c:pt idx="122">
                  <c:v>28.62</c:v>
                </c:pt>
                <c:pt idx="123">
                  <c:v>34.380000000000003</c:v>
                </c:pt>
                <c:pt idx="124">
                  <c:v>39.409999999999997</c:v>
                </c:pt>
                <c:pt idx="125">
                  <c:v>36.58</c:v>
                </c:pt>
                <c:pt idx="126">
                  <c:v>38.61</c:v>
                </c:pt>
                <c:pt idx="127">
                  <c:v>39.85</c:v>
                </c:pt>
                <c:pt idx="128">
                  <c:v>54.24</c:v>
                </c:pt>
                <c:pt idx="129">
                  <c:v>75.66</c:v>
                </c:pt>
                <c:pt idx="130">
                  <c:v>95.35</c:v>
                </c:pt>
                <c:pt idx="131">
                  <c:v>76.989999999999995</c:v>
                </c:pt>
                <c:pt idx="132">
                  <c:v>71.260000000000005</c:v>
                </c:pt>
                <c:pt idx="133">
                  <c:v>32.159999999999997</c:v>
                </c:pt>
                <c:pt idx="134">
                  <c:v>30.89</c:v>
                </c:pt>
                <c:pt idx="135">
                  <c:v>33.49</c:v>
                </c:pt>
                <c:pt idx="136">
                  <c:v>39.659999999999997</c:v>
                </c:pt>
                <c:pt idx="137">
                  <c:v>33.450000000000003</c:v>
                </c:pt>
                <c:pt idx="138">
                  <c:v>32.79</c:v>
                </c:pt>
                <c:pt idx="139">
                  <c:v>40.1</c:v>
                </c:pt>
                <c:pt idx="140">
                  <c:v>39.33</c:v>
                </c:pt>
                <c:pt idx="141">
                  <c:v>64.5</c:v>
                </c:pt>
                <c:pt idx="142">
                  <c:v>85.42</c:v>
                </c:pt>
                <c:pt idx="143">
                  <c:v>65.3</c:v>
                </c:pt>
                <c:pt idx="144">
                  <c:v>73.42</c:v>
                </c:pt>
                <c:pt idx="145">
                  <c:v>44.57</c:v>
                </c:pt>
                <c:pt idx="146">
                  <c:v>35.51</c:v>
                </c:pt>
                <c:pt idx="147">
                  <c:v>35.700000000000003</c:v>
                </c:pt>
                <c:pt idx="148">
                  <c:v>39.46</c:v>
                </c:pt>
                <c:pt idx="149">
                  <c:v>38.869999999999997</c:v>
                </c:pt>
                <c:pt idx="150">
                  <c:v>36.08</c:v>
                </c:pt>
                <c:pt idx="151">
                  <c:v>37.1</c:v>
                </c:pt>
                <c:pt idx="152">
                  <c:v>47.55</c:v>
                </c:pt>
                <c:pt idx="153">
                  <c:v>78.23</c:v>
                </c:pt>
                <c:pt idx="154">
                  <c:v>71.87</c:v>
                </c:pt>
                <c:pt idx="155">
                  <c:v>66.209999999999994</c:v>
                </c:pt>
                <c:pt idx="156">
                  <c:v>74.180000000000007</c:v>
                </c:pt>
                <c:pt idx="157">
                  <c:v>40.86</c:v>
                </c:pt>
                <c:pt idx="158">
                  <c:v>35.36</c:v>
                </c:pt>
                <c:pt idx="159">
                  <c:v>37.92</c:v>
                </c:pt>
                <c:pt idx="160">
                  <c:v>39.71</c:v>
                </c:pt>
                <c:pt idx="161">
                  <c:v>38.36</c:v>
                </c:pt>
                <c:pt idx="162">
                  <c:v>33.590000000000003</c:v>
                </c:pt>
                <c:pt idx="163">
                  <c:v>36.46</c:v>
                </c:pt>
                <c:pt idx="164">
                  <c:v>40.68</c:v>
                </c:pt>
                <c:pt idx="165">
                  <c:v>67.02</c:v>
                </c:pt>
                <c:pt idx="166">
                  <c:v>72.08</c:v>
                </c:pt>
                <c:pt idx="167">
                  <c:v>81.099999999999994</c:v>
                </c:pt>
                <c:pt idx="168">
                  <c:v>70.739999999999995</c:v>
                </c:pt>
                <c:pt idx="169">
                  <c:v>40.840000000000003</c:v>
                </c:pt>
                <c:pt idx="170">
                  <c:v>34.04</c:v>
                </c:pt>
                <c:pt idx="171">
                  <c:v>32.97</c:v>
                </c:pt>
                <c:pt idx="172">
                  <c:v>39.340000000000003</c:v>
                </c:pt>
                <c:pt idx="173">
                  <c:v>35.700000000000003</c:v>
                </c:pt>
                <c:pt idx="174">
                  <c:v>34.549999999999997</c:v>
                </c:pt>
                <c:pt idx="175">
                  <c:v>37.04</c:v>
                </c:pt>
                <c:pt idx="176">
                  <c:v>38.54</c:v>
                </c:pt>
                <c:pt idx="177">
                  <c:v>72.900000000000006</c:v>
                </c:pt>
                <c:pt idx="178">
                  <c:v>77.209999999999994</c:v>
                </c:pt>
                <c:pt idx="179">
                  <c:v>80.8</c:v>
                </c:pt>
                <c:pt idx="180">
                  <c:v>78.56</c:v>
                </c:pt>
                <c:pt idx="181">
                  <c:v>48.19</c:v>
                </c:pt>
                <c:pt idx="182">
                  <c:v>34.42</c:v>
                </c:pt>
                <c:pt idx="183">
                  <c:v>37.799999999999997</c:v>
                </c:pt>
                <c:pt idx="184">
                  <c:v>37.270000000000003</c:v>
                </c:pt>
                <c:pt idx="185">
                  <c:v>33.35</c:v>
                </c:pt>
                <c:pt idx="186">
                  <c:v>32.049999999999997</c:v>
                </c:pt>
                <c:pt idx="187">
                  <c:v>44.14</c:v>
                </c:pt>
                <c:pt idx="188">
                  <c:v>53.82</c:v>
                </c:pt>
                <c:pt idx="189">
                  <c:v>82.27</c:v>
                </c:pt>
                <c:pt idx="190">
                  <c:v>96.22</c:v>
                </c:pt>
                <c:pt idx="191">
                  <c:v>92.08</c:v>
                </c:pt>
                <c:pt idx="192">
                  <c:v>64.22</c:v>
                </c:pt>
                <c:pt idx="193">
                  <c:v>55.01</c:v>
                </c:pt>
                <c:pt idx="194">
                  <c:v>35.49</c:v>
                </c:pt>
                <c:pt idx="195">
                  <c:v>38.74</c:v>
                </c:pt>
                <c:pt idx="196">
                  <c:v>43.84</c:v>
                </c:pt>
                <c:pt idx="197">
                  <c:v>38.770000000000003</c:v>
                </c:pt>
                <c:pt idx="198">
                  <c:v>35.29</c:v>
                </c:pt>
                <c:pt idx="199">
                  <c:v>36.81</c:v>
                </c:pt>
                <c:pt idx="200">
                  <c:v>69</c:v>
                </c:pt>
                <c:pt idx="201">
                  <c:v>91.15</c:v>
                </c:pt>
                <c:pt idx="202">
                  <c:v>104.7</c:v>
                </c:pt>
                <c:pt idx="203">
                  <c:v>81.92</c:v>
                </c:pt>
                <c:pt idx="204">
                  <c:v>88.08</c:v>
                </c:pt>
                <c:pt idx="205">
                  <c:v>50.5</c:v>
                </c:pt>
                <c:pt idx="206">
                  <c:v>31.59</c:v>
                </c:pt>
                <c:pt idx="207">
                  <c:v>38.83</c:v>
                </c:pt>
                <c:pt idx="208">
                  <c:v>34.82</c:v>
                </c:pt>
                <c:pt idx="209">
                  <c:v>37.299999999999997</c:v>
                </c:pt>
                <c:pt idx="210">
                  <c:v>33.49</c:v>
                </c:pt>
                <c:pt idx="211">
                  <c:v>38.78</c:v>
                </c:pt>
                <c:pt idx="212">
                  <c:v>51.51</c:v>
                </c:pt>
                <c:pt idx="213">
                  <c:v>80.66</c:v>
                </c:pt>
                <c:pt idx="214">
                  <c:v>110.73</c:v>
                </c:pt>
                <c:pt idx="215">
                  <c:v>104.37</c:v>
                </c:pt>
                <c:pt idx="216">
                  <c:v>99.8</c:v>
                </c:pt>
                <c:pt idx="217">
                  <c:v>57.48</c:v>
                </c:pt>
                <c:pt idx="218">
                  <c:v>34.340000000000003</c:v>
                </c:pt>
                <c:pt idx="219">
                  <c:v>41.19</c:v>
                </c:pt>
                <c:pt idx="220">
                  <c:v>41.87</c:v>
                </c:pt>
                <c:pt idx="221">
                  <c:v>37.72</c:v>
                </c:pt>
                <c:pt idx="222">
                  <c:v>41.15</c:v>
                </c:pt>
                <c:pt idx="223">
                  <c:v>45.14</c:v>
                </c:pt>
                <c:pt idx="224">
                  <c:v>44.85</c:v>
                </c:pt>
                <c:pt idx="225">
                  <c:v>111.84</c:v>
                </c:pt>
                <c:pt idx="226">
                  <c:v>128.81</c:v>
                </c:pt>
                <c:pt idx="227">
                  <c:v>107.39</c:v>
                </c:pt>
                <c:pt idx="228">
                  <c:v>93.06</c:v>
                </c:pt>
                <c:pt idx="229">
                  <c:v>53.46</c:v>
                </c:pt>
                <c:pt idx="230">
                  <c:v>43.01</c:v>
                </c:pt>
                <c:pt idx="231">
                  <c:v>41.66</c:v>
                </c:pt>
                <c:pt idx="232">
                  <c:v>49.24</c:v>
                </c:pt>
                <c:pt idx="233">
                  <c:v>43.55</c:v>
                </c:pt>
                <c:pt idx="234">
                  <c:v>39.39</c:v>
                </c:pt>
                <c:pt idx="235">
                  <c:v>43.06</c:v>
                </c:pt>
                <c:pt idx="236">
                  <c:v>57.94</c:v>
                </c:pt>
                <c:pt idx="237">
                  <c:v>90.54</c:v>
                </c:pt>
                <c:pt idx="238">
                  <c:v>135.19</c:v>
                </c:pt>
                <c:pt idx="239">
                  <c:v>127.6</c:v>
                </c:pt>
                <c:pt idx="240">
                  <c:v>96.9</c:v>
                </c:pt>
                <c:pt idx="241">
                  <c:v>71.66</c:v>
                </c:pt>
                <c:pt idx="242">
                  <c:v>43.88</c:v>
                </c:pt>
                <c:pt idx="243">
                  <c:v>56.4</c:v>
                </c:pt>
                <c:pt idx="244">
                  <c:v>49.57</c:v>
                </c:pt>
                <c:pt idx="245">
                  <c:v>46.95</c:v>
                </c:pt>
                <c:pt idx="246">
                  <c:v>44.59</c:v>
                </c:pt>
                <c:pt idx="247">
                  <c:v>44.54</c:v>
                </c:pt>
                <c:pt idx="248">
                  <c:v>73.709999999999994</c:v>
                </c:pt>
                <c:pt idx="249">
                  <c:v>101.94</c:v>
                </c:pt>
                <c:pt idx="250">
                  <c:v>123.9</c:v>
                </c:pt>
                <c:pt idx="251">
                  <c:v>119.04</c:v>
                </c:pt>
                <c:pt idx="252">
                  <c:v>96.33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B-4A21-9CEC-57FFBAAE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2800"/>
        <c:axId val="115123904"/>
      </c:areaChart>
      <c:catAx>
        <c:axId val="115212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115123904"/>
        <c:crosses val="autoZero"/>
        <c:auto val="0"/>
        <c:lblAlgn val="ctr"/>
        <c:lblOffset val="100"/>
        <c:noMultiLvlLbl val="1"/>
      </c:catAx>
      <c:valAx>
        <c:axId val="115123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521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598967834299321"/>
          <c:y val="0.23308200111349744"/>
          <c:w val="7.9294679990127404E-2"/>
          <c:h val="7.3122167508231903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ccf/day -vs- Average</a:t>
            </a:r>
            <a:r>
              <a:rPr lang="en-US" baseline="0"/>
              <a:t> temp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168309972983588E-2"/>
          <c:y val="8.5005169808319528E-2"/>
          <c:w val="0.91511245295217869"/>
          <c:h val="0.84937691879424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Data'!$T$1</c:f>
              <c:strCache>
                <c:ptCount val="1"/>
                <c:pt idx="0">
                  <c:v>Avg ccf/d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strRef>
                  <c:f>'Bill Data'!$B$2</c:f>
                  <c:strCache>
                    <c:ptCount val="1"/>
                    <c:pt idx="0">
                      <c:v>10/01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{44D390EF-62B0-4520-89EC-7C16CA59D6C4}</c15:txfldGUID>
                      <c15:f>'Bill Data'!$B$2</c15:f>
                      <c15:dlblFieldTableCache>
                        <c:ptCount val="1"/>
                        <c:pt idx="0">
                          <c:v>10/01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77-4878-A7F6-E0E64952520D}"/>
                </c:ext>
              </c:extLst>
            </c:dLbl>
            <c:dLbl>
              <c:idx val="1"/>
              <c:tx>
                <c:strRef>
                  <c:f>'Bill Data'!$B$3</c:f>
                  <c:strCache>
                    <c:ptCount val="1"/>
                    <c:pt idx="0">
                      <c:v>11/01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{E15CF3F4-AC6C-4455-9A1C-40EC393C10ED}</c15:txfldGUID>
                      <c15:f>'Bill Data'!$B$3</c15:f>
                      <c15:dlblFieldTableCache>
                        <c:ptCount val="1"/>
                        <c:pt idx="0">
                          <c:v>11/01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77-4878-A7F6-E0E64952520D}"/>
                </c:ext>
              </c:extLst>
            </c:dLbl>
            <c:dLbl>
              <c:idx val="2"/>
              <c:tx>
                <c:strRef>
                  <c:f>'Bill Data'!$B$4</c:f>
                  <c:strCache>
                    <c:ptCount val="1"/>
                    <c:pt idx="0">
                      <c:v>12/01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{CDE9249B-0D35-447F-9C7D-D30762B72E57}</c15:txfldGUID>
                      <c15:f>'Bill Data'!$B$4</c15:f>
                      <c15:dlblFieldTableCache>
                        <c:ptCount val="1"/>
                        <c:pt idx="0">
                          <c:v>12/01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77-4878-A7F6-E0E64952520D}"/>
                </c:ext>
              </c:extLst>
            </c:dLbl>
            <c:dLbl>
              <c:idx val="3"/>
              <c:tx>
                <c:strRef>
                  <c:f>'Bill Data'!$B$5</c:f>
                  <c:strCache>
                    <c:ptCount val="1"/>
                    <c:pt idx="0">
                      <c:v>1/02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{9BCC0B58-8A95-4AB1-BE82-4FD0010E6F84}</c15:txfldGUID>
                      <c15:f>'Bill Data'!$B$5</c15:f>
                      <c15:dlblFieldTableCache>
                        <c:ptCount val="1"/>
                        <c:pt idx="0">
                          <c:v>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77-4878-A7F6-E0E64952520D}"/>
                </c:ext>
              </c:extLst>
            </c:dLbl>
            <c:dLbl>
              <c:idx val="4"/>
              <c:tx>
                <c:strRef>
                  <c:f>'Bill Data'!$B$6</c:f>
                  <c:strCache>
                    <c:ptCount val="1"/>
                    <c:pt idx="0">
                      <c:v>2/02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{AB9C3ED7-9532-4FBC-9A2C-C1B59B1991E8}</c15:txfldGUID>
                      <c15:f>'Bill Data'!$B$6</c15:f>
                      <c15:dlblFieldTableCache>
                        <c:ptCount val="1"/>
                        <c:pt idx="0">
                          <c:v>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77-4878-A7F6-E0E64952520D}"/>
                </c:ext>
              </c:extLst>
            </c:dLbl>
            <c:dLbl>
              <c:idx val="5"/>
              <c:tx>
                <c:strRef>
                  <c:f>'Bill Data'!$B$7</c:f>
                  <c:strCache>
                    <c:ptCount val="1"/>
                    <c:pt idx="0">
                      <c:v>3/02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{F0B8126D-82DD-4EB2-80B7-5E6D19BBFF2C}</c15:txfldGUID>
                      <c15:f>'Bill Data'!$B$7</c15:f>
                      <c15:dlblFieldTableCache>
                        <c:ptCount val="1"/>
                        <c:pt idx="0">
                          <c:v>3/02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77-4878-A7F6-E0E64952520D}"/>
                </c:ext>
              </c:extLst>
            </c:dLbl>
            <c:dLbl>
              <c:idx val="6"/>
              <c:tx>
                <c:strRef>
                  <c:f>'Bill Data'!$B$8</c:f>
                  <c:strCache>
                    <c:ptCount val="1"/>
                    <c:pt idx="0">
                      <c:v>4/02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{3D83C273-327C-4491-A789-161E53F5AA8C}</c15:txfldGUID>
                      <c15:f>'Bill Data'!$B$8</c15:f>
                      <c15:dlblFieldTableCache>
                        <c:ptCount val="1"/>
                        <c:pt idx="0">
                          <c:v>4/02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77-4878-A7F6-E0E64952520D}"/>
                </c:ext>
              </c:extLst>
            </c:dLbl>
            <c:dLbl>
              <c:idx val="7"/>
              <c:tx>
                <c:strRef>
                  <c:f>'Bill Data'!$B$9</c:f>
                  <c:strCache>
                    <c:ptCount val="1"/>
                    <c:pt idx="0">
                      <c:v>5/02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{97C9B882-DD6A-4DF5-981D-AD80A5B59F01}</c15:txfldGUID>
                      <c15:f>'Bill Data'!$B$9</c15:f>
                      <c15:dlblFieldTableCache>
                        <c:ptCount val="1"/>
                        <c:pt idx="0">
                          <c:v>5/02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877-4878-A7F6-E0E64952520D}"/>
                </c:ext>
              </c:extLst>
            </c:dLbl>
            <c:dLbl>
              <c:idx val="8"/>
              <c:tx>
                <c:strRef>
                  <c:f>'Bill Data'!$B$10</c:f>
                  <c:strCache>
                    <c:ptCount val="1"/>
                    <c:pt idx="0">
                      <c:v>6/02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{09269E01-A961-4385-A845-EED68977BC5E}</c15:txfldGUID>
                      <c15:f>'Bill Data'!$B$10</c15:f>
                      <c15:dlblFieldTableCache>
                        <c:ptCount val="1"/>
                        <c:pt idx="0">
                          <c:v>6/02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877-4878-A7F6-E0E64952520D}"/>
                </c:ext>
              </c:extLst>
            </c:dLbl>
            <c:dLbl>
              <c:idx val="9"/>
              <c:tx>
                <c:strRef>
                  <c:f>'Bill Data'!$B$11</c:f>
                  <c:strCache>
                    <c:ptCount val="1"/>
                    <c:pt idx="0">
                      <c:v>7/02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{E97AC0E0-73C7-4903-8A61-3D7FED193946}</c15:txfldGUID>
                      <c15:f>'Bill Data'!$B$11</c15:f>
                      <c15:dlblFieldTableCache>
                        <c:ptCount val="1"/>
                        <c:pt idx="0">
                          <c:v>7/02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877-4878-A7F6-E0E64952520D}"/>
                </c:ext>
              </c:extLst>
            </c:dLbl>
            <c:dLbl>
              <c:idx val="10"/>
              <c:tx>
                <c:strRef>
                  <c:f>'Bill Data'!$B$12</c:f>
                  <c:strCache>
                    <c:ptCount val="1"/>
                    <c:pt idx="0">
                      <c:v>8/02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{43B50A8A-98CF-4CB4-A316-1C130AFA19A0}</c15:txfldGUID>
                      <c15:f>'Bill Data'!$B$12</c15:f>
                      <c15:dlblFieldTableCache>
                        <c:ptCount val="1"/>
                        <c:pt idx="0">
                          <c:v>8/02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877-4878-A7F6-E0E64952520D}"/>
                </c:ext>
              </c:extLst>
            </c:dLbl>
            <c:dLbl>
              <c:idx val="11"/>
              <c:tx>
                <c:strRef>
                  <c:f>'Bill Data'!$B$13</c:f>
                  <c:strCache>
                    <c:ptCount val="1"/>
                    <c:pt idx="0">
                      <c:v>9/02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{D05CB20E-726F-4BAA-8167-082991C05A9A}</c15:txfldGUID>
                      <c15:f>'Bill Data'!$B$13</c15:f>
                      <c15:dlblFieldTableCache>
                        <c:ptCount val="1"/>
                        <c:pt idx="0">
                          <c:v>9/02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877-4878-A7F6-E0E64952520D}"/>
                </c:ext>
              </c:extLst>
            </c:dLbl>
            <c:dLbl>
              <c:idx val="12"/>
              <c:tx>
                <c:strRef>
                  <c:f>'Bill Data'!$B$14</c:f>
                  <c:strCache>
                    <c:ptCount val="1"/>
                    <c:pt idx="0">
                      <c:v>10/02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{B1081FD1-6EEB-49CD-B096-E6CF74957460}</c15:txfldGUID>
                      <c15:f>'Bill Data'!$B$14</c15:f>
                      <c15:dlblFieldTableCache>
                        <c:ptCount val="1"/>
                        <c:pt idx="0">
                          <c:v>10/02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877-4878-A7F6-E0E64952520D}"/>
                </c:ext>
              </c:extLst>
            </c:dLbl>
            <c:dLbl>
              <c:idx val="13"/>
              <c:tx>
                <c:strRef>
                  <c:f>'Bill Data'!$B$15</c:f>
                  <c:strCache>
                    <c:ptCount val="1"/>
                    <c:pt idx="0">
                      <c:v>11/02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{A4941133-C53C-4306-BEBD-7112ED7DF3A8}</c15:txfldGUID>
                      <c15:f>'Bill Data'!$B$15</c15:f>
                      <c15:dlblFieldTableCache>
                        <c:ptCount val="1"/>
                        <c:pt idx="0">
                          <c:v>11/02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877-4878-A7F6-E0E64952520D}"/>
                </c:ext>
              </c:extLst>
            </c:dLbl>
            <c:dLbl>
              <c:idx val="14"/>
              <c:tx>
                <c:strRef>
                  <c:f>'Bill Data'!$B$16</c:f>
                  <c:strCache>
                    <c:ptCount val="1"/>
                    <c:pt idx="0">
                      <c:v>12/02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{6F9CC2AA-2931-44A0-9186-B6F4EEF5698C}</c15:txfldGUID>
                      <c15:f>'Bill Data'!$B$16</c15:f>
                      <c15:dlblFieldTableCache>
                        <c:ptCount val="1"/>
                        <c:pt idx="0">
                          <c:v>12/02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877-4878-A7F6-E0E64952520D}"/>
                </c:ext>
              </c:extLst>
            </c:dLbl>
            <c:dLbl>
              <c:idx val="15"/>
              <c:tx>
                <c:strRef>
                  <c:f>'Bill Data'!$B$17</c:f>
                  <c:strCache>
                    <c:ptCount val="1"/>
                    <c:pt idx="0">
                      <c:v>1/03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{8FBDD943-FF66-433F-8352-17507FFA0267}</c15:txfldGUID>
                      <c15:f>'Bill Data'!$B$17</c15:f>
                      <c15:dlblFieldTableCache>
                        <c:ptCount val="1"/>
                        <c:pt idx="0">
                          <c:v>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877-4878-A7F6-E0E64952520D}"/>
                </c:ext>
              </c:extLst>
            </c:dLbl>
            <c:dLbl>
              <c:idx val="16"/>
              <c:tx>
                <c:strRef>
                  <c:f>'Bill Data'!$B$18</c:f>
                  <c:strCache>
                    <c:ptCount val="1"/>
                    <c:pt idx="0">
                      <c:v>2/03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{E896B94E-1F25-4085-A50B-75C83CD5C904}</c15:txfldGUID>
                      <c15:f>'Bill Data'!$B$18</c15:f>
                      <c15:dlblFieldTableCache>
                        <c:ptCount val="1"/>
                        <c:pt idx="0">
                          <c:v>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877-4878-A7F6-E0E64952520D}"/>
                </c:ext>
              </c:extLst>
            </c:dLbl>
            <c:dLbl>
              <c:idx val="17"/>
              <c:tx>
                <c:strRef>
                  <c:f>'Bill Data'!$B$19</c:f>
                  <c:strCache>
                    <c:ptCount val="1"/>
                    <c:pt idx="0">
                      <c:v>3/03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{B04BD0A6-2F8E-4D79-A00A-70F7C6813F32}</c15:txfldGUID>
                      <c15:f>'Bill Data'!$B$19</c15:f>
                      <c15:dlblFieldTableCache>
                        <c:ptCount val="1"/>
                        <c:pt idx="0">
                          <c:v>3/03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877-4878-A7F6-E0E64952520D}"/>
                </c:ext>
              </c:extLst>
            </c:dLbl>
            <c:dLbl>
              <c:idx val="18"/>
              <c:tx>
                <c:strRef>
                  <c:f>'Bill Data'!$B$20</c:f>
                  <c:strCache>
                    <c:ptCount val="1"/>
                    <c:pt idx="0">
                      <c:v>4/03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{81B48F01-140D-4C44-81C3-D2057BBF3CC1}</c15:txfldGUID>
                      <c15:f>'Bill Data'!$B$20</c15:f>
                      <c15:dlblFieldTableCache>
                        <c:ptCount val="1"/>
                        <c:pt idx="0">
                          <c:v>4/03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877-4878-A7F6-E0E64952520D}"/>
                </c:ext>
              </c:extLst>
            </c:dLbl>
            <c:dLbl>
              <c:idx val="19"/>
              <c:tx>
                <c:strRef>
                  <c:f>'Bill Data'!$B$21</c:f>
                  <c:strCache>
                    <c:ptCount val="1"/>
                    <c:pt idx="0">
                      <c:v>5/03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{5D181AFE-0060-4BCA-96D2-4ABD0B516106}</c15:txfldGUID>
                      <c15:f>'Bill Data'!$B$21</c15:f>
                      <c15:dlblFieldTableCache>
                        <c:ptCount val="1"/>
                        <c:pt idx="0">
                          <c:v>5/03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877-4878-A7F6-E0E64952520D}"/>
                </c:ext>
              </c:extLst>
            </c:dLbl>
            <c:dLbl>
              <c:idx val="20"/>
              <c:tx>
                <c:strRef>
                  <c:f>'Bill Data'!$B$22</c:f>
                  <c:strCache>
                    <c:ptCount val="1"/>
                    <c:pt idx="0">
                      <c:v>6/03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{2A51894E-321D-4A99-A65B-DEE4B1113D48}</c15:txfldGUID>
                      <c15:f>'Bill Data'!$B$22</c15:f>
                      <c15:dlblFieldTableCache>
                        <c:ptCount val="1"/>
                        <c:pt idx="0">
                          <c:v>6/03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877-4878-A7F6-E0E64952520D}"/>
                </c:ext>
              </c:extLst>
            </c:dLbl>
            <c:dLbl>
              <c:idx val="21"/>
              <c:tx>
                <c:strRef>
                  <c:f>'Bill Data'!$B$23</c:f>
                  <c:strCache>
                    <c:ptCount val="1"/>
                    <c:pt idx="0">
                      <c:v>7/03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{434D2472-4EF3-4E95-9586-86A43D9ED69C}</c15:txfldGUID>
                      <c15:f>'Bill Data'!$B$23</c15:f>
                      <c15:dlblFieldTableCache>
                        <c:ptCount val="1"/>
                        <c:pt idx="0">
                          <c:v>7/03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877-4878-A7F6-E0E64952520D}"/>
                </c:ext>
              </c:extLst>
            </c:dLbl>
            <c:dLbl>
              <c:idx val="22"/>
              <c:tx>
                <c:strRef>
                  <c:f>'Bill Data'!$B$24</c:f>
                  <c:strCache>
                    <c:ptCount val="1"/>
                    <c:pt idx="0">
                      <c:v>8/03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{784AE965-065B-4428-8DCE-26EC5DD48DE1}</c15:txfldGUID>
                      <c15:f>'Bill Data'!$B$24</c15:f>
                      <c15:dlblFieldTableCache>
                        <c:ptCount val="1"/>
                        <c:pt idx="0">
                          <c:v>8/03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877-4878-A7F6-E0E64952520D}"/>
                </c:ext>
              </c:extLst>
            </c:dLbl>
            <c:dLbl>
              <c:idx val="23"/>
              <c:tx>
                <c:strRef>
                  <c:f>'Bill Data'!$B$25</c:f>
                  <c:strCache>
                    <c:ptCount val="1"/>
                    <c:pt idx="0">
                      <c:v>9/03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{1970FA10-4B8F-4DC8-8C35-2AC3E2C07EAF}</c15:txfldGUID>
                      <c15:f>'Bill Data'!$B$25</c15:f>
                      <c15:dlblFieldTableCache>
                        <c:ptCount val="1"/>
                        <c:pt idx="0">
                          <c:v>9/03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877-4878-A7F6-E0E64952520D}"/>
                </c:ext>
              </c:extLst>
            </c:dLbl>
            <c:dLbl>
              <c:idx val="24"/>
              <c:tx>
                <c:strRef>
                  <c:f>'Bill Data'!$B$26</c:f>
                  <c:strCache>
                    <c:ptCount val="1"/>
                    <c:pt idx="0">
                      <c:v>10/03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{F9726A57-144E-43CE-A48E-A93780A88027}</c15:txfldGUID>
                      <c15:f>'Bill Data'!$B$26</c15:f>
                      <c15:dlblFieldTableCache>
                        <c:ptCount val="1"/>
                        <c:pt idx="0">
                          <c:v>10/03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877-4878-A7F6-E0E64952520D}"/>
                </c:ext>
              </c:extLst>
            </c:dLbl>
            <c:dLbl>
              <c:idx val="25"/>
              <c:tx>
                <c:strRef>
                  <c:f>'Bill Data'!$B$27</c:f>
                  <c:strCache>
                    <c:ptCount val="1"/>
                    <c:pt idx="0">
                      <c:v>11/03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{242F3449-25D9-4CCC-B21D-E957C9B23CAA}</c15:txfldGUID>
                      <c15:f>'Bill Data'!$B$27</c15:f>
                      <c15:dlblFieldTableCache>
                        <c:ptCount val="1"/>
                        <c:pt idx="0">
                          <c:v>11/03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877-4878-A7F6-E0E64952520D}"/>
                </c:ext>
              </c:extLst>
            </c:dLbl>
            <c:dLbl>
              <c:idx val="26"/>
              <c:tx>
                <c:strRef>
                  <c:f>'Bill Data'!$B$28</c:f>
                  <c:strCache>
                    <c:ptCount val="1"/>
                    <c:pt idx="0">
                      <c:v>12/03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{5D1E7338-EDF7-4F54-AAC2-8A46CA95C411}</c15:txfldGUID>
                      <c15:f>'Bill Data'!$B$28</c15:f>
                      <c15:dlblFieldTableCache>
                        <c:ptCount val="1"/>
                        <c:pt idx="0">
                          <c:v>12/03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877-4878-A7F6-E0E64952520D}"/>
                </c:ext>
              </c:extLst>
            </c:dLbl>
            <c:dLbl>
              <c:idx val="27"/>
              <c:tx>
                <c:strRef>
                  <c:f>'Bill Data'!$B$29</c:f>
                  <c:strCache>
                    <c:ptCount val="1"/>
                    <c:pt idx="0">
                      <c:v>1/04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{D907C2F5-6372-4021-97E3-C244EB5DA237}</c15:txfldGUID>
                      <c15:f>'Bill Data'!$B$29</c15:f>
                      <c15:dlblFieldTableCache>
                        <c:ptCount val="1"/>
                        <c:pt idx="0">
                          <c:v>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877-4878-A7F6-E0E64952520D}"/>
                </c:ext>
              </c:extLst>
            </c:dLbl>
            <c:dLbl>
              <c:idx val="28"/>
              <c:tx>
                <c:strRef>
                  <c:f>'Bill Data'!$B$30</c:f>
                  <c:strCache>
                    <c:ptCount val="1"/>
                    <c:pt idx="0">
                      <c:v>2/04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{06A56BD4-9028-4C0B-9E5B-8FF680EAE62A}</c15:txfldGUID>
                      <c15:f>'Bill Data'!$B$30</c15:f>
                      <c15:dlblFieldTableCache>
                        <c:ptCount val="1"/>
                        <c:pt idx="0">
                          <c:v>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877-4878-A7F6-E0E64952520D}"/>
                </c:ext>
              </c:extLst>
            </c:dLbl>
            <c:dLbl>
              <c:idx val="29"/>
              <c:tx>
                <c:strRef>
                  <c:f>'Bill Data'!$B$31</c:f>
                  <c:strCache>
                    <c:ptCount val="1"/>
                    <c:pt idx="0">
                      <c:v>3/04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{219BF15B-D453-4EC3-AE8C-B9E59FF075EB}</c15:txfldGUID>
                      <c15:f>'Bill Data'!$B$31</c15:f>
                      <c15:dlblFieldTableCache>
                        <c:ptCount val="1"/>
                        <c:pt idx="0">
                          <c:v>3/04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877-4878-A7F6-E0E64952520D}"/>
                </c:ext>
              </c:extLst>
            </c:dLbl>
            <c:dLbl>
              <c:idx val="30"/>
              <c:tx>
                <c:strRef>
                  <c:f>'Bill Data'!$B$32</c:f>
                  <c:strCache>
                    <c:ptCount val="1"/>
                    <c:pt idx="0">
                      <c:v>4/04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{D2061825-08FA-463B-8434-EC48D719EEAE}</c15:txfldGUID>
                      <c15:f>'Bill Data'!$B$32</c15:f>
                      <c15:dlblFieldTableCache>
                        <c:ptCount val="1"/>
                        <c:pt idx="0">
                          <c:v>4/04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877-4878-A7F6-E0E64952520D}"/>
                </c:ext>
              </c:extLst>
            </c:dLbl>
            <c:dLbl>
              <c:idx val="31"/>
              <c:tx>
                <c:strRef>
                  <c:f>'Bill Data'!$B$33</c:f>
                  <c:strCache>
                    <c:ptCount val="1"/>
                    <c:pt idx="0">
                      <c:v>5/04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{8B175A7F-AB19-48BF-AAC8-3FA468348BC3}</c15:txfldGUID>
                      <c15:f>'Bill Data'!$B$33</c15:f>
                      <c15:dlblFieldTableCache>
                        <c:ptCount val="1"/>
                        <c:pt idx="0">
                          <c:v>5/04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877-4878-A7F6-E0E64952520D}"/>
                </c:ext>
              </c:extLst>
            </c:dLbl>
            <c:dLbl>
              <c:idx val="32"/>
              <c:tx>
                <c:strRef>
                  <c:f>'Bill Data'!$B$34</c:f>
                  <c:strCache>
                    <c:ptCount val="1"/>
                    <c:pt idx="0">
                      <c:v>6/04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{4C3446AD-F8B7-4D11-AFB5-4C59B9C5319B}</c15:txfldGUID>
                      <c15:f>'Bill Data'!$B$34</c15:f>
                      <c15:dlblFieldTableCache>
                        <c:ptCount val="1"/>
                        <c:pt idx="0">
                          <c:v>6/04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877-4878-A7F6-E0E64952520D}"/>
                </c:ext>
              </c:extLst>
            </c:dLbl>
            <c:dLbl>
              <c:idx val="33"/>
              <c:tx>
                <c:strRef>
                  <c:f>'Bill Data'!$B$35</c:f>
                  <c:strCache>
                    <c:ptCount val="1"/>
                    <c:pt idx="0">
                      <c:v>7/04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{F3E4F4F1-A943-4404-88F2-0876BE4E9C5C}</c15:txfldGUID>
                      <c15:f>'Bill Data'!$B$35</c15:f>
                      <c15:dlblFieldTableCache>
                        <c:ptCount val="1"/>
                        <c:pt idx="0">
                          <c:v>7/04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877-4878-A7F6-E0E64952520D}"/>
                </c:ext>
              </c:extLst>
            </c:dLbl>
            <c:dLbl>
              <c:idx val="34"/>
              <c:tx>
                <c:strRef>
                  <c:f>'Bill Data'!$B$36</c:f>
                  <c:strCache>
                    <c:ptCount val="1"/>
                    <c:pt idx="0">
                      <c:v>8/04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{26CC1CF1-51E9-46D7-8715-EB754EC98110}</c15:txfldGUID>
                      <c15:f>'Bill Data'!$B$36</c15:f>
                      <c15:dlblFieldTableCache>
                        <c:ptCount val="1"/>
                        <c:pt idx="0">
                          <c:v>8/04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877-4878-A7F6-E0E64952520D}"/>
                </c:ext>
              </c:extLst>
            </c:dLbl>
            <c:dLbl>
              <c:idx val="35"/>
              <c:tx>
                <c:strRef>
                  <c:f>'Bill Data'!$B$37</c:f>
                  <c:strCache>
                    <c:ptCount val="1"/>
                    <c:pt idx="0">
                      <c:v>9/04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{82A9C46F-C4CB-4A8B-96A3-52822B85C193}</c15:txfldGUID>
                      <c15:f>'Bill Data'!$B$37</c15:f>
                      <c15:dlblFieldTableCache>
                        <c:ptCount val="1"/>
                        <c:pt idx="0">
                          <c:v>9/04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877-4878-A7F6-E0E64952520D}"/>
                </c:ext>
              </c:extLst>
            </c:dLbl>
            <c:dLbl>
              <c:idx val="36"/>
              <c:tx>
                <c:strRef>
                  <c:f>'Bill Data'!$B$38</c:f>
                  <c:strCache>
                    <c:ptCount val="1"/>
                    <c:pt idx="0">
                      <c:v>10/04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{0476F25D-78DD-45DC-9342-DE32F9412C0E}</c15:txfldGUID>
                      <c15:f>'Bill Data'!$B$38</c15:f>
                      <c15:dlblFieldTableCache>
                        <c:ptCount val="1"/>
                        <c:pt idx="0">
                          <c:v>10/04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877-4878-A7F6-E0E64952520D}"/>
                </c:ext>
              </c:extLst>
            </c:dLbl>
            <c:dLbl>
              <c:idx val="37"/>
              <c:tx>
                <c:strRef>
                  <c:f>'Bill Data'!$B$39</c:f>
                  <c:strCache>
                    <c:ptCount val="1"/>
                    <c:pt idx="0">
                      <c:v>11/04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{BABB98D4-1EE5-437C-9938-8E501F52CD17}</c15:txfldGUID>
                      <c15:f>'Bill Data'!$B$39</c15:f>
                      <c15:dlblFieldTableCache>
                        <c:ptCount val="1"/>
                        <c:pt idx="0">
                          <c:v>11/04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877-4878-A7F6-E0E64952520D}"/>
                </c:ext>
              </c:extLst>
            </c:dLbl>
            <c:dLbl>
              <c:idx val="38"/>
              <c:tx>
                <c:strRef>
                  <c:f>'Bill Data'!$B$40</c:f>
                  <c:strCache>
                    <c:ptCount val="1"/>
                    <c:pt idx="0">
                      <c:v>12/04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{D5059375-B757-432E-A311-417539D5AD66}</c15:txfldGUID>
                      <c15:f>'Bill Data'!$B$40</c15:f>
                      <c15:dlblFieldTableCache>
                        <c:ptCount val="1"/>
                        <c:pt idx="0">
                          <c:v>12/04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877-4878-A7F6-E0E64952520D}"/>
                </c:ext>
              </c:extLst>
            </c:dLbl>
            <c:dLbl>
              <c:idx val="39"/>
              <c:tx>
                <c:strRef>
                  <c:f>'Bill Data'!$B$41</c:f>
                  <c:strCache>
                    <c:ptCount val="1"/>
                    <c:pt idx="0">
                      <c:v>1/05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{8765D827-BCBF-45CD-9571-4379FE024C80}</c15:txfldGUID>
                      <c15:f>'Bill Data'!$B$41</c15:f>
                      <c15:dlblFieldTableCache>
                        <c:ptCount val="1"/>
                        <c:pt idx="0">
                          <c:v>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877-4878-A7F6-E0E64952520D}"/>
                </c:ext>
              </c:extLst>
            </c:dLbl>
            <c:dLbl>
              <c:idx val="40"/>
              <c:tx>
                <c:strRef>
                  <c:f>'Bill Data'!$B$42</c:f>
                  <c:strCache>
                    <c:ptCount val="1"/>
                    <c:pt idx="0">
                      <c:v>2/05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{46BBFEB3-915D-4119-8555-B5005D81AA7A}</c15:txfldGUID>
                      <c15:f>'Bill Data'!$B$42</c15:f>
                      <c15:dlblFieldTableCache>
                        <c:ptCount val="1"/>
                        <c:pt idx="0">
                          <c:v>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877-4878-A7F6-E0E64952520D}"/>
                </c:ext>
              </c:extLst>
            </c:dLbl>
            <c:dLbl>
              <c:idx val="41"/>
              <c:tx>
                <c:strRef>
                  <c:f>'Bill Data'!$B$43</c:f>
                  <c:strCache>
                    <c:ptCount val="1"/>
                    <c:pt idx="0">
                      <c:v>3/05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{C026C454-A20C-4A5E-A74D-62C6521DDB30}</c15:txfldGUID>
                      <c15:f>'Bill Data'!$B$43</c15:f>
                      <c15:dlblFieldTableCache>
                        <c:ptCount val="1"/>
                        <c:pt idx="0">
                          <c:v>3/05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877-4878-A7F6-E0E64952520D}"/>
                </c:ext>
              </c:extLst>
            </c:dLbl>
            <c:dLbl>
              <c:idx val="42"/>
              <c:tx>
                <c:strRef>
                  <c:f>'Bill Data'!$B$44</c:f>
                  <c:strCache>
                    <c:ptCount val="1"/>
                    <c:pt idx="0">
                      <c:v>4/05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{8EF795B0-6DE2-4411-B9E6-28966DA2CCDA}</c15:txfldGUID>
                      <c15:f>'Bill Data'!$B$44</c15:f>
                      <c15:dlblFieldTableCache>
                        <c:ptCount val="1"/>
                        <c:pt idx="0">
                          <c:v>4/05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877-4878-A7F6-E0E64952520D}"/>
                </c:ext>
              </c:extLst>
            </c:dLbl>
            <c:dLbl>
              <c:idx val="43"/>
              <c:tx>
                <c:strRef>
                  <c:f>'Bill Data'!$B$45</c:f>
                  <c:strCache>
                    <c:ptCount val="1"/>
                    <c:pt idx="0">
                      <c:v>5/05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{EA8AF076-4C1D-4CB9-80DB-0D16A699022B}</c15:txfldGUID>
                      <c15:f>'Bill Data'!$B$45</c15:f>
                      <c15:dlblFieldTableCache>
                        <c:ptCount val="1"/>
                        <c:pt idx="0">
                          <c:v>5/05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877-4878-A7F6-E0E64952520D}"/>
                </c:ext>
              </c:extLst>
            </c:dLbl>
            <c:dLbl>
              <c:idx val="44"/>
              <c:tx>
                <c:strRef>
                  <c:f>'Bill Data'!$B$46</c:f>
                  <c:strCache>
                    <c:ptCount val="1"/>
                    <c:pt idx="0">
                      <c:v>6/05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{E3CC1F2F-C677-488A-87D2-22D6B6F772DD}</c15:txfldGUID>
                      <c15:f>'Bill Data'!$B$46</c15:f>
                      <c15:dlblFieldTableCache>
                        <c:ptCount val="1"/>
                        <c:pt idx="0">
                          <c:v>6/05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877-4878-A7F6-E0E64952520D}"/>
                </c:ext>
              </c:extLst>
            </c:dLbl>
            <c:dLbl>
              <c:idx val="45"/>
              <c:tx>
                <c:strRef>
                  <c:f>'Bill Data'!$B$47</c:f>
                  <c:strCache>
                    <c:ptCount val="1"/>
                    <c:pt idx="0">
                      <c:v>7/05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{4EBB7CD3-F4FE-4496-A010-E647FE2D709C}</c15:txfldGUID>
                      <c15:f>'Bill Data'!$B$47</c15:f>
                      <c15:dlblFieldTableCache>
                        <c:ptCount val="1"/>
                        <c:pt idx="0">
                          <c:v>7/05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877-4878-A7F6-E0E64952520D}"/>
                </c:ext>
              </c:extLst>
            </c:dLbl>
            <c:dLbl>
              <c:idx val="46"/>
              <c:tx>
                <c:strRef>
                  <c:f>'Bill Data'!$B$48</c:f>
                  <c:strCache>
                    <c:ptCount val="1"/>
                    <c:pt idx="0">
                      <c:v>8/05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{8CF26D0F-7837-47A5-8163-1728A6587199}</c15:txfldGUID>
                      <c15:f>'Bill Data'!$B$48</c15:f>
                      <c15:dlblFieldTableCache>
                        <c:ptCount val="1"/>
                        <c:pt idx="0">
                          <c:v>8/05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877-4878-A7F6-E0E64952520D}"/>
                </c:ext>
              </c:extLst>
            </c:dLbl>
            <c:dLbl>
              <c:idx val="47"/>
              <c:tx>
                <c:strRef>
                  <c:f>'Bill Data'!$B$49</c:f>
                  <c:strCache>
                    <c:ptCount val="1"/>
                    <c:pt idx="0">
                      <c:v>9/05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{AF7C2F11-93FA-4E73-B677-0C7FCEE9B9B0}</c15:txfldGUID>
                      <c15:f>'Bill Data'!$B$49</c15:f>
                      <c15:dlblFieldTableCache>
                        <c:ptCount val="1"/>
                        <c:pt idx="0">
                          <c:v>9/05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877-4878-A7F6-E0E64952520D}"/>
                </c:ext>
              </c:extLst>
            </c:dLbl>
            <c:dLbl>
              <c:idx val="48"/>
              <c:tx>
                <c:strRef>
                  <c:f>'Bill Data'!$B$50</c:f>
                  <c:strCache>
                    <c:ptCount val="1"/>
                    <c:pt idx="0">
                      <c:v>10/05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{FB3CB985-70FF-455A-8DBA-68562DF05333}</c15:txfldGUID>
                      <c15:f>'Bill Data'!$B$50</c15:f>
                      <c15:dlblFieldTableCache>
                        <c:ptCount val="1"/>
                        <c:pt idx="0">
                          <c:v>10/05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877-4878-A7F6-E0E64952520D}"/>
                </c:ext>
              </c:extLst>
            </c:dLbl>
            <c:dLbl>
              <c:idx val="49"/>
              <c:tx>
                <c:strRef>
                  <c:f>'Bill Data'!$B$51</c:f>
                  <c:strCache>
                    <c:ptCount val="1"/>
                    <c:pt idx="0">
                      <c:v>11/05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{37D934ED-69CE-4437-BF9B-248170758919}</c15:txfldGUID>
                      <c15:f>'Bill Data'!$B$51</c15:f>
                      <c15:dlblFieldTableCache>
                        <c:ptCount val="1"/>
                        <c:pt idx="0">
                          <c:v>11/05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877-4878-A7F6-E0E64952520D}"/>
                </c:ext>
              </c:extLst>
            </c:dLbl>
            <c:dLbl>
              <c:idx val="50"/>
              <c:tx>
                <c:strRef>
                  <c:f>'Bill Data'!$B$52</c:f>
                  <c:strCache>
                    <c:ptCount val="1"/>
                    <c:pt idx="0">
                      <c:v>12/05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{9ADF2B31-B83A-424E-A74B-CBA82756CF05}</c15:txfldGUID>
                      <c15:f>'Bill Data'!$B$52</c15:f>
                      <c15:dlblFieldTableCache>
                        <c:ptCount val="1"/>
                        <c:pt idx="0">
                          <c:v>12/05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877-4878-A7F6-E0E64952520D}"/>
                </c:ext>
              </c:extLst>
            </c:dLbl>
            <c:dLbl>
              <c:idx val="51"/>
              <c:tx>
                <c:strRef>
                  <c:f>'Bill Data'!$B$53</c:f>
                  <c:strCache>
                    <c:ptCount val="1"/>
                    <c:pt idx="0">
                      <c:v>1/06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{9302261B-C421-45D6-AD11-DCDA5A4C428F}</c15:txfldGUID>
                      <c15:f>'Bill Data'!$B$53</c15:f>
                      <c15:dlblFieldTableCache>
                        <c:ptCount val="1"/>
                        <c:pt idx="0">
                          <c:v>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877-4878-A7F6-E0E64952520D}"/>
                </c:ext>
              </c:extLst>
            </c:dLbl>
            <c:dLbl>
              <c:idx val="52"/>
              <c:tx>
                <c:strRef>
                  <c:f>'Bill Data'!$B$54</c:f>
                  <c:strCache>
                    <c:ptCount val="1"/>
                    <c:pt idx="0">
                      <c:v>2/06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{74606B5C-6976-45CC-ABC5-5BEA1166F2E5}</c15:txfldGUID>
                      <c15:f>'Bill Data'!$B$54</c15:f>
                      <c15:dlblFieldTableCache>
                        <c:ptCount val="1"/>
                        <c:pt idx="0">
                          <c:v>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877-4878-A7F6-E0E64952520D}"/>
                </c:ext>
              </c:extLst>
            </c:dLbl>
            <c:dLbl>
              <c:idx val="53"/>
              <c:tx>
                <c:strRef>
                  <c:f>'Bill Data'!$B$55</c:f>
                  <c:strCache>
                    <c:ptCount val="1"/>
                    <c:pt idx="0">
                      <c:v>3/06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{4261150B-3C0D-4F77-A238-7EB80950ADA7}</c15:txfldGUID>
                      <c15:f>'Bill Data'!$B$55</c15:f>
                      <c15:dlblFieldTableCache>
                        <c:ptCount val="1"/>
                        <c:pt idx="0">
                          <c:v>3/06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877-4878-A7F6-E0E64952520D}"/>
                </c:ext>
              </c:extLst>
            </c:dLbl>
            <c:dLbl>
              <c:idx val="54"/>
              <c:tx>
                <c:strRef>
                  <c:f>'Bill Data'!$B$56</c:f>
                  <c:strCache>
                    <c:ptCount val="1"/>
                    <c:pt idx="0">
                      <c:v>4/06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{E97B6FFA-4543-44FF-BDCC-24A41B1E4343}</c15:txfldGUID>
                      <c15:f>'Bill Data'!$B$56</c15:f>
                      <c15:dlblFieldTableCache>
                        <c:ptCount val="1"/>
                        <c:pt idx="0">
                          <c:v>4/06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877-4878-A7F6-E0E64952520D}"/>
                </c:ext>
              </c:extLst>
            </c:dLbl>
            <c:dLbl>
              <c:idx val="55"/>
              <c:tx>
                <c:strRef>
                  <c:f>'Bill Data'!$B$57</c:f>
                  <c:strCache>
                    <c:ptCount val="1"/>
                    <c:pt idx="0">
                      <c:v>5/06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{34053AB9-3EC7-41E6-B0AA-6CC9E3BF5E3F}</c15:txfldGUID>
                      <c15:f>'Bill Data'!$B$57</c15:f>
                      <c15:dlblFieldTableCache>
                        <c:ptCount val="1"/>
                        <c:pt idx="0">
                          <c:v>5/06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877-4878-A7F6-E0E64952520D}"/>
                </c:ext>
              </c:extLst>
            </c:dLbl>
            <c:dLbl>
              <c:idx val="56"/>
              <c:tx>
                <c:strRef>
                  <c:f>'Bill Data'!$B$58</c:f>
                  <c:strCache>
                    <c:ptCount val="1"/>
                    <c:pt idx="0">
                      <c:v>6/06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{13705AA4-F2F7-4B86-9347-B66DEB687411}</c15:txfldGUID>
                      <c15:f>'Bill Data'!$B$58</c15:f>
                      <c15:dlblFieldTableCache>
                        <c:ptCount val="1"/>
                        <c:pt idx="0">
                          <c:v>6/06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877-4878-A7F6-E0E64952520D}"/>
                </c:ext>
              </c:extLst>
            </c:dLbl>
            <c:dLbl>
              <c:idx val="57"/>
              <c:tx>
                <c:strRef>
                  <c:f>'Bill Data'!$B$59</c:f>
                  <c:strCache>
                    <c:ptCount val="1"/>
                    <c:pt idx="0">
                      <c:v>7/06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{6A141379-6390-4CC2-9FC7-15AD9C57E83A}</c15:txfldGUID>
                      <c15:f>'Bill Data'!$B$59</c15:f>
                      <c15:dlblFieldTableCache>
                        <c:ptCount val="1"/>
                        <c:pt idx="0">
                          <c:v>7/06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1877-4878-A7F6-E0E64952520D}"/>
                </c:ext>
              </c:extLst>
            </c:dLbl>
            <c:dLbl>
              <c:idx val="58"/>
              <c:tx>
                <c:strRef>
                  <c:f>'Bill Data'!$B$60</c:f>
                  <c:strCache>
                    <c:ptCount val="1"/>
                    <c:pt idx="0">
                      <c:v>8/06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{1E85A085-A60C-4000-BD7F-E04C6F938DEB}</c15:txfldGUID>
                      <c15:f>'Bill Data'!$B$60</c15:f>
                      <c15:dlblFieldTableCache>
                        <c:ptCount val="1"/>
                        <c:pt idx="0">
                          <c:v>8/06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877-4878-A7F6-E0E64952520D}"/>
                </c:ext>
              </c:extLst>
            </c:dLbl>
            <c:dLbl>
              <c:idx val="59"/>
              <c:tx>
                <c:strRef>
                  <c:f>'Bill Data'!$B$61</c:f>
                  <c:strCache>
                    <c:ptCount val="1"/>
                    <c:pt idx="0">
                      <c:v>9/06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{835ADB38-CF03-4E48-A773-A923ABE915AD}</c15:txfldGUID>
                      <c15:f>'Bill Data'!$B$61</c15:f>
                      <c15:dlblFieldTableCache>
                        <c:ptCount val="1"/>
                        <c:pt idx="0">
                          <c:v>9/06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877-4878-A7F6-E0E64952520D}"/>
                </c:ext>
              </c:extLst>
            </c:dLbl>
            <c:dLbl>
              <c:idx val="60"/>
              <c:tx>
                <c:strRef>
                  <c:f>'Bill Data'!$B$62</c:f>
                  <c:strCache>
                    <c:ptCount val="1"/>
                    <c:pt idx="0">
                      <c:v>10/06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{A051F5FE-EE52-4F08-9A10-A1DB695BAA65}</c15:txfldGUID>
                      <c15:f>'Bill Data'!$B$62</c15:f>
                      <c15:dlblFieldTableCache>
                        <c:ptCount val="1"/>
                        <c:pt idx="0">
                          <c:v>10/06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877-4878-A7F6-E0E64952520D}"/>
                </c:ext>
              </c:extLst>
            </c:dLbl>
            <c:dLbl>
              <c:idx val="61"/>
              <c:tx>
                <c:strRef>
                  <c:f>'Bill Data'!$B$63</c:f>
                  <c:strCache>
                    <c:ptCount val="1"/>
                    <c:pt idx="0">
                      <c:v>11/06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{8C7CB12C-4A11-4D26-84B6-95FB69F85D81}</c15:txfldGUID>
                      <c15:f>'Bill Data'!$B$63</c15:f>
                      <c15:dlblFieldTableCache>
                        <c:ptCount val="1"/>
                        <c:pt idx="0">
                          <c:v>11/06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877-4878-A7F6-E0E64952520D}"/>
                </c:ext>
              </c:extLst>
            </c:dLbl>
            <c:dLbl>
              <c:idx val="62"/>
              <c:tx>
                <c:strRef>
                  <c:f>'Bill Data'!$B$64</c:f>
                  <c:strCache>
                    <c:ptCount val="1"/>
                    <c:pt idx="0">
                      <c:v>12/06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{3D98E41F-5184-46BA-BC38-B06906E6AE43}</c15:txfldGUID>
                      <c15:f>'Bill Data'!$B$64</c15:f>
                      <c15:dlblFieldTableCache>
                        <c:ptCount val="1"/>
                        <c:pt idx="0">
                          <c:v>12/06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877-4878-A7F6-E0E64952520D}"/>
                </c:ext>
              </c:extLst>
            </c:dLbl>
            <c:dLbl>
              <c:idx val="63"/>
              <c:tx>
                <c:strRef>
                  <c:f>'Bill Data'!$B$65</c:f>
                  <c:strCache>
                    <c:ptCount val="1"/>
                    <c:pt idx="0">
                      <c:v>1/07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{AF09BEEE-6C56-4E68-81D7-740140256910}</c15:txfldGUID>
                      <c15:f>'Bill Data'!$B$65</c15:f>
                      <c15:dlblFieldTableCache>
                        <c:ptCount val="1"/>
                        <c:pt idx="0">
                          <c:v>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877-4878-A7F6-E0E64952520D}"/>
                </c:ext>
              </c:extLst>
            </c:dLbl>
            <c:dLbl>
              <c:idx val="64"/>
              <c:tx>
                <c:strRef>
                  <c:f>'Bill Data'!$B$66</c:f>
                  <c:strCache>
                    <c:ptCount val="1"/>
                    <c:pt idx="0">
                      <c:v>2/07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{77B3B34E-4F30-4182-9566-3547B47864CC}</c15:txfldGUID>
                      <c15:f>'Bill Data'!$B$66</c15:f>
                      <c15:dlblFieldTableCache>
                        <c:ptCount val="1"/>
                        <c:pt idx="0">
                          <c:v>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877-4878-A7F6-E0E64952520D}"/>
                </c:ext>
              </c:extLst>
            </c:dLbl>
            <c:dLbl>
              <c:idx val="65"/>
              <c:tx>
                <c:strRef>
                  <c:f>'Bill Data'!$B$67</c:f>
                  <c:strCache>
                    <c:ptCount val="1"/>
                    <c:pt idx="0">
                      <c:v>3/07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{088C4D41-8DB8-4937-87D3-520139C92790}</c15:txfldGUID>
                      <c15:f>'Bill Data'!$B$67</c15:f>
                      <c15:dlblFieldTableCache>
                        <c:ptCount val="1"/>
                        <c:pt idx="0">
                          <c:v>3/07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877-4878-A7F6-E0E64952520D}"/>
                </c:ext>
              </c:extLst>
            </c:dLbl>
            <c:dLbl>
              <c:idx val="66"/>
              <c:tx>
                <c:strRef>
                  <c:f>'Bill Data'!$B$68</c:f>
                  <c:strCache>
                    <c:ptCount val="1"/>
                    <c:pt idx="0">
                      <c:v>4/07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{3FCEF335-B4D4-449C-A1E7-B4F22CE1F570}</c15:txfldGUID>
                      <c15:f>'Bill Data'!$B$68</c15:f>
                      <c15:dlblFieldTableCache>
                        <c:ptCount val="1"/>
                        <c:pt idx="0">
                          <c:v>4/07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877-4878-A7F6-E0E64952520D}"/>
                </c:ext>
              </c:extLst>
            </c:dLbl>
            <c:dLbl>
              <c:idx val="67"/>
              <c:tx>
                <c:strRef>
                  <c:f>'Bill Data'!$B$69</c:f>
                  <c:strCache>
                    <c:ptCount val="1"/>
                    <c:pt idx="0">
                      <c:v>5/07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{ADC03464-5144-44CE-9636-6FDDA3A2756A}</c15:txfldGUID>
                      <c15:f>'Bill Data'!$B$69</c15:f>
                      <c15:dlblFieldTableCache>
                        <c:ptCount val="1"/>
                        <c:pt idx="0">
                          <c:v>5/07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877-4878-A7F6-E0E64952520D}"/>
                </c:ext>
              </c:extLst>
            </c:dLbl>
            <c:dLbl>
              <c:idx val="68"/>
              <c:tx>
                <c:strRef>
                  <c:f>'Bill Data'!$B$70</c:f>
                  <c:strCache>
                    <c:ptCount val="1"/>
                    <c:pt idx="0">
                      <c:v>6/07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{508505FB-7DCD-428D-992E-288AF33170D9}</c15:txfldGUID>
                      <c15:f>'Bill Data'!$B$70</c15:f>
                      <c15:dlblFieldTableCache>
                        <c:ptCount val="1"/>
                        <c:pt idx="0">
                          <c:v>6/07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877-4878-A7F6-E0E64952520D}"/>
                </c:ext>
              </c:extLst>
            </c:dLbl>
            <c:dLbl>
              <c:idx val="69"/>
              <c:tx>
                <c:strRef>
                  <c:f>'Bill Data'!$B$71</c:f>
                  <c:strCache>
                    <c:ptCount val="1"/>
                    <c:pt idx="0">
                      <c:v>7/07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{9048E260-E5D4-400C-98AC-CD3E677B8708}</c15:txfldGUID>
                      <c15:f>'Bill Data'!$B$71</c15:f>
                      <c15:dlblFieldTableCache>
                        <c:ptCount val="1"/>
                        <c:pt idx="0">
                          <c:v>7/07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877-4878-A7F6-E0E64952520D}"/>
                </c:ext>
              </c:extLst>
            </c:dLbl>
            <c:dLbl>
              <c:idx val="70"/>
              <c:tx>
                <c:strRef>
                  <c:f>'Bill Data'!$B$72</c:f>
                  <c:strCache>
                    <c:ptCount val="1"/>
                    <c:pt idx="0">
                      <c:v>8/07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{5B812A80-FC9B-4DDE-A2CB-40C4B53568CC}</c15:txfldGUID>
                      <c15:f>'Bill Data'!$B$72</c15:f>
                      <c15:dlblFieldTableCache>
                        <c:ptCount val="1"/>
                        <c:pt idx="0">
                          <c:v>8/07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877-4878-A7F6-E0E64952520D}"/>
                </c:ext>
              </c:extLst>
            </c:dLbl>
            <c:dLbl>
              <c:idx val="71"/>
              <c:tx>
                <c:strRef>
                  <c:f>'Bill Data'!$B$73</c:f>
                  <c:strCache>
                    <c:ptCount val="1"/>
                    <c:pt idx="0">
                      <c:v>9/07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{9E39AD16-0EEE-427C-B864-1D7E10121B9C}</c15:txfldGUID>
                      <c15:f>'Bill Data'!$B$73</c15:f>
                      <c15:dlblFieldTableCache>
                        <c:ptCount val="1"/>
                        <c:pt idx="0">
                          <c:v>9/07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877-4878-A7F6-E0E64952520D}"/>
                </c:ext>
              </c:extLst>
            </c:dLbl>
            <c:dLbl>
              <c:idx val="72"/>
              <c:tx>
                <c:strRef>
                  <c:f>'Bill Data'!$B$74</c:f>
                  <c:strCache>
                    <c:ptCount val="1"/>
                    <c:pt idx="0">
                      <c:v>10/07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{1F25BCE4-1344-42D1-901B-B2193A11A7E0}</c15:txfldGUID>
                      <c15:f>'Bill Data'!$B$74</c15:f>
                      <c15:dlblFieldTableCache>
                        <c:ptCount val="1"/>
                        <c:pt idx="0">
                          <c:v>10/07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877-4878-A7F6-E0E64952520D}"/>
                </c:ext>
              </c:extLst>
            </c:dLbl>
            <c:dLbl>
              <c:idx val="73"/>
              <c:tx>
                <c:strRef>
                  <c:f>'Bill Data'!$B$75</c:f>
                  <c:strCache>
                    <c:ptCount val="1"/>
                    <c:pt idx="0">
                      <c:v>11/07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{1889C2FE-04E9-4829-A525-F4B580AAD645}</c15:txfldGUID>
                      <c15:f>'Bill Data'!$B$75</c15:f>
                      <c15:dlblFieldTableCache>
                        <c:ptCount val="1"/>
                        <c:pt idx="0">
                          <c:v>11/07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877-4878-A7F6-E0E64952520D}"/>
                </c:ext>
              </c:extLst>
            </c:dLbl>
            <c:dLbl>
              <c:idx val="74"/>
              <c:tx>
                <c:strRef>
                  <c:f>'Bill Data'!$B$76</c:f>
                  <c:strCache>
                    <c:ptCount val="1"/>
                    <c:pt idx="0">
                      <c:v>12/07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{8BA482EB-E9D2-47F4-82A0-10778585EFE8}</c15:txfldGUID>
                      <c15:f>'Bill Data'!$B$76</c15:f>
                      <c15:dlblFieldTableCache>
                        <c:ptCount val="1"/>
                        <c:pt idx="0">
                          <c:v>12/07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877-4878-A7F6-E0E64952520D}"/>
                </c:ext>
              </c:extLst>
            </c:dLbl>
            <c:dLbl>
              <c:idx val="75"/>
              <c:tx>
                <c:strRef>
                  <c:f>'Bill Data'!$B$77</c:f>
                  <c:strCache>
                    <c:ptCount val="1"/>
                    <c:pt idx="0">
                      <c:v>1/08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{58721D27-FAEB-4936-8063-736005F46261}</c15:txfldGUID>
                      <c15:f>'Bill Data'!$B$77</c15:f>
                      <c15:dlblFieldTableCache>
                        <c:ptCount val="1"/>
                        <c:pt idx="0">
                          <c:v>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877-4878-A7F6-E0E64952520D}"/>
                </c:ext>
              </c:extLst>
            </c:dLbl>
            <c:dLbl>
              <c:idx val="76"/>
              <c:tx>
                <c:strRef>
                  <c:f>'Bill Data'!$B$78</c:f>
                  <c:strCache>
                    <c:ptCount val="1"/>
                    <c:pt idx="0">
                      <c:v>2/08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{6E6E12EB-A17E-49A3-8273-2D390A6B087C}</c15:txfldGUID>
                      <c15:f>'Bill Data'!$B$78</c15:f>
                      <c15:dlblFieldTableCache>
                        <c:ptCount val="1"/>
                        <c:pt idx="0">
                          <c:v>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877-4878-A7F6-E0E64952520D}"/>
                </c:ext>
              </c:extLst>
            </c:dLbl>
            <c:dLbl>
              <c:idx val="77"/>
              <c:tx>
                <c:strRef>
                  <c:f>'Bill Data'!$B$79</c:f>
                  <c:strCache>
                    <c:ptCount val="1"/>
                    <c:pt idx="0">
                      <c:v>3/08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{58B5602F-C7FC-4AD9-99F0-4267BB4860AE}</c15:txfldGUID>
                      <c15:f>'Bill Data'!$B$79</c15:f>
                      <c15:dlblFieldTableCache>
                        <c:ptCount val="1"/>
                        <c:pt idx="0">
                          <c:v>3/08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877-4878-A7F6-E0E64952520D}"/>
                </c:ext>
              </c:extLst>
            </c:dLbl>
            <c:dLbl>
              <c:idx val="78"/>
              <c:tx>
                <c:strRef>
                  <c:f>'Bill Data'!$B$80</c:f>
                  <c:strCache>
                    <c:ptCount val="1"/>
                    <c:pt idx="0">
                      <c:v>4/08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{01F69B04-7570-4F71-9BFB-89298C62FAF0}</c15:txfldGUID>
                      <c15:f>'Bill Data'!$B$80</c15:f>
                      <c15:dlblFieldTableCache>
                        <c:ptCount val="1"/>
                        <c:pt idx="0">
                          <c:v>4/08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877-4878-A7F6-E0E64952520D}"/>
                </c:ext>
              </c:extLst>
            </c:dLbl>
            <c:dLbl>
              <c:idx val="79"/>
              <c:tx>
                <c:strRef>
                  <c:f>'Bill Data'!$B$81</c:f>
                  <c:strCache>
                    <c:ptCount val="1"/>
                    <c:pt idx="0">
                      <c:v>5/08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{EE2A8DB0-2262-49C6-826B-CCC6917297A8}</c15:txfldGUID>
                      <c15:f>'Bill Data'!$B$81</c15:f>
                      <c15:dlblFieldTableCache>
                        <c:ptCount val="1"/>
                        <c:pt idx="0">
                          <c:v>5/08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877-4878-A7F6-E0E64952520D}"/>
                </c:ext>
              </c:extLst>
            </c:dLbl>
            <c:dLbl>
              <c:idx val="80"/>
              <c:tx>
                <c:strRef>
                  <c:f>'Bill Data'!$B$82</c:f>
                  <c:strCache>
                    <c:ptCount val="1"/>
                    <c:pt idx="0">
                      <c:v>6/08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{A8F88406-FD37-4796-8D02-789DC02E5A96}</c15:txfldGUID>
                      <c15:f>'Bill Data'!$B$82</c15:f>
                      <c15:dlblFieldTableCache>
                        <c:ptCount val="1"/>
                        <c:pt idx="0">
                          <c:v>6/08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877-4878-A7F6-E0E64952520D}"/>
                </c:ext>
              </c:extLst>
            </c:dLbl>
            <c:dLbl>
              <c:idx val="81"/>
              <c:tx>
                <c:strRef>
                  <c:f>'Bill Data'!$B$83</c:f>
                  <c:strCache>
                    <c:ptCount val="1"/>
                    <c:pt idx="0">
                      <c:v>7/08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{BECDF8E1-4DF8-4283-BAEE-0FECCE3B4C38}</c15:txfldGUID>
                      <c15:f>'Bill Data'!$B$83</c15:f>
                      <c15:dlblFieldTableCache>
                        <c:ptCount val="1"/>
                        <c:pt idx="0">
                          <c:v>7/08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877-4878-A7F6-E0E64952520D}"/>
                </c:ext>
              </c:extLst>
            </c:dLbl>
            <c:dLbl>
              <c:idx val="82"/>
              <c:tx>
                <c:strRef>
                  <c:f>'Bill Data'!$B$84</c:f>
                  <c:strCache>
                    <c:ptCount val="1"/>
                    <c:pt idx="0">
                      <c:v>8/08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{240F1F26-142E-49A3-A8E3-5B56216E1EDB}</c15:txfldGUID>
                      <c15:f>'Bill Data'!$B$84</c15:f>
                      <c15:dlblFieldTableCache>
                        <c:ptCount val="1"/>
                        <c:pt idx="0">
                          <c:v>8/08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877-4878-A7F6-E0E64952520D}"/>
                </c:ext>
              </c:extLst>
            </c:dLbl>
            <c:dLbl>
              <c:idx val="83"/>
              <c:tx>
                <c:strRef>
                  <c:f>'Bill Data'!$B$85</c:f>
                  <c:strCache>
                    <c:ptCount val="1"/>
                    <c:pt idx="0">
                      <c:v>9/08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{B1F9E75E-E43C-4B41-8BC0-4B6F14C04491}</c15:txfldGUID>
                      <c15:f>'Bill Data'!$B$85</c15:f>
                      <c15:dlblFieldTableCache>
                        <c:ptCount val="1"/>
                        <c:pt idx="0">
                          <c:v>9/08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877-4878-A7F6-E0E64952520D}"/>
                </c:ext>
              </c:extLst>
            </c:dLbl>
            <c:dLbl>
              <c:idx val="84"/>
              <c:tx>
                <c:strRef>
                  <c:f>'Bill Data'!$B$86</c:f>
                  <c:strCache>
                    <c:ptCount val="1"/>
                    <c:pt idx="0">
                      <c:v>10/08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{3BB6AFBC-A45E-4B4A-AD95-66975282840B}</c15:txfldGUID>
                      <c15:f>'Bill Data'!$B$86</c15:f>
                      <c15:dlblFieldTableCache>
                        <c:ptCount val="1"/>
                        <c:pt idx="0">
                          <c:v>10/08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877-4878-A7F6-E0E64952520D}"/>
                </c:ext>
              </c:extLst>
            </c:dLbl>
            <c:dLbl>
              <c:idx val="85"/>
              <c:tx>
                <c:strRef>
                  <c:f>'Bill Data'!$B$87</c:f>
                  <c:strCache>
                    <c:ptCount val="1"/>
                    <c:pt idx="0">
                      <c:v>11/08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{D90DB809-7363-4313-9D0C-7424FF06D574}</c15:txfldGUID>
                      <c15:f>'Bill Data'!$B$87</c15:f>
                      <c15:dlblFieldTableCache>
                        <c:ptCount val="1"/>
                        <c:pt idx="0">
                          <c:v>11/08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877-4878-A7F6-E0E64952520D}"/>
                </c:ext>
              </c:extLst>
            </c:dLbl>
            <c:dLbl>
              <c:idx val="86"/>
              <c:tx>
                <c:strRef>
                  <c:f>'Bill Data'!$B$88</c:f>
                  <c:strCache>
                    <c:ptCount val="1"/>
                    <c:pt idx="0">
                      <c:v>12/08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{2CA0082C-73C5-41BE-BB4C-F6EB560AC211}</c15:txfldGUID>
                      <c15:f>'Bill Data'!$B$88</c15:f>
                      <c15:dlblFieldTableCache>
                        <c:ptCount val="1"/>
                        <c:pt idx="0">
                          <c:v>12/08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1877-4878-A7F6-E0E64952520D}"/>
                </c:ext>
              </c:extLst>
            </c:dLbl>
            <c:dLbl>
              <c:idx val="87"/>
              <c:tx>
                <c:strRef>
                  <c:f>'Bill Data'!$B$89</c:f>
                  <c:strCache>
                    <c:ptCount val="1"/>
                    <c:pt idx="0">
                      <c:v>1/09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{A4B4FD72-5DB0-4388-A875-0BEB7AD80436}</c15:txfldGUID>
                      <c15:f>'Bill Data'!$B$89</c15:f>
                      <c15:dlblFieldTableCache>
                        <c:ptCount val="1"/>
                        <c:pt idx="0">
                          <c:v>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877-4878-A7F6-E0E64952520D}"/>
                </c:ext>
              </c:extLst>
            </c:dLbl>
            <c:dLbl>
              <c:idx val="88"/>
              <c:tx>
                <c:strRef>
                  <c:f>'Bill Data'!$B$90</c:f>
                  <c:strCache>
                    <c:ptCount val="1"/>
                    <c:pt idx="0">
                      <c:v>2/09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{F786174F-FF69-42D4-BE85-E63853F80C22}</c15:txfldGUID>
                      <c15:f>'Bill Data'!$B$90</c15:f>
                      <c15:dlblFieldTableCache>
                        <c:ptCount val="1"/>
                        <c:pt idx="0">
                          <c:v>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877-4878-A7F6-E0E64952520D}"/>
                </c:ext>
              </c:extLst>
            </c:dLbl>
            <c:dLbl>
              <c:idx val="89"/>
              <c:tx>
                <c:strRef>
                  <c:f>'Bill Data'!$B$91</c:f>
                  <c:strCache>
                    <c:ptCount val="1"/>
                    <c:pt idx="0">
                      <c:v>3/09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{0D6F13CA-1E30-4FC9-8D2A-56EBF08B88AA}</c15:txfldGUID>
                      <c15:f>'Bill Data'!$B$91</c15:f>
                      <c15:dlblFieldTableCache>
                        <c:ptCount val="1"/>
                        <c:pt idx="0">
                          <c:v>3/09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877-4878-A7F6-E0E64952520D}"/>
                </c:ext>
              </c:extLst>
            </c:dLbl>
            <c:dLbl>
              <c:idx val="90"/>
              <c:tx>
                <c:strRef>
                  <c:f>'Bill Data'!$B$92</c:f>
                  <c:strCache>
                    <c:ptCount val="1"/>
                    <c:pt idx="0">
                      <c:v>4/09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{1FCD259C-C950-45A5-BC58-741BA18DC231}</c15:txfldGUID>
                      <c15:f>'Bill Data'!$B$92</c15:f>
                      <c15:dlblFieldTableCache>
                        <c:ptCount val="1"/>
                        <c:pt idx="0">
                          <c:v>4/09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877-4878-A7F6-E0E64952520D}"/>
                </c:ext>
              </c:extLst>
            </c:dLbl>
            <c:dLbl>
              <c:idx val="91"/>
              <c:tx>
                <c:strRef>
                  <c:f>'Bill Data'!$B$93</c:f>
                  <c:strCache>
                    <c:ptCount val="1"/>
                    <c:pt idx="0">
                      <c:v>5/09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{E3A58467-04C3-4D87-B52C-26BD184A1914}</c15:txfldGUID>
                      <c15:f>'Bill Data'!$B$93</c15:f>
                      <c15:dlblFieldTableCache>
                        <c:ptCount val="1"/>
                        <c:pt idx="0">
                          <c:v>5/09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877-4878-A7F6-E0E64952520D}"/>
                </c:ext>
              </c:extLst>
            </c:dLbl>
            <c:dLbl>
              <c:idx val="92"/>
              <c:tx>
                <c:strRef>
                  <c:f>'Bill Data'!$B$94</c:f>
                  <c:strCache>
                    <c:ptCount val="1"/>
                    <c:pt idx="0">
                      <c:v>6/09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{F6D610B5-B9F5-4722-8C27-A179E480C267}</c15:txfldGUID>
                      <c15:f>'Bill Data'!$B$94</c15:f>
                      <c15:dlblFieldTableCache>
                        <c:ptCount val="1"/>
                        <c:pt idx="0">
                          <c:v>6/09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877-4878-A7F6-E0E64952520D}"/>
                </c:ext>
              </c:extLst>
            </c:dLbl>
            <c:dLbl>
              <c:idx val="93"/>
              <c:tx>
                <c:strRef>
                  <c:f>'Bill Data'!$B$95</c:f>
                  <c:strCache>
                    <c:ptCount val="1"/>
                    <c:pt idx="0">
                      <c:v>7/09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{46D7A72A-BCEE-48C5-95E8-C82BEC1C6F84}</c15:txfldGUID>
                      <c15:f>'Bill Data'!$B$95</c15:f>
                      <c15:dlblFieldTableCache>
                        <c:ptCount val="1"/>
                        <c:pt idx="0">
                          <c:v>7/09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877-4878-A7F6-E0E64952520D}"/>
                </c:ext>
              </c:extLst>
            </c:dLbl>
            <c:dLbl>
              <c:idx val="94"/>
              <c:tx>
                <c:strRef>
                  <c:f>'Bill Data'!$B$96</c:f>
                  <c:strCache>
                    <c:ptCount val="1"/>
                    <c:pt idx="0">
                      <c:v>8/09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{2969B63F-8461-4E7C-8895-7DC02B4504D1}</c15:txfldGUID>
                      <c15:f>'Bill Data'!$B$96</c15:f>
                      <c15:dlblFieldTableCache>
                        <c:ptCount val="1"/>
                        <c:pt idx="0">
                          <c:v>8/09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877-4878-A7F6-E0E64952520D}"/>
                </c:ext>
              </c:extLst>
            </c:dLbl>
            <c:dLbl>
              <c:idx val="95"/>
              <c:tx>
                <c:strRef>
                  <c:f>'Bill Data'!$B$97</c:f>
                  <c:strCache>
                    <c:ptCount val="1"/>
                    <c:pt idx="0">
                      <c:v>9/09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{F6F4B47B-68AF-40BD-9C37-28B78F4ABADE}</c15:txfldGUID>
                      <c15:f>'Bill Data'!$B$97</c15:f>
                      <c15:dlblFieldTableCache>
                        <c:ptCount val="1"/>
                        <c:pt idx="0">
                          <c:v>9/09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877-4878-A7F6-E0E64952520D}"/>
                </c:ext>
              </c:extLst>
            </c:dLbl>
            <c:dLbl>
              <c:idx val="96"/>
              <c:tx>
                <c:strRef>
                  <c:f>'Bill Data'!$B$98</c:f>
                  <c:strCache>
                    <c:ptCount val="1"/>
                    <c:pt idx="0">
                      <c:v>10/09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{7E67D409-E9E3-42F3-8BDC-DDFD611445B0}</c15:txfldGUID>
                      <c15:f>'Bill Data'!$B$98</c15:f>
                      <c15:dlblFieldTableCache>
                        <c:ptCount val="1"/>
                        <c:pt idx="0">
                          <c:v>10/09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877-4878-A7F6-E0E64952520D}"/>
                </c:ext>
              </c:extLst>
            </c:dLbl>
            <c:dLbl>
              <c:idx val="97"/>
              <c:tx>
                <c:strRef>
                  <c:f>'Bill Data'!$B$99</c:f>
                  <c:strCache>
                    <c:ptCount val="1"/>
                    <c:pt idx="0">
                      <c:v>11/09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{E8794F8B-1178-4F15-9F50-CC1DA3956E7E}</c15:txfldGUID>
                      <c15:f>'Bill Data'!$B$99</c15:f>
                      <c15:dlblFieldTableCache>
                        <c:ptCount val="1"/>
                        <c:pt idx="0">
                          <c:v>11/09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877-4878-A7F6-E0E64952520D}"/>
                </c:ext>
              </c:extLst>
            </c:dLbl>
            <c:dLbl>
              <c:idx val="98"/>
              <c:tx>
                <c:strRef>
                  <c:f>'Bill Data'!$B$100</c:f>
                  <c:strCache>
                    <c:ptCount val="1"/>
                    <c:pt idx="0">
                      <c:v>12/09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{E589222F-B3B4-4794-A42F-F8780F0CBE72}</c15:txfldGUID>
                      <c15:f>'Bill Data'!$B$100</c15:f>
                      <c15:dlblFieldTableCache>
                        <c:ptCount val="1"/>
                        <c:pt idx="0">
                          <c:v>12/09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877-4878-A7F6-E0E64952520D}"/>
                </c:ext>
              </c:extLst>
            </c:dLbl>
            <c:dLbl>
              <c:idx val="99"/>
              <c:tx>
                <c:strRef>
                  <c:f>'Bill Data'!$B$101</c:f>
                  <c:strCache>
                    <c:ptCount val="1"/>
                    <c:pt idx="0">
                      <c:v>1/10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{A60C06A8-7AAC-4643-91A2-3F5CA6E1D430}</c15:txfldGUID>
                      <c15:f>'Bill Data'!$B$101</c15:f>
                      <c15:dlblFieldTableCache>
                        <c:ptCount val="1"/>
                        <c:pt idx="0">
                          <c:v>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877-4878-A7F6-E0E64952520D}"/>
                </c:ext>
              </c:extLst>
            </c:dLbl>
            <c:dLbl>
              <c:idx val="100"/>
              <c:tx>
                <c:strRef>
                  <c:f>'Bill Data'!$B$102</c:f>
                  <c:strCache>
                    <c:ptCount val="1"/>
                    <c:pt idx="0">
                      <c:v>2/10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{156D16D6-38A4-4FD0-8EE3-555A72C8ACF7}</c15:txfldGUID>
                      <c15:f>'Bill Data'!$B$102</c15:f>
                      <c15:dlblFieldTableCache>
                        <c:ptCount val="1"/>
                        <c:pt idx="0">
                          <c:v>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877-4878-A7F6-E0E64952520D}"/>
                </c:ext>
              </c:extLst>
            </c:dLbl>
            <c:dLbl>
              <c:idx val="101"/>
              <c:tx>
                <c:strRef>
                  <c:f>'Bill Data'!$B$103</c:f>
                  <c:strCache>
                    <c:ptCount val="1"/>
                    <c:pt idx="0">
                      <c:v>3/10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{CC1764F7-751C-41E7-A6D6-AAB46999C850}</c15:txfldGUID>
                      <c15:f>'Bill Data'!$B$103</c15:f>
                      <c15:dlblFieldTableCache>
                        <c:ptCount val="1"/>
                        <c:pt idx="0">
                          <c:v>3/10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877-4878-A7F6-E0E64952520D}"/>
                </c:ext>
              </c:extLst>
            </c:dLbl>
            <c:dLbl>
              <c:idx val="102"/>
              <c:tx>
                <c:strRef>
                  <c:f>'Bill Data'!$B$104</c:f>
                  <c:strCache>
                    <c:ptCount val="1"/>
                    <c:pt idx="0">
                      <c:v>4/10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{683E2CDF-09B4-41B1-B231-E6A096A7D758}</c15:txfldGUID>
                      <c15:f>'Bill Data'!$B$104</c15:f>
                      <c15:dlblFieldTableCache>
                        <c:ptCount val="1"/>
                        <c:pt idx="0">
                          <c:v>4/10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877-4878-A7F6-E0E64952520D}"/>
                </c:ext>
              </c:extLst>
            </c:dLbl>
            <c:dLbl>
              <c:idx val="103"/>
              <c:tx>
                <c:strRef>
                  <c:f>'Bill Data'!$B$105</c:f>
                  <c:strCache>
                    <c:ptCount val="1"/>
                    <c:pt idx="0">
                      <c:v>5/10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{7783EE2A-191E-4083-A39B-7F06D9B871B9}</c15:txfldGUID>
                      <c15:f>'Bill Data'!$B$105</c15:f>
                      <c15:dlblFieldTableCache>
                        <c:ptCount val="1"/>
                        <c:pt idx="0">
                          <c:v>5/10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877-4878-A7F6-E0E64952520D}"/>
                </c:ext>
              </c:extLst>
            </c:dLbl>
            <c:dLbl>
              <c:idx val="104"/>
              <c:tx>
                <c:strRef>
                  <c:f>'Bill Data'!$B$106</c:f>
                  <c:strCache>
                    <c:ptCount val="1"/>
                    <c:pt idx="0">
                      <c:v>6/10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{4759935D-73FA-437F-987F-888EC8FEB3D8}</c15:txfldGUID>
                      <c15:f>'Bill Data'!$B$106</c15:f>
                      <c15:dlblFieldTableCache>
                        <c:ptCount val="1"/>
                        <c:pt idx="0">
                          <c:v>6/10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877-4878-A7F6-E0E64952520D}"/>
                </c:ext>
              </c:extLst>
            </c:dLbl>
            <c:dLbl>
              <c:idx val="105"/>
              <c:tx>
                <c:strRef>
                  <c:f>'Bill Data'!$B$107</c:f>
                  <c:strCache>
                    <c:ptCount val="1"/>
                    <c:pt idx="0">
                      <c:v>7/10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{90B494C8-9D06-448C-8303-85D64597ADD0}</c15:txfldGUID>
                      <c15:f>'Bill Data'!$B$107</c15:f>
                      <c15:dlblFieldTableCache>
                        <c:ptCount val="1"/>
                        <c:pt idx="0">
                          <c:v>7/10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877-4878-A7F6-E0E64952520D}"/>
                </c:ext>
              </c:extLst>
            </c:dLbl>
            <c:dLbl>
              <c:idx val="106"/>
              <c:tx>
                <c:strRef>
                  <c:f>'Bill Data'!$B$108</c:f>
                  <c:strCache>
                    <c:ptCount val="1"/>
                    <c:pt idx="0">
                      <c:v>8/10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{F1FE02F2-3734-4795-8B0C-E442C7F287CC}</c15:txfldGUID>
                      <c15:f>'Bill Data'!$B$108</c15:f>
                      <c15:dlblFieldTableCache>
                        <c:ptCount val="1"/>
                        <c:pt idx="0">
                          <c:v>8/10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877-4878-A7F6-E0E64952520D}"/>
                </c:ext>
              </c:extLst>
            </c:dLbl>
            <c:dLbl>
              <c:idx val="107"/>
              <c:tx>
                <c:strRef>
                  <c:f>'Bill Data'!$B$109</c:f>
                  <c:strCache>
                    <c:ptCount val="1"/>
                    <c:pt idx="0">
                      <c:v>9/10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{7158754C-F2CC-4EFB-8C7C-2365DD4C832A}</c15:txfldGUID>
                      <c15:f>'Bill Data'!$B$109</c15:f>
                      <c15:dlblFieldTableCache>
                        <c:ptCount val="1"/>
                        <c:pt idx="0">
                          <c:v>9/10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877-4878-A7F6-E0E64952520D}"/>
                </c:ext>
              </c:extLst>
            </c:dLbl>
            <c:dLbl>
              <c:idx val="108"/>
              <c:tx>
                <c:strRef>
                  <c:f>'Bill Data'!$B$110</c:f>
                  <c:strCache>
                    <c:ptCount val="1"/>
                    <c:pt idx="0">
                      <c:v>10/10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{8D3197ED-DDCB-4855-A3ED-724A19AA0C79}</c15:txfldGUID>
                      <c15:f>'Bill Data'!$B$110</c15:f>
                      <c15:dlblFieldTableCache>
                        <c:ptCount val="1"/>
                        <c:pt idx="0">
                          <c:v>10/10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877-4878-A7F6-E0E64952520D}"/>
                </c:ext>
              </c:extLst>
            </c:dLbl>
            <c:dLbl>
              <c:idx val="109"/>
              <c:tx>
                <c:strRef>
                  <c:f>'Bill Data'!$B$111</c:f>
                  <c:strCache>
                    <c:ptCount val="1"/>
                    <c:pt idx="0">
                      <c:v>11/10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{C9B47CEB-8F7B-4F88-9969-614D7CD2C71E}</c15:txfldGUID>
                      <c15:f>'Bill Data'!$B$111</c15:f>
                      <c15:dlblFieldTableCache>
                        <c:ptCount val="1"/>
                        <c:pt idx="0">
                          <c:v>11/10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877-4878-A7F6-E0E64952520D}"/>
                </c:ext>
              </c:extLst>
            </c:dLbl>
            <c:dLbl>
              <c:idx val="110"/>
              <c:tx>
                <c:strRef>
                  <c:f>'Bill Data'!$B$112</c:f>
                  <c:strCache>
                    <c:ptCount val="1"/>
                    <c:pt idx="0">
                      <c:v>12/10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{2049B58C-2D83-4914-B0E3-33F265CC0FB3}</c15:txfldGUID>
                      <c15:f>'Bill Data'!$B$112</c15:f>
                      <c15:dlblFieldTableCache>
                        <c:ptCount val="1"/>
                        <c:pt idx="0">
                          <c:v>12/10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877-4878-A7F6-E0E64952520D}"/>
                </c:ext>
              </c:extLst>
            </c:dLbl>
            <c:dLbl>
              <c:idx val="111"/>
              <c:tx>
                <c:strRef>
                  <c:f>'Bill Data'!$B$113</c:f>
                  <c:strCache>
                    <c:ptCount val="1"/>
                    <c:pt idx="0">
                      <c:v>1/11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{B309020F-9D05-4D07-8024-133506486C74}</c15:txfldGUID>
                      <c15:f>'Bill Data'!$B$113</c15:f>
                      <c15:dlblFieldTableCache>
                        <c:ptCount val="1"/>
                        <c:pt idx="0">
                          <c:v>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877-4878-A7F6-E0E64952520D}"/>
                </c:ext>
              </c:extLst>
            </c:dLbl>
            <c:dLbl>
              <c:idx val="112"/>
              <c:tx>
                <c:strRef>
                  <c:f>'Bill Data'!$B$114</c:f>
                  <c:strCache>
                    <c:ptCount val="1"/>
                    <c:pt idx="0">
                      <c:v>2/11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{ECCFB275-D3EC-4452-803E-CF95C1EA603B}</c15:txfldGUID>
                      <c15:f>'Bill Data'!$B$114</c15:f>
                      <c15:dlblFieldTableCache>
                        <c:ptCount val="1"/>
                        <c:pt idx="0">
                          <c:v>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877-4878-A7F6-E0E64952520D}"/>
                </c:ext>
              </c:extLst>
            </c:dLbl>
            <c:dLbl>
              <c:idx val="113"/>
              <c:tx>
                <c:strRef>
                  <c:f>'Bill Data'!$B$115</c:f>
                  <c:strCache>
                    <c:ptCount val="1"/>
                    <c:pt idx="0">
                      <c:v>3/11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{30CB5405-C078-4E83-BC9A-2DB73320DC5B}</c15:txfldGUID>
                      <c15:f>'Bill Data'!$B$115</c15:f>
                      <c15:dlblFieldTableCache>
                        <c:ptCount val="1"/>
                        <c:pt idx="0">
                          <c:v>3/11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877-4878-A7F6-E0E64952520D}"/>
                </c:ext>
              </c:extLst>
            </c:dLbl>
            <c:dLbl>
              <c:idx val="114"/>
              <c:tx>
                <c:strRef>
                  <c:f>'Bill Data'!$B$116</c:f>
                  <c:strCache>
                    <c:ptCount val="1"/>
                    <c:pt idx="0">
                      <c:v>4/11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{06F2F9E2-65F9-43E8-B0C9-24616C89C841}</c15:txfldGUID>
                      <c15:f>'Bill Data'!$B$116</c15:f>
                      <c15:dlblFieldTableCache>
                        <c:ptCount val="1"/>
                        <c:pt idx="0">
                          <c:v>4/11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877-4878-A7F6-E0E64952520D}"/>
                </c:ext>
              </c:extLst>
            </c:dLbl>
            <c:dLbl>
              <c:idx val="115"/>
              <c:tx>
                <c:strRef>
                  <c:f>'Bill Data'!$B$117</c:f>
                  <c:strCache>
                    <c:ptCount val="1"/>
                    <c:pt idx="0">
                      <c:v>5/11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{261C4E31-72DB-416B-A949-42D8E4789516}</c15:txfldGUID>
                      <c15:f>'Bill Data'!$B$117</c15:f>
                      <c15:dlblFieldTableCache>
                        <c:ptCount val="1"/>
                        <c:pt idx="0">
                          <c:v>5/11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1877-4878-A7F6-E0E64952520D}"/>
                </c:ext>
              </c:extLst>
            </c:dLbl>
            <c:dLbl>
              <c:idx val="116"/>
              <c:tx>
                <c:strRef>
                  <c:f>'Bill Data'!$B$118</c:f>
                  <c:strCache>
                    <c:ptCount val="1"/>
                    <c:pt idx="0">
                      <c:v>6/11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{EA727D0B-78A5-4DBF-B672-3D185299F1CB}</c15:txfldGUID>
                      <c15:f>'Bill Data'!$B$118</c15:f>
                      <c15:dlblFieldTableCache>
                        <c:ptCount val="1"/>
                        <c:pt idx="0">
                          <c:v>6/11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877-4878-A7F6-E0E64952520D}"/>
                </c:ext>
              </c:extLst>
            </c:dLbl>
            <c:dLbl>
              <c:idx val="117"/>
              <c:tx>
                <c:strRef>
                  <c:f>'Bill Data'!$B$119</c:f>
                  <c:strCache>
                    <c:ptCount val="1"/>
                    <c:pt idx="0">
                      <c:v>7/11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{1B353B27-EADB-4876-AFD3-231A4C561825}</c15:txfldGUID>
                      <c15:f>'Bill Data'!$B$119</c15:f>
                      <c15:dlblFieldTableCache>
                        <c:ptCount val="1"/>
                        <c:pt idx="0">
                          <c:v>7/11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877-4878-A7F6-E0E64952520D}"/>
                </c:ext>
              </c:extLst>
            </c:dLbl>
            <c:dLbl>
              <c:idx val="118"/>
              <c:tx>
                <c:strRef>
                  <c:f>'Bill Data'!$B$120</c:f>
                  <c:strCache>
                    <c:ptCount val="1"/>
                    <c:pt idx="0">
                      <c:v>8/11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{73411267-F550-405A-A405-B1A886102AC2}</c15:txfldGUID>
                      <c15:f>'Bill Data'!$B$120</c15:f>
                      <c15:dlblFieldTableCache>
                        <c:ptCount val="1"/>
                        <c:pt idx="0">
                          <c:v>8/11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877-4878-A7F6-E0E64952520D}"/>
                </c:ext>
              </c:extLst>
            </c:dLbl>
            <c:dLbl>
              <c:idx val="119"/>
              <c:tx>
                <c:strRef>
                  <c:f>'Bill Data'!$B$121</c:f>
                  <c:strCache>
                    <c:ptCount val="1"/>
                    <c:pt idx="0">
                      <c:v>9/11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{8725CABD-0357-483A-8E3F-7AC63827C0C1}</c15:txfldGUID>
                      <c15:f>'Bill Data'!$B$121</c15:f>
                      <c15:dlblFieldTableCache>
                        <c:ptCount val="1"/>
                        <c:pt idx="0">
                          <c:v>9/11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877-4878-A7F6-E0E64952520D}"/>
                </c:ext>
              </c:extLst>
            </c:dLbl>
            <c:dLbl>
              <c:idx val="120"/>
              <c:tx>
                <c:strRef>
                  <c:f>'Bill Data'!$B$122</c:f>
                  <c:strCache>
                    <c:ptCount val="1"/>
                    <c:pt idx="0">
                      <c:v>10/11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{837F1630-5A68-44B0-83FD-BFDBDD23E6A2}</c15:txfldGUID>
                      <c15:f>'Bill Data'!$B$122</c15:f>
                      <c15:dlblFieldTableCache>
                        <c:ptCount val="1"/>
                        <c:pt idx="0">
                          <c:v>10/11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877-4878-A7F6-E0E64952520D}"/>
                </c:ext>
              </c:extLst>
            </c:dLbl>
            <c:dLbl>
              <c:idx val="121"/>
              <c:tx>
                <c:strRef>
                  <c:f>'Bill Data'!$B$123</c:f>
                  <c:strCache>
                    <c:ptCount val="1"/>
                    <c:pt idx="0">
                      <c:v>11/11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{6E15014A-6FA1-4BBD-8430-C7E7458E98D1}</c15:txfldGUID>
                      <c15:f>'Bill Data'!$B$123</c15:f>
                      <c15:dlblFieldTableCache>
                        <c:ptCount val="1"/>
                        <c:pt idx="0">
                          <c:v>11/11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877-4878-A7F6-E0E64952520D}"/>
                </c:ext>
              </c:extLst>
            </c:dLbl>
            <c:dLbl>
              <c:idx val="122"/>
              <c:tx>
                <c:strRef>
                  <c:f>'Bill Data'!$B$124</c:f>
                  <c:strCache>
                    <c:ptCount val="1"/>
                    <c:pt idx="0">
                      <c:v>12/11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{1C389426-42A0-49A8-9AE4-3B02CD7FE804}</c15:txfldGUID>
                      <c15:f>'Bill Data'!$B$124</c15:f>
                      <c15:dlblFieldTableCache>
                        <c:ptCount val="1"/>
                        <c:pt idx="0">
                          <c:v>12/11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877-4878-A7F6-E0E64952520D}"/>
                </c:ext>
              </c:extLst>
            </c:dLbl>
            <c:dLbl>
              <c:idx val="123"/>
              <c:tx>
                <c:strRef>
                  <c:f>'Bill Data'!$B$125</c:f>
                  <c:strCache>
                    <c:ptCount val="1"/>
                    <c:pt idx="0">
                      <c:v>1/12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{38EA2074-9694-487E-A28D-B29DF514FEF0}</c15:txfldGUID>
                      <c15:f>'Bill Data'!$B$125</c15:f>
                      <c15:dlblFieldTableCache>
                        <c:ptCount val="1"/>
                        <c:pt idx="0">
                          <c:v>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877-4878-A7F6-E0E64952520D}"/>
                </c:ext>
              </c:extLst>
            </c:dLbl>
            <c:dLbl>
              <c:idx val="124"/>
              <c:tx>
                <c:strRef>
                  <c:f>'Bill Data'!$B$126</c:f>
                  <c:strCache>
                    <c:ptCount val="1"/>
                    <c:pt idx="0">
                      <c:v>2/12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{87031F03-D4B5-4BDF-B6B8-0862998F0A18}</c15:txfldGUID>
                      <c15:f>'Bill Data'!$B$126</c15:f>
                      <c15:dlblFieldTableCache>
                        <c:ptCount val="1"/>
                        <c:pt idx="0">
                          <c:v>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877-4878-A7F6-E0E64952520D}"/>
                </c:ext>
              </c:extLst>
            </c:dLbl>
            <c:dLbl>
              <c:idx val="125"/>
              <c:tx>
                <c:strRef>
                  <c:f>'Bill Data'!$B$127</c:f>
                  <c:strCache>
                    <c:ptCount val="1"/>
                    <c:pt idx="0">
                      <c:v>3/12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{BBD74E5D-92F2-4128-97FC-FF77376B8239}</c15:txfldGUID>
                      <c15:f>'Bill Data'!$B$127</c15:f>
                      <c15:dlblFieldTableCache>
                        <c:ptCount val="1"/>
                        <c:pt idx="0">
                          <c:v>3/12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877-4878-A7F6-E0E64952520D}"/>
                </c:ext>
              </c:extLst>
            </c:dLbl>
            <c:dLbl>
              <c:idx val="126"/>
              <c:tx>
                <c:strRef>
                  <c:f>'Bill Data'!$B$128</c:f>
                  <c:strCache>
                    <c:ptCount val="1"/>
                    <c:pt idx="0">
                      <c:v>4/12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{BA35AE29-76C0-4B7B-BB78-B8498721F646}</c15:txfldGUID>
                      <c15:f>'Bill Data'!$B$128</c15:f>
                      <c15:dlblFieldTableCache>
                        <c:ptCount val="1"/>
                        <c:pt idx="0">
                          <c:v>4/12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877-4878-A7F6-E0E64952520D}"/>
                </c:ext>
              </c:extLst>
            </c:dLbl>
            <c:dLbl>
              <c:idx val="127"/>
              <c:tx>
                <c:strRef>
                  <c:f>'Bill Data'!$B$129</c:f>
                  <c:strCache>
                    <c:ptCount val="1"/>
                    <c:pt idx="0">
                      <c:v>5/12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{5E539355-56B5-4B86-ACAB-B93774C3D397}</c15:txfldGUID>
                      <c15:f>'Bill Data'!$B$129</c15:f>
                      <c15:dlblFieldTableCache>
                        <c:ptCount val="1"/>
                        <c:pt idx="0">
                          <c:v>5/12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877-4878-A7F6-E0E64952520D}"/>
                </c:ext>
              </c:extLst>
            </c:dLbl>
            <c:dLbl>
              <c:idx val="128"/>
              <c:tx>
                <c:strRef>
                  <c:f>'Bill Data'!$B$130</c:f>
                  <c:strCache>
                    <c:ptCount val="1"/>
                    <c:pt idx="0">
                      <c:v>6/12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{30F7BCE4-A528-47AB-A7FE-B061C524720D}</c15:txfldGUID>
                      <c15:f>'Bill Data'!$B$130</c15:f>
                      <c15:dlblFieldTableCache>
                        <c:ptCount val="1"/>
                        <c:pt idx="0">
                          <c:v>6/12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877-4878-A7F6-E0E64952520D}"/>
                </c:ext>
              </c:extLst>
            </c:dLbl>
            <c:dLbl>
              <c:idx val="129"/>
              <c:tx>
                <c:strRef>
                  <c:f>'Bill Data'!$B$131</c:f>
                  <c:strCache>
                    <c:ptCount val="1"/>
                    <c:pt idx="0">
                      <c:v>7/12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{8D39A475-9316-4F9C-9B06-23C52044FF87}</c15:txfldGUID>
                      <c15:f>'Bill Data'!$B$131</c15:f>
                      <c15:dlblFieldTableCache>
                        <c:ptCount val="1"/>
                        <c:pt idx="0">
                          <c:v>7/12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877-4878-A7F6-E0E64952520D}"/>
                </c:ext>
              </c:extLst>
            </c:dLbl>
            <c:dLbl>
              <c:idx val="130"/>
              <c:tx>
                <c:strRef>
                  <c:f>'Bill Data'!$B$132</c:f>
                  <c:strCache>
                    <c:ptCount val="1"/>
                    <c:pt idx="0">
                      <c:v>8/12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{4A449336-F2D7-4362-AAB2-76F91AE0EC3A}</c15:txfldGUID>
                      <c15:f>'Bill Data'!$B$132</c15:f>
                      <c15:dlblFieldTableCache>
                        <c:ptCount val="1"/>
                        <c:pt idx="0">
                          <c:v>8/12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877-4878-A7F6-E0E64952520D}"/>
                </c:ext>
              </c:extLst>
            </c:dLbl>
            <c:dLbl>
              <c:idx val="131"/>
              <c:tx>
                <c:strRef>
                  <c:f>'Bill Data'!$B$133</c:f>
                  <c:strCache>
                    <c:ptCount val="1"/>
                    <c:pt idx="0">
                      <c:v>9/12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{C60714D9-20E8-4674-B226-F6DDE6928BC1}</c15:txfldGUID>
                      <c15:f>'Bill Data'!$B$133</c15:f>
                      <c15:dlblFieldTableCache>
                        <c:ptCount val="1"/>
                        <c:pt idx="0">
                          <c:v>9/12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877-4878-A7F6-E0E64952520D}"/>
                </c:ext>
              </c:extLst>
            </c:dLbl>
            <c:dLbl>
              <c:idx val="132"/>
              <c:tx>
                <c:strRef>
                  <c:f>'Bill Data'!$B$134</c:f>
                  <c:strCache>
                    <c:ptCount val="1"/>
                    <c:pt idx="0">
                      <c:v>10/12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{C7FB4CCD-8E7E-4085-A90D-21240F371D09}</c15:txfldGUID>
                      <c15:f>'Bill Data'!$B$134</c15:f>
                      <c15:dlblFieldTableCache>
                        <c:ptCount val="1"/>
                        <c:pt idx="0">
                          <c:v>10/12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877-4878-A7F6-E0E64952520D}"/>
                </c:ext>
              </c:extLst>
            </c:dLbl>
            <c:dLbl>
              <c:idx val="133"/>
              <c:tx>
                <c:strRef>
                  <c:f>'Bill Data'!$B$135</c:f>
                  <c:strCache>
                    <c:ptCount val="1"/>
                    <c:pt idx="0">
                      <c:v>11/12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{9AB00AE7-1890-4720-8A01-2EE3F078425D}</c15:txfldGUID>
                      <c15:f>'Bill Data'!$B$135</c15:f>
                      <c15:dlblFieldTableCache>
                        <c:ptCount val="1"/>
                        <c:pt idx="0">
                          <c:v>11/12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877-4878-A7F6-E0E64952520D}"/>
                </c:ext>
              </c:extLst>
            </c:dLbl>
            <c:dLbl>
              <c:idx val="134"/>
              <c:tx>
                <c:strRef>
                  <c:f>'Bill Data'!$B$136</c:f>
                  <c:strCache>
                    <c:ptCount val="1"/>
                    <c:pt idx="0">
                      <c:v>12/12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{BDDF1C81-218E-4ABC-8D70-584D89C528D7}</c15:txfldGUID>
                      <c15:f>'Bill Data'!$B$136</c15:f>
                      <c15:dlblFieldTableCache>
                        <c:ptCount val="1"/>
                        <c:pt idx="0">
                          <c:v>12/12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877-4878-A7F6-E0E64952520D}"/>
                </c:ext>
              </c:extLst>
            </c:dLbl>
            <c:dLbl>
              <c:idx val="135"/>
              <c:tx>
                <c:strRef>
                  <c:f>'Bill Data'!$B$137</c:f>
                  <c:strCache>
                    <c:ptCount val="1"/>
                    <c:pt idx="0">
                      <c:v>1/13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{5DA89B87-4153-4256-B1D6-1A87FEFC0E50}</c15:txfldGUID>
                      <c15:f>'Bill Data'!$B$137</c15:f>
                      <c15:dlblFieldTableCache>
                        <c:ptCount val="1"/>
                        <c:pt idx="0">
                          <c:v>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877-4878-A7F6-E0E64952520D}"/>
                </c:ext>
              </c:extLst>
            </c:dLbl>
            <c:dLbl>
              <c:idx val="136"/>
              <c:tx>
                <c:strRef>
                  <c:f>'Bill Data'!$B$138</c:f>
                  <c:strCache>
                    <c:ptCount val="1"/>
                    <c:pt idx="0">
                      <c:v>2/13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{FE2ECDD8-2F11-43DB-B51C-7862AE13EAED}</c15:txfldGUID>
                      <c15:f>'Bill Data'!$B$138</c15:f>
                      <c15:dlblFieldTableCache>
                        <c:ptCount val="1"/>
                        <c:pt idx="0">
                          <c:v>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877-4878-A7F6-E0E64952520D}"/>
                </c:ext>
              </c:extLst>
            </c:dLbl>
            <c:dLbl>
              <c:idx val="137"/>
              <c:tx>
                <c:strRef>
                  <c:f>'Bill Data'!$B$139</c:f>
                  <c:strCache>
                    <c:ptCount val="1"/>
                    <c:pt idx="0">
                      <c:v>3/13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{4EC5CBBD-8DC9-4D03-9E53-1FECA6272510}</c15:txfldGUID>
                      <c15:f>'Bill Data'!$B$139</c15:f>
                      <c15:dlblFieldTableCache>
                        <c:ptCount val="1"/>
                        <c:pt idx="0">
                          <c:v>3/13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877-4878-A7F6-E0E64952520D}"/>
                </c:ext>
              </c:extLst>
            </c:dLbl>
            <c:dLbl>
              <c:idx val="138"/>
              <c:tx>
                <c:strRef>
                  <c:f>'Bill Data'!$B$140</c:f>
                  <c:strCache>
                    <c:ptCount val="1"/>
                    <c:pt idx="0">
                      <c:v>4/13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{F778F6A2-F1BA-485B-A362-FE23FA6D1AD8}</c15:txfldGUID>
                      <c15:f>'Bill Data'!$B$140</c15:f>
                      <c15:dlblFieldTableCache>
                        <c:ptCount val="1"/>
                        <c:pt idx="0">
                          <c:v>4/13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877-4878-A7F6-E0E64952520D}"/>
                </c:ext>
              </c:extLst>
            </c:dLbl>
            <c:dLbl>
              <c:idx val="139"/>
              <c:tx>
                <c:strRef>
                  <c:f>'Bill Data'!$B$141</c:f>
                  <c:strCache>
                    <c:ptCount val="1"/>
                    <c:pt idx="0">
                      <c:v>5/13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{90E849FA-8728-4A4A-89BE-C5A2B5CA4F9B}</c15:txfldGUID>
                      <c15:f>'Bill Data'!$B$141</c15:f>
                      <c15:dlblFieldTableCache>
                        <c:ptCount val="1"/>
                        <c:pt idx="0">
                          <c:v>5/13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877-4878-A7F6-E0E64952520D}"/>
                </c:ext>
              </c:extLst>
            </c:dLbl>
            <c:dLbl>
              <c:idx val="140"/>
              <c:tx>
                <c:strRef>
                  <c:f>'Bill Data'!$B$142</c:f>
                  <c:strCache>
                    <c:ptCount val="1"/>
                    <c:pt idx="0">
                      <c:v>6/13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{51819BBB-919C-4CEF-B07A-7313514B4EEE}</c15:txfldGUID>
                      <c15:f>'Bill Data'!$B$142</c15:f>
                      <c15:dlblFieldTableCache>
                        <c:ptCount val="1"/>
                        <c:pt idx="0">
                          <c:v>6/13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877-4878-A7F6-E0E64952520D}"/>
                </c:ext>
              </c:extLst>
            </c:dLbl>
            <c:dLbl>
              <c:idx val="141"/>
              <c:tx>
                <c:strRef>
                  <c:f>'Bill Data'!$B$143</c:f>
                  <c:strCache>
                    <c:ptCount val="1"/>
                    <c:pt idx="0">
                      <c:v>7/13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{B9A893FD-7468-485B-BBA1-A5DD6FD4EC3F}</c15:txfldGUID>
                      <c15:f>'Bill Data'!$B$143</c15:f>
                      <c15:dlblFieldTableCache>
                        <c:ptCount val="1"/>
                        <c:pt idx="0">
                          <c:v>7/13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877-4878-A7F6-E0E64952520D}"/>
                </c:ext>
              </c:extLst>
            </c:dLbl>
            <c:dLbl>
              <c:idx val="142"/>
              <c:tx>
                <c:strRef>
                  <c:f>'Bill Data'!$B$144</c:f>
                  <c:strCache>
                    <c:ptCount val="1"/>
                    <c:pt idx="0">
                      <c:v>8/13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{8A3D6DFB-95B4-4C33-99BC-98D635290C32}</c15:txfldGUID>
                      <c15:f>'Bill Data'!$B$144</c15:f>
                      <c15:dlblFieldTableCache>
                        <c:ptCount val="1"/>
                        <c:pt idx="0">
                          <c:v>8/13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877-4878-A7F6-E0E64952520D}"/>
                </c:ext>
              </c:extLst>
            </c:dLbl>
            <c:dLbl>
              <c:idx val="143"/>
              <c:tx>
                <c:strRef>
                  <c:f>'Bill Data'!$B$145</c:f>
                  <c:strCache>
                    <c:ptCount val="1"/>
                    <c:pt idx="0">
                      <c:v>9/13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{57B2DD2B-A407-4C33-870E-3ADFD39A35FA}</c15:txfldGUID>
                      <c15:f>'Bill Data'!$B$145</c15:f>
                      <c15:dlblFieldTableCache>
                        <c:ptCount val="1"/>
                        <c:pt idx="0">
                          <c:v>9/13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877-4878-A7F6-E0E64952520D}"/>
                </c:ext>
              </c:extLst>
            </c:dLbl>
            <c:dLbl>
              <c:idx val="144"/>
              <c:tx>
                <c:strRef>
                  <c:f>'Bill Data'!$B$146</c:f>
                  <c:strCache>
                    <c:ptCount val="1"/>
                    <c:pt idx="0">
                      <c:v>10/13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{5F94A100-80A2-446B-AB80-2644FFCDF45B}</c15:txfldGUID>
                      <c15:f>'Bill Data'!$B$146</c15:f>
                      <c15:dlblFieldTableCache>
                        <c:ptCount val="1"/>
                        <c:pt idx="0">
                          <c:v>10/13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1877-4878-A7F6-E0E64952520D}"/>
                </c:ext>
              </c:extLst>
            </c:dLbl>
            <c:dLbl>
              <c:idx val="145"/>
              <c:tx>
                <c:strRef>
                  <c:f>'Bill Data'!$B$147</c:f>
                  <c:strCache>
                    <c:ptCount val="1"/>
                    <c:pt idx="0">
                      <c:v>11/13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{2AF2B066-4CD0-4898-AC60-86C3B9070DBF}</c15:txfldGUID>
                      <c15:f>'Bill Data'!$B$147</c15:f>
                      <c15:dlblFieldTableCache>
                        <c:ptCount val="1"/>
                        <c:pt idx="0">
                          <c:v>11/13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877-4878-A7F6-E0E64952520D}"/>
                </c:ext>
              </c:extLst>
            </c:dLbl>
            <c:dLbl>
              <c:idx val="146"/>
              <c:tx>
                <c:strRef>
                  <c:f>'Bill Data'!$B$148</c:f>
                  <c:strCache>
                    <c:ptCount val="1"/>
                    <c:pt idx="0">
                      <c:v>12/13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{AC1643D4-B739-48FF-A22C-542D5B4FF683}</c15:txfldGUID>
                      <c15:f>'Bill Data'!$B$148</c15:f>
                      <c15:dlblFieldTableCache>
                        <c:ptCount val="1"/>
                        <c:pt idx="0">
                          <c:v>12/13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877-4878-A7F6-E0E64952520D}"/>
                </c:ext>
              </c:extLst>
            </c:dLbl>
            <c:dLbl>
              <c:idx val="147"/>
              <c:tx>
                <c:strRef>
                  <c:f>'Bill Data'!$B$149</c:f>
                  <c:strCache>
                    <c:ptCount val="1"/>
                    <c:pt idx="0">
                      <c:v>1/14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{CB154222-98C6-46FE-ABE9-BF8C930A87B7}</c15:txfldGUID>
                      <c15:f>'Bill Data'!$B$149</c15:f>
                      <c15:dlblFieldTableCache>
                        <c:ptCount val="1"/>
                        <c:pt idx="0">
                          <c:v>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877-4878-A7F6-E0E64952520D}"/>
                </c:ext>
              </c:extLst>
            </c:dLbl>
            <c:dLbl>
              <c:idx val="148"/>
              <c:tx>
                <c:strRef>
                  <c:f>'Bill Data'!$B$150</c:f>
                  <c:strCache>
                    <c:ptCount val="1"/>
                    <c:pt idx="0">
                      <c:v>2/14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{5D594B27-69BC-4139-AC9B-D5CA85045D5E}</c15:txfldGUID>
                      <c15:f>'Bill Data'!$B$150</c15:f>
                      <c15:dlblFieldTableCache>
                        <c:ptCount val="1"/>
                        <c:pt idx="0">
                          <c:v>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877-4878-A7F6-E0E64952520D}"/>
                </c:ext>
              </c:extLst>
            </c:dLbl>
            <c:dLbl>
              <c:idx val="149"/>
              <c:tx>
                <c:strRef>
                  <c:f>'Bill Data'!$B$151</c:f>
                  <c:strCache>
                    <c:ptCount val="1"/>
                    <c:pt idx="0">
                      <c:v>3/14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{7B64017D-48AF-4D81-BB28-39E520D13067}</c15:txfldGUID>
                      <c15:f>'Bill Data'!$B$151</c15:f>
                      <c15:dlblFieldTableCache>
                        <c:ptCount val="1"/>
                        <c:pt idx="0">
                          <c:v>3/14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877-4878-A7F6-E0E64952520D}"/>
                </c:ext>
              </c:extLst>
            </c:dLbl>
            <c:dLbl>
              <c:idx val="150"/>
              <c:tx>
                <c:strRef>
                  <c:f>'Bill Data'!$B$152</c:f>
                  <c:strCache>
                    <c:ptCount val="1"/>
                    <c:pt idx="0">
                      <c:v>4/14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{09712D51-2F36-419A-BDA2-CFE12304660F}</c15:txfldGUID>
                      <c15:f>'Bill Data'!$B$152</c15:f>
                      <c15:dlblFieldTableCache>
                        <c:ptCount val="1"/>
                        <c:pt idx="0">
                          <c:v>4/14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877-4878-A7F6-E0E64952520D}"/>
                </c:ext>
              </c:extLst>
            </c:dLbl>
            <c:dLbl>
              <c:idx val="151"/>
              <c:tx>
                <c:strRef>
                  <c:f>'Bill Data'!$B$153</c:f>
                  <c:strCache>
                    <c:ptCount val="1"/>
                    <c:pt idx="0">
                      <c:v>5/14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{059CB2F6-06F0-460C-B81F-09BC3E596ACB}</c15:txfldGUID>
                      <c15:f>'Bill Data'!$B$153</c15:f>
                      <c15:dlblFieldTableCache>
                        <c:ptCount val="1"/>
                        <c:pt idx="0">
                          <c:v>5/14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877-4878-A7F6-E0E64952520D}"/>
                </c:ext>
              </c:extLst>
            </c:dLbl>
            <c:dLbl>
              <c:idx val="152"/>
              <c:tx>
                <c:strRef>
                  <c:f>'Bill Data'!$B$154</c:f>
                  <c:strCache>
                    <c:ptCount val="1"/>
                    <c:pt idx="0">
                      <c:v>6/14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{D6EFD87E-115F-47FC-8E4D-0BB18DC39ECF}</c15:txfldGUID>
                      <c15:f>'Bill Data'!$B$154</c15:f>
                      <c15:dlblFieldTableCache>
                        <c:ptCount val="1"/>
                        <c:pt idx="0">
                          <c:v>6/14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877-4878-A7F6-E0E64952520D}"/>
                </c:ext>
              </c:extLst>
            </c:dLbl>
            <c:dLbl>
              <c:idx val="153"/>
              <c:tx>
                <c:strRef>
                  <c:f>'Bill Data'!$B$155</c:f>
                  <c:strCache>
                    <c:ptCount val="1"/>
                    <c:pt idx="0">
                      <c:v>7/14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{D2B8341F-9745-4D51-AED2-F16C52101C17}</c15:txfldGUID>
                      <c15:f>'Bill Data'!$B$155</c15:f>
                      <c15:dlblFieldTableCache>
                        <c:ptCount val="1"/>
                        <c:pt idx="0">
                          <c:v>7/14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877-4878-A7F6-E0E64952520D}"/>
                </c:ext>
              </c:extLst>
            </c:dLbl>
            <c:dLbl>
              <c:idx val="154"/>
              <c:tx>
                <c:strRef>
                  <c:f>'Bill Data'!$B$156</c:f>
                  <c:strCache>
                    <c:ptCount val="1"/>
                    <c:pt idx="0">
                      <c:v>8/14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{19057B03-C20E-4CA1-8033-33DEBB3CA006}</c15:txfldGUID>
                      <c15:f>'Bill Data'!$B$156</c15:f>
                      <c15:dlblFieldTableCache>
                        <c:ptCount val="1"/>
                        <c:pt idx="0">
                          <c:v>8/14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877-4878-A7F6-E0E64952520D}"/>
                </c:ext>
              </c:extLst>
            </c:dLbl>
            <c:dLbl>
              <c:idx val="155"/>
              <c:tx>
                <c:strRef>
                  <c:f>'Bill Data'!$B$157</c:f>
                  <c:strCache>
                    <c:ptCount val="1"/>
                    <c:pt idx="0">
                      <c:v>9/14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{A1F29220-98A9-4467-902E-BF79E18AA0F0}</c15:txfldGUID>
                      <c15:f>'Bill Data'!$B$157</c15:f>
                      <c15:dlblFieldTableCache>
                        <c:ptCount val="1"/>
                        <c:pt idx="0">
                          <c:v>9/14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877-4878-A7F6-E0E64952520D}"/>
                </c:ext>
              </c:extLst>
            </c:dLbl>
            <c:dLbl>
              <c:idx val="156"/>
              <c:tx>
                <c:strRef>
                  <c:f>'Bill Data'!$B$158</c:f>
                  <c:strCache>
                    <c:ptCount val="1"/>
                    <c:pt idx="0">
                      <c:v>10/14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{EEE7C221-DC96-4BBF-8270-10E176531555}</c15:txfldGUID>
                      <c15:f>'Bill Data'!$B$158</c15:f>
                      <c15:dlblFieldTableCache>
                        <c:ptCount val="1"/>
                        <c:pt idx="0">
                          <c:v>10/14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877-4878-A7F6-E0E64952520D}"/>
                </c:ext>
              </c:extLst>
            </c:dLbl>
            <c:dLbl>
              <c:idx val="157"/>
              <c:tx>
                <c:strRef>
                  <c:f>'Bill Data'!$B$159</c:f>
                  <c:strCache>
                    <c:ptCount val="1"/>
                    <c:pt idx="0">
                      <c:v>11/14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{E4AB612E-7386-4DB3-848B-1AF0D5056877}</c15:txfldGUID>
                      <c15:f>'Bill Data'!$B$159</c15:f>
                      <c15:dlblFieldTableCache>
                        <c:ptCount val="1"/>
                        <c:pt idx="0">
                          <c:v>11/14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877-4878-A7F6-E0E64952520D}"/>
                </c:ext>
              </c:extLst>
            </c:dLbl>
            <c:dLbl>
              <c:idx val="158"/>
              <c:tx>
                <c:strRef>
                  <c:f>'Bill Data'!$B$160</c:f>
                  <c:strCache>
                    <c:ptCount val="1"/>
                    <c:pt idx="0">
                      <c:v>12/14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{8EC1F7ED-6A49-4258-91A7-3151CB7BC2C9}</c15:txfldGUID>
                      <c15:f>'Bill Data'!$B$160</c15:f>
                      <c15:dlblFieldTableCache>
                        <c:ptCount val="1"/>
                        <c:pt idx="0">
                          <c:v>12/14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877-4878-A7F6-E0E64952520D}"/>
                </c:ext>
              </c:extLst>
            </c:dLbl>
            <c:dLbl>
              <c:idx val="159"/>
              <c:tx>
                <c:strRef>
                  <c:f>'Bill Data'!$B$161</c:f>
                  <c:strCache>
                    <c:ptCount val="1"/>
                    <c:pt idx="0">
                      <c:v>1/15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{CB208648-9334-420B-B78E-723CC0A0A424}</c15:txfldGUID>
                      <c15:f>'Bill Data'!$B$161</c15:f>
                      <c15:dlblFieldTableCache>
                        <c:ptCount val="1"/>
                        <c:pt idx="0">
                          <c:v>1/15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877-4878-A7F6-E0E64952520D}"/>
                </c:ext>
              </c:extLst>
            </c:dLbl>
            <c:dLbl>
              <c:idx val="160"/>
              <c:tx>
                <c:strRef>
                  <c:f>'Bill Data'!$B$162</c:f>
                  <c:strCache>
                    <c:ptCount val="1"/>
                    <c:pt idx="0">
                      <c:v>2/15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{CC793A44-1017-47CD-A80A-212EAD8E4C55}</c15:txfldGUID>
                      <c15:f>'Bill Data'!$B$162</c15:f>
                      <c15:dlblFieldTableCache>
                        <c:ptCount val="1"/>
                        <c:pt idx="0">
                          <c:v>2/15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877-4878-A7F6-E0E64952520D}"/>
                </c:ext>
              </c:extLst>
            </c:dLbl>
            <c:dLbl>
              <c:idx val="161"/>
              <c:tx>
                <c:strRef>
                  <c:f>'Bill Data'!$B$163</c:f>
                  <c:strCache>
                    <c:ptCount val="1"/>
                    <c:pt idx="0">
                      <c:v>3/15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{7A857070-C1BA-4216-819C-840FFC36B33D}</c15:txfldGUID>
                      <c15:f>'Bill Data'!$B$163</c15:f>
                      <c15:dlblFieldTableCache>
                        <c:ptCount val="1"/>
                        <c:pt idx="0">
                          <c:v>3/15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877-4878-A7F6-E0E64952520D}"/>
                </c:ext>
              </c:extLst>
            </c:dLbl>
            <c:dLbl>
              <c:idx val="162"/>
              <c:tx>
                <c:strRef>
                  <c:f>'Bill Data'!$B$164</c:f>
                  <c:strCache>
                    <c:ptCount val="1"/>
                    <c:pt idx="0">
                      <c:v>4/15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{5982E8CF-D878-4053-8E9A-FDA099705A0A}</c15:txfldGUID>
                      <c15:f>'Bill Data'!$B$164</c15:f>
                      <c15:dlblFieldTableCache>
                        <c:ptCount val="1"/>
                        <c:pt idx="0">
                          <c:v>4/15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877-4878-A7F6-E0E64952520D}"/>
                </c:ext>
              </c:extLst>
            </c:dLbl>
            <c:dLbl>
              <c:idx val="163"/>
              <c:tx>
                <c:strRef>
                  <c:f>'Bill Data'!$B$165</c:f>
                  <c:strCache>
                    <c:ptCount val="1"/>
                    <c:pt idx="0">
                      <c:v>5/15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{29223ECE-FA7E-4A61-B315-1C6ECF892026}</c15:txfldGUID>
                      <c15:f>'Bill Data'!$B$165</c15:f>
                      <c15:dlblFieldTableCache>
                        <c:ptCount val="1"/>
                        <c:pt idx="0">
                          <c:v>5/15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877-4878-A7F6-E0E64952520D}"/>
                </c:ext>
              </c:extLst>
            </c:dLbl>
            <c:dLbl>
              <c:idx val="164"/>
              <c:tx>
                <c:strRef>
                  <c:f>'Bill Data'!$B$166</c:f>
                  <c:strCache>
                    <c:ptCount val="1"/>
                    <c:pt idx="0">
                      <c:v>6/15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{3D2D47C7-BED8-4AFD-9F0C-EFFC130C411A}</c15:txfldGUID>
                      <c15:f>'Bill Data'!$B$166</c15:f>
                      <c15:dlblFieldTableCache>
                        <c:ptCount val="1"/>
                        <c:pt idx="0">
                          <c:v>6/15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877-4878-A7F6-E0E64952520D}"/>
                </c:ext>
              </c:extLst>
            </c:dLbl>
            <c:dLbl>
              <c:idx val="165"/>
              <c:tx>
                <c:strRef>
                  <c:f>'Bill Data'!$B$167</c:f>
                  <c:strCache>
                    <c:ptCount val="1"/>
                    <c:pt idx="0">
                      <c:v>7/15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{5AD5B715-E9FA-4568-884C-FB9D3F861D67}</c15:txfldGUID>
                      <c15:f>'Bill Data'!$B$167</c15:f>
                      <c15:dlblFieldTableCache>
                        <c:ptCount val="1"/>
                        <c:pt idx="0">
                          <c:v>7/15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877-4878-A7F6-E0E64952520D}"/>
                </c:ext>
              </c:extLst>
            </c:dLbl>
            <c:dLbl>
              <c:idx val="166"/>
              <c:tx>
                <c:strRef>
                  <c:f>'Bill Data'!$B$168</c:f>
                  <c:strCache>
                    <c:ptCount val="1"/>
                    <c:pt idx="0">
                      <c:v>8/15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{0DBE533B-417A-45FD-9D54-93FFD1DC24A8}</c15:txfldGUID>
                      <c15:f>'Bill Data'!$B$168</c15:f>
                      <c15:dlblFieldTableCache>
                        <c:ptCount val="1"/>
                        <c:pt idx="0">
                          <c:v>8/15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877-4878-A7F6-E0E64952520D}"/>
                </c:ext>
              </c:extLst>
            </c:dLbl>
            <c:dLbl>
              <c:idx val="167"/>
              <c:tx>
                <c:strRef>
                  <c:f>'Bill Data'!$B$169</c:f>
                  <c:strCache>
                    <c:ptCount val="1"/>
                    <c:pt idx="0">
                      <c:v>9/15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{CBDD7A46-19A9-48BD-8BD4-2EC404F10CF7}</c15:txfldGUID>
                      <c15:f>'Bill Data'!$B$169</c15:f>
                      <c15:dlblFieldTableCache>
                        <c:ptCount val="1"/>
                        <c:pt idx="0">
                          <c:v>9/15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877-4878-A7F6-E0E64952520D}"/>
                </c:ext>
              </c:extLst>
            </c:dLbl>
            <c:dLbl>
              <c:idx val="168"/>
              <c:tx>
                <c:strRef>
                  <c:f>'Bill Data'!$B$170</c:f>
                  <c:strCache>
                    <c:ptCount val="1"/>
                    <c:pt idx="0">
                      <c:v>10/15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{A60037CE-88F5-49EA-80C6-BBECDFAF2459}</c15:txfldGUID>
                      <c15:f>'Bill Data'!$B$170</c15:f>
                      <c15:dlblFieldTableCache>
                        <c:ptCount val="1"/>
                        <c:pt idx="0">
                          <c:v>10/15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877-4878-A7F6-E0E64952520D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wer"/>
            <c:dispRSqr val="0"/>
            <c:dispEq val="0"/>
          </c:trendline>
          <c:xVal>
            <c:numRef>
              <c:f>'Bill Data'!$E$2:$E$254</c:f>
              <c:numCache>
                <c:formatCode>0\°</c:formatCode>
                <c:ptCount val="253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73</c:v>
                </c:pt>
                <c:pt idx="46">
                  <c:v>80</c:v>
                </c:pt>
                <c:pt idx="47">
                  <c:v>82</c:v>
                </c:pt>
                <c:pt idx="48">
                  <c:v>75</c:v>
                </c:pt>
                <c:pt idx="49">
                  <c:v>67</c:v>
                </c:pt>
                <c:pt idx="50">
                  <c:v>52</c:v>
                </c:pt>
                <c:pt idx="51">
                  <c:v>34</c:v>
                </c:pt>
                <c:pt idx="52">
                  <c:v>44</c:v>
                </c:pt>
                <c:pt idx="53">
                  <c:v>38</c:v>
                </c:pt>
                <c:pt idx="54">
                  <c:v>46</c:v>
                </c:pt>
                <c:pt idx="55">
                  <c:v>59</c:v>
                </c:pt>
                <c:pt idx="56">
                  <c:v>60</c:v>
                </c:pt>
                <c:pt idx="57">
                  <c:v>74</c:v>
                </c:pt>
                <c:pt idx="58">
                  <c:v>78</c:v>
                </c:pt>
                <c:pt idx="59">
                  <c:v>80</c:v>
                </c:pt>
                <c:pt idx="60">
                  <c:v>69</c:v>
                </c:pt>
                <c:pt idx="61">
                  <c:v>58</c:v>
                </c:pt>
                <c:pt idx="62">
                  <c:v>48</c:v>
                </c:pt>
                <c:pt idx="63">
                  <c:v>45</c:v>
                </c:pt>
                <c:pt idx="64">
                  <c:v>42</c:v>
                </c:pt>
                <c:pt idx="65">
                  <c:v>27</c:v>
                </c:pt>
                <c:pt idx="66">
                  <c:v>51</c:v>
                </c:pt>
                <c:pt idx="67">
                  <c:v>56</c:v>
                </c:pt>
                <c:pt idx="68">
                  <c:v>68</c:v>
                </c:pt>
                <c:pt idx="69">
                  <c:v>76</c:v>
                </c:pt>
                <c:pt idx="70">
                  <c:v>77</c:v>
                </c:pt>
                <c:pt idx="71">
                  <c:v>84</c:v>
                </c:pt>
                <c:pt idx="72">
                  <c:v>78</c:v>
                </c:pt>
                <c:pt idx="73">
                  <c:v>70</c:v>
                </c:pt>
                <c:pt idx="74">
                  <c:v>50</c:v>
                </c:pt>
                <c:pt idx="75">
                  <c:v>42</c:v>
                </c:pt>
                <c:pt idx="76">
                  <c:v>36</c:v>
                </c:pt>
                <c:pt idx="77">
                  <c:v>37</c:v>
                </c:pt>
                <c:pt idx="78">
                  <c:v>42</c:v>
                </c:pt>
                <c:pt idx="79">
                  <c:v>56</c:v>
                </c:pt>
                <c:pt idx="80">
                  <c:v>61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76</c:v>
                </c:pt>
                <c:pt idx="85">
                  <c:v>64</c:v>
                </c:pt>
                <c:pt idx="86">
                  <c:v>49</c:v>
                </c:pt>
                <c:pt idx="87">
                  <c:v>36</c:v>
                </c:pt>
                <c:pt idx="88">
                  <c:v>34</c:v>
                </c:pt>
                <c:pt idx="89">
                  <c:v>37</c:v>
                </c:pt>
                <c:pt idx="90">
                  <c:v>46</c:v>
                </c:pt>
                <c:pt idx="91">
                  <c:v>53</c:v>
                </c:pt>
                <c:pt idx="92">
                  <c:v>67</c:v>
                </c:pt>
                <c:pt idx="93">
                  <c:v>74</c:v>
                </c:pt>
                <c:pt idx="94">
                  <c:v>74</c:v>
                </c:pt>
                <c:pt idx="95">
                  <c:v>77</c:v>
                </c:pt>
                <c:pt idx="96">
                  <c:v>72</c:v>
                </c:pt>
                <c:pt idx="97">
                  <c:v>58</c:v>
                </c:pt>
                <c:pt idx="98">
                  <c:v>54</c:v>
                </c:pt>
                <c:pt idx="99">
                  <c:v>40</c:v>
                </c:pt>
                <c:pt idx="100">
                  <c:v>33</c:v>
                </c:pt>
                <c:pt idx="101">
                  <c:v>30</c:v>
                </c:pt>
                <c:pt idx="102">
                  <c:v>46</c:v>
                </c:pt>
                <c:pt idx="103">
                  <c:v>61</c:v>
                </c:pt>
                <c:pt idx="104">
                  <c:v>67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77</c:v>
                </c:pt>
                <c:pt idx="109">
                  <c:v>66</c:v>
                </c:pt>
                <c:pt idx="110">
                  <c:v>55</c:v>
                </c:pt>
                <c:pt idx="111">
                  <c:v>36</c:v>
                </c:pt>
                <c:pt idx="112">
                  <c:v>32</c:v>
                </c:pt>
                <c:pt idx="113">
                  <c:v>36</c:v>
                </c:pt>
                <c:pt idx="114">
                  <c:v>50</c:v>
                </c:pt>
                <c:pt idx="115">
                  <c:v>56</c:v>
                </c:pt>
                <c:pt idx="116">
                  <c:v>64</c:v>
                </c:pt>
                <c:pt idx="117">
                  <c:v>78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61</c:v>
                </c:pt>
                <c:pt idx="122">
                  <c:v>53</c:v>
                </c:pt>
                <c:pt idx="123">
                  <c:v>45</c:v>
                </c:pt>
                <c:pt idx="124">
                  <c:v>40</c:v>
                </c:pt>
                <c:pt idx="125">
                  <c:v>41</c:v>
                </c:pt>
                <c:pt idx="126">
                  <c:v>56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84</c:v>
                </c:pt>
                <c:pt idx="131">
                  <c:v>79</c:v>
                </c:pt>
                <c:pt idx="132">
                  <c:v>73</c:v>
                </c:pt>
                <c:pt idx="133">
                  <c:v>60</c:v>
                </c:pt>
                <c:pt idx="134">
                  <c:v>49</c:v>
                </c:pt>
                <c:pt idx="135">
                  <c:v>48</c:v>
                </c:pt>
                <c:pt idx="136">
                  <c:v>37</c:v>
                </c:pt>
                <c:pt idx="137">
                  <c:v>38</c:v>
                </c:pt>
                <c:pt idx="138">
                  <c:v>40</c:v>
                </c:pt>
                <c:pt idx="139">
                  <c:v>54</c:v>
                </c:pt>
                <c:pt idx="140">
                  <c:v>65</c:v>
                </c:pt>
                <c:pt idx="141">
                  <c:v>73</c:v>
                </c:pt>
                <c:pt idx="142">
                  <c:v>78</c:v>
                </c:pt>
                <c:pt idx="143">
                  <c:v>75</c:v>
                </c:pt>
                <c:pt idx="144">
                  <c:v>77</c:v>
                </c:pt>
                <c:pt idx="145">
                  <c:v>65</c:v>
                </c:pt>
                <c:pt idx="146">
                  <c:v>50</c:v>
                </c:pt>
                <c:pt idx="147">
                  <c:v>38</c:v>
                </c:pt>
                <c:pt idx="148">
                  <c:v>33</c:v>
                </c:pt>
                <c:pt idx="149">
                  <c:v>31</c:v>
                </c:pt>
                <c:pt idx="150">
                  <c:v>41</c:v>
                </c:pt>
                <c:pt idx="151">
                  <c:v>57</c:v>
                </c:pt>
                <c:pt idx="152">
                  <c:v>67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74</c:v>
                </c:pt>
                <c:pt idx="157">
                  <c:v>63</c:v>
                </c:pt>
                <c:pt idx="158">
                  <c:v>46</c:v>
                </c:pt>
                <c:pt idx="159">
                  <c:v>42</c:v>
                </c:pt>
                <c:pt idx="160">
                  <c:v>36</c:v>
                </c:pt>
                <c:pt idx="161">
                  <c:v>30</c:v>
                </c:pt>
                <c:pt idx="162">
                  <c:v>44</c:v>
                </c:pt>
                <c:pt idx="163">
                  <c:v>59</c:v>
                </c:pt>
                <c:pt idx="164">
                  <c:v>67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74</c:v>
                </c:pt>
                <c:pt idx="169">
                  <c:v>64</c:v>
                </c:pt>
                <c:pt idx="170">
                  <c:v>55</c:v>
                </c:pt>
                <c:pt idx="171">
                  <c:v>50</c:v>
                </c:pt>
                <c:pt idx="172">
                  <c:v>37</c:v>
                </c:pt>
                <c:pt idx="173">
                  <c:v>40</c:v>
                </c:pt>
                <c:pt idx="174">
                  <c:v>52</c:v>
                </c:pt>
                <c:pt idx="175">
                  <c:v>57</c:v>
                </c:pt>
                <c:pt idx="176">
                  <c:v>64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67</c:v>
                </c:pt>
                <c:pt idx="182">
                  <c:v>57</c:v>
                </c:pt>
                <c:pt idx="183">
                  <c:v>39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64</c:v>
                </c:pt>
                <c:pt idx="188">
                  <c:v>68</c:v>
                </c:pt>
                <c:pt idx="189">
                  <c:v>75</c:v>
                </c:pt>
                <c:pt idx="190">
                  <c:v>80</c:v>
                </c:pt>
                <c:pt idx="191">
                  <c:v>78</c:v>
                </c:pt>
                <c:pt idx="192">
                  <c:v>71</c:v>
                </c:pt>
                <c:pt idx="193">
                  <c:v>68</c:v>
                </c:pt>
                <c:pt idx="194">
                  <c:v>49</c:v>
                </c:pt>
                <c:pt idx="195">
                  <c:v>44</c:v>
                </c:pt>
                <c:pt idx="196">
                  <c:v>29</c:v>
                </c:pt>
                <c:pt idx="197">
                  <c:v>42</c:v>
                </c:pt>
                <c:pt idx="198">
                  <c:v>46</c:v>
                </c:pt>
                <c:pt idx="199">
                  <c:v>51</c:v>
                </c:pt>
                <c:pt idx="200">
                  <c:v>70</c:v>
                </c:pt>
                <c:pt idx="201">
                  <c:v>78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64</c:v>
                </c:pt>
                <c:pt idx="206">
                  <c:v>47</c:v>
                </c:pt>
                <c:pt idx="207">
                  <c:v>42</c:v>
                </c:pt>
                <c:pt idx="208">
                  <c:v>40</c:v>
                </c:pt>
                <c:pt idx="209">
                  <c:v>38</c:v>
                </c:pt>
                <c:pt idx="210">
                  <c:v>41</c:v>
                </c:pt>
                <c:pt idx="211">
                  <c:v>55</c:v>
                </c:pt>
                <c:pt idx="212">
                  <c:v>66</c:v>
                </c:pt>
                <c:pt idx="213">
                  <c:v>73</c:v>
                </c:pt>
                <c:pt idx="214">
                  <c:v>81</c:v>
                </c:pt>
                <c:pt idx="215">
                  <c:v>78</c:v>
                </c:pt>
                <c:pt idx="216">
                  <c:v>76</c:v>
                </c:pt>
                <c:pt idx="217">
                  <c:v>66</c:v>
                </c:pt>
                <c:pt idx="218">
                  <c:v>45</c:v>
                </c:pt>
                <c:pt idx="219">
                  <c:v>42</c:v>
                </c:pt>
                <c:pt idx="220">
                  <c:v>44</c:v>
                </c:pt>
                <c:pt idx="221">
                  <c:v>40</c:v>
                </c:pt>
                <c:pt idx="222">
                  <c:v>48</c:v>
                </c:pt>
                <c:pt idx="223">
                  <c:v>55</c:v>
                </c:pt>
                <c:pt idx="224">
                  <c:v>60</c:v>
                </c:pt>
                <c:pt idx="225">
                  <c:v>74</c:v>
                </c:pt>
                <c:pt idx="226">
                  <c:v>80</c:v>
                </c:pt>
                <c:pt idx="227">
                  <c:v>77</c:v>
                </c:pt>
                <c:pt idx="228">
                  <c:v>73</c:v>
                </c:pt>
                <c:pt idx="229">
                  <c:v>62</c:v>
                </c:pt>
                <c:pt idx="230">
                  <c:v>53</c:v>
                </c:pt>
                <c:pt idx="231">
                  <c:v>42</c:v>
                </c:pt>
                <c:pt idx="232">
                  <c:v>37</c:v>
                </c:pt>
                <c:pt idx="233">
                  <c:v>30</c:v>
                </c:pt>
                <c:pt idx="234">
                  <c:v>51</c:v>
                </c:pt>
                <c:pt idx="235">
                  <c:v>55</c:v>
                </c:pt>
                <c:pt idx="236">
                  <c:v>65</c:v>
                </c:pt>
                <c:pt idx="237">
                  <c:v>73</c:v>
                </c:pt>
                <c:pt idx="238">
                  <c:v>79</c:v>
                </c:pt>
                <c:pt idx="239">
                  <c:v>79</c:v>
                </c:pt>
                <c:pt idx="240">
                  <c:v>75</c:v>
                </c:pt>
                <c:pt idx="241">
                  <c:v>67</c:v>
                </c:pt>
                <c:pt idx="242">
                  <c:v>49</c:v>
                </c:pt>
                <c:pt idx="243">
                  <c:v>44</c:v>
                </c:pt>
                <c:pt idx="244">
                  <c:v>39</c:v>
                </c:pt>
                <c:pt idx="245">
                  <c:v>37</c:v>
                </c:pt>
                <c:pt idx="246">
                  <c:v>50</c:v>
                </c:pt>
                <c:pt idx="247">
                  <c:v>53</c:v>
                </c:pt>
                <c:pt idx="248">
                  <c:v>68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  <c:pt idx="252">
                  <c:v>76</c:v>
                </c:pt>
              </c:numCache>
            </c:numRef>
          </c:xVal>
          <c:yVal>
            <c:numRef>
              <c:f>'Bill Data'!$T$2:$T$254</c:f>
              <c:numCache>
                <c:formatCode>0.000</c:formatCode>
                <c:ptCount val="253"/>
                <c:pt idx="0">
                  <c:v>0.20833333333333334</c:v>
                </c:pt>
                <c:pt idx="1">
                  <c:v>0.51724137931034486</c:v>
                </c:pt>
                <c:pt idx="2">
                  <c:v>1.2068965517241379</c:v>
                </c:pt>
                <c:pt idx="3">
                  <c:v>1.7</c:v>
                </c:pt>
                <c:pt idx="4">
                  <c:v>3.3529411764705883</c:v>
                </c:pt>
                <c:pt idx="5">
                  <c:v>2.125</c:v>
                </c:pt>
                <c:pt idx="6">
                  <c:v>2.0344827586206895</c:v>
                </c:pt>
                <c:pt idx="7">
                  <c:v>0.7</c:v>
                </c:pt>
                <c:pt idx="8">
                  <c:v>0.34482758620689657</c:v>
                </c:pt>
                <c:pt idx="9">
                  <c:v>0.21875</c:v>
                </c:pt>
                <c:pt idx="10">
                  <c:v>0.2</c:v>
                </c:pt>
                <c:pt idx="11">
                  <c:v>0.20689655172413793</c:v>
                </c:pt>
                <c:pt idx="12">
                  <c:v>0.1875</c:v>
                </c:pt>
                <c:pt idx="13">
                  <c:v>0.37931034482758619</c:v>
                </c:pt>
                <c:pt idx="14">
                  <c:v>1.5172413793103448</c:v>
                </c:pt>
                <c:pt idx="15">
                  <c:v>3.1875</c:v>
                </c:pt>
                <c:pt idx="16">
                  <c:v>3.90625</c:v>
                </c:pt>
                <c:pt idx="17">
                  <c:v>3.59375</c:v>
                </c:pt>
                <c:pt idx="18">
                  <c:v>2.0344827586206895</c:v>
                </c:pt>
                <c:pt idx="19">
                  <c:v>0.4</c:v>
                </c:pt>
                <c:pt idx="20">
                  <c:v>0.28125</c:v>
                </c:pt>
                <c:pt idx="21">
                  <c:v>0.2413793103448276</c:v>
                </c:pt>
                <c:pt idx="22">
                  <c:v>0.2</c:v>
                </c:pt>
                <c:pt idx="23">
                  <c:v>0.19354838709677419</c:v>
                </c:pt>
                <c:pt idx="24">
                  <c:v>0.56666666666666665</c:v>
                </c:pt>
                <c:pt idx="25">
                  <c:v>6.8965517241379309E-2</c:v>
                </c:pt>
                <c:pt idx="26">
                  <c:v>0.62068965517241381</c:v>
                </c:pt>
                <c:pt idx="27">
                  <c:v>2.5625</c:v>
                </c:pt>
                <c:pt idx="28">
                  <c:v>3.2941176470588234</c:v>
                </c:pt>
                <c:pt idx="29">
                  <c:v>3.2333333333333334</c:v>
                </c:pt>
                <c:pt idx="30">
                  <c:v>1.896551724137931</c:v>
                </c:pt>
                <c:pt idx="31">
                  <c:v>0.3125</c:v>
                </c:pt>
                <c:pt idx="32">
                  <c:v>0.27586206896551724</c:v>
                </c:pt>
                <c:pt idx="33">
                  <c:v>0.23333333333333334</c:v>
                </c:pt>
                <c:pt idx="34">
                  <c:v>0.21875</c:v>
                </c:pt>
                <c:pt idx="35">
                  <c:v>0.17241379310344829</c:v>
                </c:pt>
                <c:pt idx="36">
                  <c:v>0.23333333333333334</c:v>
                </c:pt>
                <c:pt idx="37">
                  <c:v>0.34482758620689657</c:v>
                </c:pt>
                <c:pt idx="38">
                  <c:v>0.77419354838709675</c:v>
                </c:pt>
                <c:pt idx="39">
                  <c:v>2.4666666666666668</c:v>
                </c:pt>
                <c:pt idx="40">
                  <c:v>2.9705882352941178</c:v>
                </c:pt>
                <c:pt idx="41">
                  <c:v>2.6896551724137931</c:v>
                </c:pt>
                <c:pt idx="42">
                  <c:v>2.2413793103448274</c:v>
                </c:pt>
                <c:pt idx="43">
                  <c:v>0.6875</c:v>
                </c:pt>
                <c:pt idx="44">
                  <c:v>0.5</c:v>
                </c:pt>
                <c:pt idx="45">
                  <c:v>0.26666666666666666</c:v>
                </c:pt>
                <c:pt idx="46">
                  <c:v>0.2</c:v>
                </c:pt>
                <c:pt idx="47">
                  <c:v>0.22580645161290322</c:v>
                </c:pt>
                <c:pt idx="48">
                  <c:v>0.3</c:v>
                </c:pt>
                <c:pt idx="49">
                  <c:v>0.27586206896551724</c:v>
                </c:pt>
                <c:pt idx="50">
                  <c:v>0.96551724137931039</c:v>
                </c:pt>
                <c:pt idx="51">
                  <c:v>3</c:v>
                </c:pt>
                <c:pt idx="52">
                  <c:v>1.8823529411764706</c:v>
                </c:pt>
                <c:pt idx="53">
                  <c:v>2.1724137931034484</c:v>
                </c:pt>
                <c:pt idx="54">
                  <c:v>1.1379310344827587</c:v>
                </c:pt>
                <c:pt idx="55">
                  <c:v>0.65625</c:v>
                </c:pt>
                <c:pt idx="56">
                  <c:v>0.4</c:v>
                </c:pt>
                <c:pt idx="57">
                  <c:v>0.33333333333333331</c:v>
                </c:pt>
                <c:pt idx="58">
                  <c:v>0.34375</c:v>
                </c:pt>
                <c:pt idx="59">
                  <c:v>0.27586206896551724</c:v>
                </c:pt>
                <c:pt idx="60">
                  <c:v>0.26666666666666666</c:v>
                </c:pt>
                <c:pt idx="61">
                  <c:v>0.41935483870967744</c:v>
                </c:pt>
                <c:pt idx="62">
                  <c:v>1.0344827586206897</c:v>
                </c:pt>
                <c:pt idx="63">
                  <c:v>1.2941176470588236</c:v>
                </c:pt>
                <c:pt idx="64">
                  <c:v>1.6176470588235294</c:v>
                </c:pt>
                <c:pt idx="65">
                  <c:v>3.3793103448275863</c:v>
                </c:pt>
                <c:pt idx="66">
                  <c:v>1.2758620689655173</c:v>
                </c:pt>
                <c:pt idx="67">
                  <c:v>0.78125</c:v>
                </c:pt>
                <c:pt idx="68">
                  <c:v>0.41379310344827586</c:v>
                </c:pt>
                <c:pt idx="69">
                  <c:v>0.3</c:v>
                </c:pt>
                <c:pt idx="70">
                  <c:v>0.34375</c:v>
                </c:pt>
                <c:pt idx="71">
                  <c:v>0.3</c:v>
                </c:pt>
                <c:pt idx="72">
                  <c:v>0.28125</c:v>
                </c:pt>
                <c:pt idx="73">
                  <c:v>0.27586206896551724</c:v>
                </c:pt>
                <c:pt idx="74">
                  <c:v>1</c:v>
                </c:pt>
                <c:pt idx="75">
                  <c:v>2.1666666666666665</c:v>
                </c:pt>
                <c:pt idx="76">
                  <c:v>2.7352941176470589</c:v>
                </c:pt>
                <c:pt idx="77">
                  <c:v>2.6206896551724137</c:v>
                </c:pt>
                <c:pt idx="78">
                  <c:v>2.15625</c:v>
                </c:pt>
                <c:pt idx="79">
                  <c:v>0.62068965517241381</c:v>
                </c:pt>
                <c:pt idx="80">
                  <c:v>0.31034482758620691</c:v>
                </c:pt>
                <c:pt idx="81">
                  <c:v>0.3125</c:v>
                </c:pt>
                <c:pt idx="82">
                  <c:v>0.25806451612903225</c:v>
                </c:pt>
                <c:pt idx="83">
                  <c:v>0.20689655172413793</c:v>
                </c:pt>
                <c:pt idx="84">
                  <c:v>0.21875</c:v>
                </c:pt>
                <c:pt idx="85">
                  <c:v>0.27586206896551724</c:v>
                </c:pt>
                <c:pt idx="86">
                  <c:v>0.75862068965517238</c:v>
                </c:pt>
                <c:pt idx="87">
                  <c:v>2.125</c:v>
                </c:pt>
                <c:pt idx="88">
                  <c:v>2.28125</c:v>
                </c:pt>
                <c:pt idx="89">
                  <c:v>2.0357142857142856</c:v>
                </c:pt>
                <c:pt idx="90">
                  <c:v>1.4444444444444444</c:v>
                </c:pt>
                <c:pt idx="91">
                  <c:v>0.51428571428571423</c:v>
                </c:pt>
                <c:pt idx="92">
                  <c:v>0.32142857142857145</c:v>
                </c:pt>
                <c:pt idx="93">
                  <c:v>0.27272727272727271</c:v>
                </c:pt>
                <c:pt idx="94">
                  <c:v>0.26666666666666666</c:v>
                </c:pt>
                <c:pt idx="95">
                  <c:v>0.20689655172413793</c:v>
                </c:pt>
                <c:pt idx="96">
                  <c:v>0.25</c:v>
                </c:pt>
                <c:pt idx="97">
                  <c:v>0.34482758620689657</c:v>
                </c:pt>
                <c:pt idx="98">
                  <c:v>0.48275862068965519</c:v>
                </c:pt>
                <c:pt idx="99">
                  <c:v>1.6666666666666667</c:v>
                </c:pt>
                <c:pt idx="100">
                  <c:v>2.3823529411764706</c:v>
                </c:pt>
                <c:pt idx="101">
                  <c:v>2.5172413793103448</c:v>
                </c:pt>
                <c:pt idx="102">
                  <c:v>1.2</c:v>
                </c:pt>
                <c:pt idx="103">
                  <c:v>0.34375</c:v>
                </c:pt>
                <c:pt idx="104">
                  <c:v>0.27586206896551724</c:v>
                </c:pt>
                <c:pt idx="105">
                  <c:v>0.23333333333333334</c:v>
                </c:pt>
                <c:pt idx="106">
                  <c:v>0.21212121212121213</c:v>
                </c:pt>
                <c:pt idx="107">
                  <c:v>0.21428571428571427</c:v>
                </c:pt>
                <c:pt idx="108">
                  <c:v>0.17241379310344829</c:v>
                </c:pt>
                <c:pt idx="109">
                  <c:v>0.17241379310344829</c:v>
                </c:pt>
                <c:pt idx="110">
                  <c:v>0.5</c:v>
                </c:pt>
                <c:pt idx="111">
                  <c:v>1.9393939393939394</c:v>
                </c:pt>
                <c:pt idx="112">
                  <c:v>2.4516129032258065</c:v>
                </c:pt>
                <c:pt idx="113">
                  <c:v>2.1428571428571428</c:v>
                </c:pt>
                <c:pt idx="114">
                  <c:v>1</c:v>
                </c:pt>
                <c:pt idx="115">
                  <c:v>0.58620689655172409</c:v>
                </c:pt>
                <c:pt idx="116">
                  <c:v>0.27272727272727271</c:v>
                </c:pt>
                <c:pt idx="117">
                  <c:v>0.26666666666666666</c:v>
                </c:pt>
                <c:pt idx="118">
                  <c:v>0.18181818181818182</c:v>
                </c:pt>
                <c:pt idx="119">
                  <c:v>0.20689655172413793</c:v>
                </c:pt>
                <c:pt idx="120">
                  <c:v>0.20588235294117646</c:v>
                </c:pt>
                <c:pt idx="121">
                  <c:v>0.25</c:v>
                </c:pt>
                <c:pt idx="122">
                  <c:v>0.57692307692307687</c:v>
                </c:pt>
                <c:pt idx="123">
                  <c:v>1.2903225806451613</c:v>
                </c:pt>
                <c:pt idx="124">
                  <c:v>1.5588235294117647</c:v>
                </c:pt>
                <c:pt idx="125">
                  <c:v>1.6774193548387097</c:v>
                </c:pt>
                <c:pt idx="126">
                  <c:v>0.75862068965517238</c:v>
                </c:pt>
                <c:pt idx="127">
                  <c:v>0.29032258064516131</c:v>
                </c:pt>
                <c:pt idx="128">
                  <c:v>0.23333333333333334</c:v>
                </c:pt>
                <c:pt idx="129">
                  <c:v>0.22580645161290322</c:v>
                </c:pt>
                <c:pt idx="130">
                  <c:v>0.16129032258064516</c:v>
                </c:pt>
                <c:pt idx="131">
                  <c:v>0.20689655172413793</c:v>
                </c:pt>
                <c:pt idx="132">
                  <c:v>0.18181818181818182</c:v>
                </c:pt>
                <c:pt idx="133">
                  <c:v>0.31034482758620691</c:v>
                </c:pt>
                <c:pt idx="134">
                  <c:v>0.72413793103448276</c:v>
                </c:pt>
                <c:pt idx="135">
                  <c:v>0.96551724137931039</c:v>
                </c:pt>
                <c:pt idx="136">
                  <c:v>1.7352941176470589</c:v>
                </c:pt>
                <c:pt idx="137">
                  <c:v>1.5862068965517242</c:v>
                </c:pt>
                <c:pt idx="138">
                  <c:v>0.65517241379310343</c:v>
                </c:pt>
                <c:pt idx="139">
                  <c:v>0.38709677419354838</c:v>
                </c:pt>
                <c:pt idx="140">
                  <c:v>0.39285714285714285</c:v>
                </c:pt>
                <c:pt idx="141">
                  <c:v>0.29032258064516131</c:v>
                </c:pt>
                <c:pt idx="142">
                  <c:v>0.25</c:v>
                </c:pt>
                <c:pt idx="143">
                  <c:v>0.26666666666666666</c:v>
                </c:pt>
                <c:pt idx="144">
                  <c:v>0.2</c:v>
                </c:pt>
                <c:pt idx="145">
                  <c:v>0.25806451612903225</c:v>
                </c:pt>
                <c:pt idx="146">
                  <c:v>0.9</c:v>
                </c:pt>
                <c:pt idx="147">
                  <c:v>1.6</c:v>
                </c:pt>
                <c:pt idx="148">
                  <c:v>1.9705882352941178</c:v>
                </c:pt>
                <c:pt idx="149">
                  <c:v>2.2999999999999998</c:v>
                </c:pt>
                <c:pt idx="150">
                  <c:v>1.3870967741935485</c:v>
                </c:pt>
                <c:pt idx="151">
                  <c:v>0.6</c:v>
                </c:pt>
                <c:pt idx="152">
                  <c:v>0.31034482758620691</c:v>
                </c:pt>
                <c:pt idx="153">
                  <c:v>0.27272727272727271</c:v>
                </c:pt>
                <c:pt idx="154">
                  <c:v>0.2413793103448276</c:v>
                </c:pt>
                <c:pt idx="155">
                  <c:v>0.20689655172413793</c:v>
                </c:pt>
                <c:pt idx="156">
                  <c:v>0.1875</c:v>
                </c:pt>
                <c:pt idx="157">
                  <c:v>0.26666666666666666</c:v>
                </c:pt>
                <c:pt idx="158">
                  <c:v>0.93103448275862066</c:v>
                </c:pt>
                <c:pt idx="159">
                  <c:v>1.3225806451612903</c:v>
                </c:pt>
                <c:pt idx="160">
                  <c:v>1.71875</c:v>
                </c:pt>
                <c:pt idx="161">
                  <c:v>2.0909090909090908</c:v>
                </c:pt>
                <c:pt idx="162">
                  <c:v>1.25</c:v>
                </c:pt>
                <c:pt idx="163">
                  <c:v>0.44827586206896552</c:v>
                </c:pt>
                <c:pt idx="164">
                  <c:v>0.18181818181818182</c:v>
                </c:pt>
                <c:pt idx="165">
                  <c:v>0.25</c:v>
                </c:pt>
                <c:pt idx="166">
                  <c:v>0.2</c:v>
                </c:pt>
                <c:pt idx="167">
                  <c:v>0.1875</c:v>
                </c:pt>
                <c:pt idx="168">
                  <c:v>0.19354838709677419</c:v>
                </c:pt>
                <c:pt idx="169">
                  <c:v>0.2413793103448276</c:v>
                </c:pt>
                <c:pt idx="170">
                  <c:v>0.4838709677419355</c:v>
                </c:pt>
                <c:pt idx="171">
                  <c:v>0.83333333333333337</c:v>
                </c:pt>
                <c:pt idx="172">
                  <c:v>1.6857142857142857</c:v>
                </c:pt>
                <c:pt idx="173">
                  <c:v>1.3928571428571428</c:v>
                </c:pt>
                <c:pt idx="174">
                  <c:v>0.72413793103448276</c:v>
                </c:pt>
                <c:pt idx="175">
                  <c:v>0.46666666666666667</c:v>
                </c:pt>
                <c:pt idx="176">
                  <c:v>0.22580645161290322</c:v>
                </c:pt>
                <c:pt idx="177">
                  <c:v>0.25806451612903225</c:v>
                </c:pt>
                <c:pt idx="178">
                  <c:v>0.19354838709677419</c:v>
                </c:pt>
                <c:pt idx="179">
                  <c:v>0.19354838709677419</c:v>
                </c:pt>
                <c:pt idx="180">
                  <c:v>0.2</c:v>
                </c:pt>
                <c:pt idx="181">
                  <c:v>0.16666666666666666</c:v>
                </c:pt>
                <c:pt idx="182">
                  <c:v>0.31034482758620691</c:v>
                </c:pt>
                <c:pt idx="183">
                  <c:v>1.1290322580645162</c:v>
                </c:pt>
                <c:pt idx="184">
                  <c:v>0.96875</c:v>
                </c:pt>
                <c:pt idx="185">
                  <c:v>0.86206896551724133</c:v>
                </c:pt>
                <c:pt idx="186">
                  <c:v>0.5714285714285714</c:v>
                </c:pt>
                <c:pt idx="187">
                  <c:v>0.30303030303030304</c:v>
                </c:pt>
                <c:pt idx="188">
                  <c:v>0.23333333333333334</c:v>
                </c:pt>
                <c:pt idx="189">
                  <c:v>0.54545454545454541</c:v>
                </c:pt>
                <c:pt idx="190">
                  <c:v>0.20689655172413793</c:v>
                </c:pt>
                <c:pt idx="191">
                  <c:v>0.2</c:v>
                </c:pt>
                <c:pt idx="192">
                  <c:v>0.2413793103448276</c:v>
                </c:pt>
                <c:pt idx="193">
                  <c:v>0.15625</c:v>
                </c:pt>
                <c:pt idx="194">
                  <c:v>0.51724137931034486</c:v>
                </c:pt>
                <c:pt idx="195">
                  <c:v>0.9</c:v>
                </c:pt>
                <c:pt idx="196">
                  <c:v>2.103448275862069</c:v>
                </c:pt>
                <c:pt idx="197">
                  <c:v>1.103448275862069</c:v>
                </c:pt>
                <c:pt idx="198">
                  <c:v>0.72413793103448276</c:v>
                </c:pt>
                <c:pt idx="199">
                  <c:v>0.5161290322580645</c:v>
                </c:pt>
                <c:pt idx="200">
                  <c:v>0.29032258064516131</c:v>
                </c:pt>
                <c:pt idx="201">
                  <c:v>0.26666666666666666</c:v>
                </c:pt>
                <c:pt idx="202">
                  <c:v>0.21212121212121213</c:v>
                </c:pt>
                <c:pt idx="203">
                  <c:v>0.21428571428571427</c:v>
                </c:pt>
                <c:pt idx="204">
                  <c:v>0.23333333333333334</c:v>
                </c:pt>
                <c:pt idx="205">
                  <c:v>0.21212121212121213</c:v>
                </c:pt>
                <c:pt idx="206">
                  <c:v>0.66666666666666663</c:v>
                </c:pt>
                <c:pt idx="207">
                  <c:v>1.0571428571428572</c:v>
                </c:pt>
                <c:pt idx="208">
                  <c:v>1.2068965517241379</c:v>
                </c:pt>
                <c:pt idx="209">
                  <c:v>3.0333333333333332</c:v>
                </c:pt>
                <c:pt idx="210">
                  <c:v>0.9642857142857143</c:v>
                </c:pt>
                <c:pt idx="211">
                  <c:v>0.4375</c:v>
                </c:pt>
                <c:pt idx="212">
                  <c:v>0.26666666666666666</c:v>
                </c:pt>
                <c:pt idx="213">
                  <c:v>0.25</c:v>
                </c:pt>
                <c:pt idx="214">
                  <c:v>0.2413793103448276</c:v>
                </c:pt>
                <c:pt idx="215">
                  <c:v>0.2413793103448276</c:v>
                </c:pt>
                <c:pt idx="216">
                  <c:v>0.21875</c:v>
                </c:pt>
                <c:pt idx="217">
                  <c:v>0.26666666666666666</c:v>
                </c:pt>
                <c:pt idx="218">
                  <c:v>0.65517241379310343</c:v>
                </c:pt>
                <c:pt idx="219">
                  <c:v>1.09375</c:v>
                </c:pt>
                <c:pt idx="220">
                  <c:v>1.125</c:v>
                </c:pt>
                <c:pt idx="221">
                  <c:v>1.2857142857142858</c:v>
                </c:pt>
                <c:pt idx="222">
                  <c:v>0.93548387096774188</c:v>
                </c:pt>
                <c:pt idx="223">
                  <c:v>0.5</c:v>
                </c:pt>
                <c:pt idx="224">
                  <c:v>0.33333333333333331</c:v>
                </c:pt>
                <c:pt idx="225">
                  <c:v>0.27272727272727271</c:v>
                </c:pt>
                <c:pt idx="226">
                  <c:v>0.26666666666666666</c:v>
                </c:pt>
                <c:pt idx="227">
                  <c:v>0.22580645161290322</c:v>
                </c:pt>
                <c:pt idx="228">
                  <c:v>0.23333333333333334</c:v>
                </c:pt>
                <c:pt idx="229">
                  <c:v>0.31034482758620691</c:v>
                </c:pt>
                <c:pt idx="230">
                  <c:v>0.40625</c:v>
                </c:pt>
                <c:pt idx="231">
                  <c:v>1.0666666666666667</c:v>
                </c:pt>
                <c:pt idx="232">
                  <c:v>1.3823529411764706</c:v>
                </c:pt>
                <c:pt idx="233">
                  <c:v>1.896551724137931</c:v>
                </c:pt>
                <c:pt idx="234">
                  <c:v>0.6</c:v>
                </c:pt>
                <c:pt idx="235">
                  <c:v>0.40625</c:v>
                </c:pt>
                <c:pt idx="236">
                  <c:v>0.31034482758620691</c:v>
                </c:pt>
                <c:pt idx="237">
                  <c:v>0.26666666666666666</c:v>
                </c:pt>
                <c:pt idx="238">
                  <c:v>0.3125</c:v>
                </c:pt>
                <c:pt idx="239">
                  <c:v>0.23333333333333334</c:v>
                </c:pt>
                <c:pt idx="240">
                  <c:v>0.26666666666666666</c:v>
                </c:pt>
                <c:pt idx="241">
                  <c:v>0.25806451612903225</c:v>
                </c:pt>
                <c:pt idx="242">
                  <c:v>0.58620689655172409</c:v>
                </c:pt>
                <c:pt idx="243">
                  <c:v>1</c:v>
                </c:pt>
                <c:pt idx="244">
                  <c:v>1.5151515151515151</c:v>
                </c:pt>
                <c:pt idx="245">
                  <c:v>1.8275862068965518</c:v>
                </c:pt>
                <c:pt idx="246">
                  <c:v>0.9</c:v>
                </c:pt>
                <c:pt idx="247">
                  <c:v>0.6875</c:v>
                </c:pt>
                <c:pt idx="248">
                  <c:v>0.29032258064516131</c:v>
                </c:pt>
                <c:pt idx="249">
                  <c:v>0.25806451612903225</c:v>
                </c:pt>
                <c:pt idx="250">
                  <c:v>0.21875</c:v>
                </c:pt>
                <c:pt idx="251">
                  <c:v>0.25806451612903225</c:v>
                </c:pt>
                <c:pt idx="25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1877-4878-A7F6-E0E64952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6208"/>
        <c:axId val="115126784"/>
      </c:scatterChart>
      <c:valAx>
        <c:axId val="115126208"/>
        <c:scaling>
          <c:orientation val="minMax"/>
          <c:min val="20"/>
        </c:scaling>
        <c:delete val="0"/>
        <c:axPos val="b"/>
        <c:numFmt formatCode="0\°" sourceLinked="1"/>
        <c:majorTickMark val="out"/>
        <c:minorTickMark val="none"/>
        <c:tickLblPos val="nextTo"/>
        <c:crossAx val="115126784"/>
        <c:crosses val="autoZero"/>
        <c:crossBetween val="midCat"/>
      </c:valAx>
      <c:valAx>
        <c:axId val="115126784"/>
        <c:scaling>
          <c:logBase val="2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12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65982404692522"/>
          <c:y val="0.18768599379623199"/>
          <c:w val="0.16576246334310851"/>
          <c:h val="7.3062276306370813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02443023067868E-2"/>
          <c:y val="8.5005169808319528E-2"/>
          <c:w val="0.91068418500473358"/>
          <c:h val="0.84937691879424149"/>
        </c:manualLayout>
      </c:layout>
      <c:scatterChart>
        <c:scatterStyle val="lineMarker"/>
        <c:varyColors val="0"/>
        <c:ser>
          <c:idx val="0"/>
          <c:order val="0"/>
          <c:tx>
            <c:v>Non garage leak</c:v>
          </c:tx>
          <c:spPr>
            <a:ln w="28575">
              <a:noFill/>
            </a:ln>
          </c:spPr>
          <c:dLbls>
            <c:dLbl>
              <c:idx val="0"/>
              <c:tx>
                <c:strRef>
                  <c:f>'Bill Data'!$B$2</c:f>
                  <c:strCache>
                    <c:ptCount val="1"/>
                    <c:pt idx="0">
                      <c:v>10/01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{31DB5755-E94C-4A7C-B480-73D63A48724B}</c15:txfldGUID>
                      <c15:f>'Bill Data'!$B$2</c15:f>
                      <c15:dlblFieldTableCache>
                        <c:ptCount val="1"/>
                        <c:pt idx="0">
                          <c:v>10/01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FA1-4D1E-B683-28BD0C256A05}"/>
                </c:ext>
              </c:extLst>
            </c:dLbl>
            <c:dLbl>
              <c:idx val="1"/>
              <c:tx>
                <c:strRef>
                  <c:f>'Bill Data'!$B$3</c:f>
                  <c:strCache>
                    <c:ptCount val="1"/>
                    <c:pt idx="0">
                      <c:v>11/01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{006D3992-AE3E-4E4A-8E9B-A5D58F51FC91}</c15:txfldGUID>
                      <c15:f>'Bill Data'!$B$3</c15:f>
                      <c15:dlblFieldTableCache>
                        <c:ptCount val="1"/>
                        <c:pt idx="0">
                          <c:v>11/01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FA1-4D1E-B683-28BD0C256A05}"/>
                </c:ext>
              </c:extLst>
            </c:dLbl>
            <c:dLbl>
              <c:idx val="2"/>
              <c:tx>
                <c:strRef>
                  <c:f>'Bill Data'!$B$4</c:f>
                  <c:strCache>
                    <c:ptCount val="1"/>
                    <c:pt idx="0">
                      <c:v>12/01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{A3ED2422-2C89-47AE-A2AC-D8531E9EA4AF}</c15:txfldGUID>
                      <c15:f>'Bill Data'!$B$4</c15:f>
                      <c15:dlblFieldTableCache>
                        <c:ptCount val="1"/>
                        <c:pt idx="0">
                          <c:v>12/01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FA1-4D1E-B683-28BD0C256A05}"/>
                </c:ext>
              </c:extLst>
            </c:dLbl>
            <c:dLbl>
              <c:idx val="3"/>
              <c:tx>
                <c:strRef>
                  <c:f>'Bill Data'!$B$5</c:f>
                  <c:strCache>
                    <c:ptCount val="1"/>
                    <c:pt idx="0">
                      <c:v>1/02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{C0FC12E9-D6FF-4963-9D82-F169E82A77F0}</c15:txfldGUID>
                      <c15:f>'Bill Data'!$B$5</c15:f>
                      <c15:dlblFieldTableCache>
                        <c:ptCount val="1"/>
                        <c:pt idx="0">
                          <c:v>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FA1-4D1E-B683-28BD0C256A05}"/>
                </c:ext>
              </c:extLst>
            </c:dLbl>
            <c:dLbl>
              <c:idx val="4"/>
              <c:tx>
                <c:strRef>
                  <c:f>'Bill Data'!$B$6</c:f>
                  <c:strCache>
                    <c:ptCount val="1"/>
                    <c:pt idx="0">
                      <c:v>2/02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{EC66346F-7C07-4FAE-AC3A-06DF0AFF2380}</c15:txfldGUID>
                      <c15:f>'Bill Data'!$B$6</c15:f>
                      <c15:dlblFieldTableCache>
                        <c:ptCount val="1"/>
                        <c:pt idx="0">
                          <c:v>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FA1-4D1E-B683-28BD0C256A05}"/>
                </c:ext>
              </c:extLst>
            </c:dLbl>
            <c:dLbl>
              <c:idx val="5"/>
              <c:tx>
                <c:strRef>
                  <c:f>'Bill Data'!$B$7</c:f>
                  <c:strCache>
                    <c:ptCount val="1"/>
                    <c:pt idx="0">
                      <c:v>3/02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{49F11308-0362-4888-A499-10B6FDAD1C02}</c15:txfldGUID>
                      <c15:f>'Bill Data'!$B$7</c15:f>
                      <c15:dlblFieldTableCache>
                        <c:ptCount val="1"/>
                        <c:pt idx="0">
                          <c:v>3/02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FA1-4D1E-B683-28BD0C256A05}"/>
                </c:ext>
              </c:extLst>
            </c:dLbl>
            <c:dLbl>
              <c:idx val="6"/>
              <c:tx>
                <c:strRef>
                  <c:f>'Bill Data'!$B$8</c:f>
                  <c:strCache>
                    <c:ptCount val="1"/>
                    <c:pt idx="0">
                      <c:v>4/02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{BD6564FC-B8BC-4903-A618-06398CDEDB80}</c15:txfldGUID>
                      <c15:f>'Bill Data'!$B$8</c15:f>
                      <c15:dlblFieldTableCache>
                        <c:ptCount val="1"/>
                        <c:pt idx="0">
                          <c:v>4/02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FA1-4D1E-B683-28BD0C256A05}"/>
                </c:ext>
              </c:extLst>
            </c:dLbl>
            <c:dLbl>
              <c:idx val="7"/>
              <c:tx>
                <c:strRef>
                  <c:f>'Bill Data'!$B$9</c:f>
                  <c:strCache>
                    <c:ptCount val="1"/>
                    <c:pt idx="0">
                      <c:v>5/02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{E819D59C-8F80-4DA8-8FCD-949A75CC5F8C}</c15:txfldGUID>
                      <c15:f>'Bill Data'!$B$9</c15:f>
                      <c15:dlblFieldTableCache>
                        <c:ptCount val="1"/>
                        <c:pt idx="0">
                          <c:v>5/02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FA1-4D1E-B683-28BD0C256A05}"/>
                </c:ext>
              </c:extLst>
            </c:dLbl>
            <c:dLbl>
              <c:idx val="8"/>
              <c:tx>
                <c:strRef>
                  <c:f>'Bill Data'!$B$10</c:f>
                  <c:strCache>
                    <c:ptCount val="1"/>
                    <c:pt idx="0">
                      <c:v>6/02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{6952B36B-F8EA-479B-B925-5A7DF0ADFA1E}</c15:txfldGUID>
                      <c15:f>'Bill Data'!$B$10</c15:f>
                      <c15:dlblFieldTableCache>
                        <c:ptCount val="1"/>
                        <c:pt idx="0">
                          <c:v>6/02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FA1-4D1E-B683-28BD0C256A05}"/>
                </c:ext>
              </c:extLst>
            </c:dLbl>
            <c:dLbl>
              <c:idx val="9"/>
              <c:tx>
                <c:strRef>
                  <c:f>'Bill Data'!$B$11</c:f>
                  <c:strCache>
                    <c:ptCount val="1"/>
                    <c:pt idx="0">
                      <c:v>7/02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{D18F05A6-6743-4D0C-AD1A-75FC7197CCAC}</c15:txfldGUID>
                      <c15:f>'Bill Data'!$B$11</c15:f>
                      <c15:dlblFieldTableCache>
                        <c:ptCount val="1"/>
                        <c:pt idx="0">
                          <c:v>7/02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FA1-4D1E-B683-28BD0C256A05}"/>
                </c:ext>
              </c:extLst>
            </c:dLbl>
            <c:dLbl>
              <c:idx val="10"/>
              <c:tx>
                <c:strRef>
                  <c:f>'Bill Data'!$B$12</c:f>
                  <c:strCache>
                    <c:ptCount val="1"/>
                    <c:pt idx="0">
                      <c:v>8/02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{F288F252-CE30-4F9E-879F-253F822DFA25}</c15:txfldGUID>
                      <c15:f>'Bill Data'!$B$12</c15:f>
                      <c15:dlblFieldTableCache>
                        <c:ptCount val="1"/>
                        <c:pt idx="0">
                          <c:v>8/02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FA1-4D1E-B683-28BD0C256A05}"/>
                </c:ext>
              </c:extLst>
            </c:dLbl>
            <c:dLbl>
              <c:idx val="11"/>
              <c:tx>
                <c:strRef>
                  <c:f>'Bill Data'!$B$13</c:f>
                  <c:strCache>
                    <c:ptCount val="1"/>
                    <c:pt idx="0">
                      <c:v>9/02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{5E7DA895-0183-418D-AB84-9205B309A986}</c15:txfldGUID>
                      <c15:f>'Bill Data'!$B$13</c15:f>
                      <c15:dlblFieldTableCache>
                        <c:ptCount val="1"/>
                        <c:pt idx="0">
                          <c:v>9/02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FA1-4D1E-B683-28BD0C256A05}"/>
                </c:ext>
              </c:extLst>
            </c:dLbl>
            <c:dLbl>
              <c:idx val="12"/>
              <c:tx>
                <c:strRef>
                  <c:f>'Bill Data'!$B$14</c:f>
                  <c:strCache>
                    <c:ptCount val="1"/>
                    <c:pt idx="0">
                      <c:v>10/02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{EEACEB5F-9731-417D-A91A-5327DF1546A0}</c15:txfldGUID>
                      <c15:f>'Bill Data'!$B$14</c15:f>
                      <c15:dlblFieldTableCache>
                        <c:ptCount val="1"/>
                        <c:pt idx="0">
                          <c:v>10/02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FA1-4D1E-B683-28BD0C256A05}"/>
                </c:ext>
              </c:extLst>
            </c:dLbl>
            <c:dLbl>
              <c:idx val="13"/>
              <c:tx>
                <c:strRef>
                  <c:f>'Bill Data'!$B$15</c:f>
                  <c:strCache>
                    <c:ptCount val="1"/>
                    <c:pt idx="0">
                      <c:v>11/02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{7F08CE90-15DC-49A2-ADEB-9AA56312F4AF}</c15:txfldGUID>
                      <c15:f>'Bill Data'!$B$15</c15:f>
                      <c15:dlblFieldTableCache>
                        <c:ptCount val="1"/>
                        <c:pt idx="0">
                          <c:v>11/02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FA1-4D1E-B683-28BD0C256A05}"/>
                </c:ext>
              </c:extLst>
            </c:dLbl>
            <c:dLbl>
              <c:idx val="14"/>
              <c:tx>
                <c:strRef>
                  <c:f>'Bill Data'!$B$16</c:f>
                  <c:strCache>
                    <c:ptCount val="1"/>
                    <c:pt idx="0">
                      <c:v>12/02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{0801D771-0CD7-479F-8023-EE7800EF81A0}</c15:txfldGUID>
                      <c15:f>'Bill Data'!$B$16</c15:f>
                      <c15:dlblFieldTableCache>
                        <c:ptCount val="1"/>
                        <c:pt idx="0">
                          <c:v>12/02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FA1-4D1E-B683-28BD0C256A05}"/>
                </c:ext>
              </c:extLst>
            </c:dLbl>
            <c:dLbl>
              <c:idx val="15"/>
              <c:tx>
                <c:strRef>
                  <c:f>'Bill Data'!$B$17</c:f>
                  <c:strCache>
                    <c:ptCount val="1"/>
                    <c:pt idx="0">
                      <c:v>1/03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{15FA549B-9A1A-486E-A520-68E65294B2F6}</c15:txfldGUID>
                      <c15:f>'Bill Data'!$B$17</c15:f>
                      <c15:dlblFieldTableCache>
                        <c:ptCount val="1"/>
                        <c:pt idx="0">
                          <c:v>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FA1-4D1E-B683-28BD0C256A05}"/>
                </c:ext>
              </c:extLst>
            </c:dLbl>
            <c:dLbl>
              <c:idx val="16"/>
              <c:tx>
                <c:strRef>
                  <c:f>'Bill Data'!$B$18</c:f>
                  <c:strCache>
                    <c:ptCount val="1"/>
                    <c:pt idx="0">
                      <c:v>2/03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{D221094B-78C6-4FED-8EA8-91BBDA1A7859}</c15:txfldGUID>
                      <c15:f>'Bill Data'!$B$18</c15:f>
                      <c15:dlblFieldTableCache>
                        <c:ptCount val="1"/>
                        <c:pt idx="0">
                          <c:v>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FA1-4D1E-B683-28BD0C256A05}"/>
                </c:ext>
              </c:extLst>
            </c:dLbl>
            <c:dLbl>
              <c:idx val="17"/>
              <c:tx>
                <c:strRef>
                  <c:f>'Bill Data'!$B$19</c:f>
                  <c:strCache>
                    <c:ptCount val="1"/>
                    <c:pt idx="0">
                      <c:v>3/03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{6473E793-C0CA-4B20-AE8C-40920E59794F}</c15:txfldGUID>
                      <c15:f>'Bill Data'!$B$19</c15:f>
                      <c15:dlblFieldTableCache>
                        <c:ptCount val="1"/>
                        <c:pt idx="0">
                          <c:v>3/03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FA1-4D1E-B683-28BD0C256A05}"/>
                </c:ext>
              </c:extLst>
            </c:dLbl>
            <c:dLbl>
              <c:idx val="18"/>
              <c:tx>
                <c:strRef>
                  <c:f>'Bill Data'!$B$20</c:f>
                  <c:strCache>
                    <c:ptCount val="1"/>
                    <c:pt idx="0">
                      <c:v>4/03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{11BBCB93-8520-4363-9210-EE0A8AA4ECBB}</c15:txfldGUID>
                      <c15:f>'Bill Data'!$B$20</c15:f>
                      <c15:dlblFieldTableCache>
                        <c:ptCount val="1"/>
                        <c:pt idx="0">
                          <c:v>4/03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FA1-4D1E-B683-28BD0C256A05}"/>
                </c:ext>
              </c:extLst>
            </c:dLbl>
            <c:dLbl>
              <c:idx val="19"/>
              <c:tx>
                <c:strRef>
                  <c:f>'Bill Data'!$B$21</c:f>
                  <c:strCache>
                    <c:ptCount val="1"/>
                    <c:pt idx="0">
                      <c:v>5/03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{5ABD7A65-2A44-4996-8848-12388BE04FAD}</c15:txfldGUID>
                      <c15:f>'Bill Data'!$B$21</c15:f>
                      <c15:dlblFieldTableCache>
                        <c:ptCount val="1"/>
                        <c:pt idx="0">
                          <c:v>5/03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FA1-4D1E-B683-28BD0C256A05}"/>
                </c:ext>
              </c:extLst>
            </c:dLbl>
            <c:dLbl>
              <c:idx val="20"/>
              <c:tx>
                <c:strRef>
                  <c:f>'Bill Data'!$B$22</c:f>
                  <c:strCache>
                    <c:ptCount val="1"/>
                    <c:pt idx="0">
                      <c:v>6/03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{3E37DDB9-9096-4BA4-AE13-27DFB49C9A81}</c15:txfldGUID>
                      <c15:f>'Bill Data'!$B$22</c15:f>
                      <c15:dlblFieldTableCache>
                        <c:ptCount val="1"/>
                        <c:pt idx="0">
                          <c:v>6/03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FA1-4D1E-B683-28BD0C256A05}"/>
                </c:ext>
              </c:extLst>
            </c:dLbl>
            <c:dLbl>
              <c:idx val="21"/>
              <c:tx>
                <c:strRef>
                  <c:f>'Bill Data'!$B$23</c:f>
                  <c:strCache>
                    <c:ptCount val="1"/>
                    <c:pt idx="0">
                      <c:v>7/03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{912D6F96-A70C-4B06-913E-59CA78276B0E}</c15:txfldGUID>
                      <c15:f>'Bill Data'!$B$23</c15:f>
                      <c15:dlblFieldTableCache>
                        <c:ptCount val="1"/>
                        <c:pt idx="0">
                          <c:v>7/03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FA1-4D1E-B683-28BD0C256A05}"/>
                </c:ext>
              </c:extLst>
            </c:dLbl>
            <c:dLbl>
              <c:idx val="22"/>
              <c:tx>
                <c:strRef>
                  <c:f>'Bill Data'!$B$24</c:f>
                  <c:strCache>
                    <c:ptCount val="1"/>
                    <c:pt idx="0">
                      <c:v>8/03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{56CD9AC0-2826-4C78-9FC4-29BBBFEC8125}</c15:txfldGUID>
                      <c15:f>'Bill Data'!$B$24</c15:f>
                      <c15:dlblFieldTableCache>
                        <c:ptCount val="1"/>
                        <c:pt idx="0">
                          <c:v>8/03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FFA1-4D1E-B683-28BD0C256A05}"/>
                </c:ext>
              </c:extLst>
            </c:dLbl>
            <c:dLbl>
              <c:idx val="23"/>
              <c:tx>
                <c:strRef>
                  <c:f>'Bill Data'!$B$25</c:f>
                  <c:strCache>
                    <c:ptCount val="1"/>
                    <c:pt idx="0">
                      <c:v>9/03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{BFCCB696-EDE8-4B73-9040-0C873AA13CD9}</c15:txfldGUID>
                      <c15:f>'Bill Data'!$B$25</c15:f>
                      <c15:dlblFieldTableCache>
                        <c:ptCount val="1"/>
                        <c:pt idx="0">
                          <c:v>9/03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FA1-4D1E-B683-28BD0C256A05}"/>
                </c:ext>
              </c:extLst>
            </c:dLbl>
            <c:dLbl>
              <c:idx val="24"/>
              <c:tx>
                <c:strRef>
                  <c:f>'Bill Data'!$B$26</c:f>
                  <c:strCache>
                    <c:ptCount val="1"/>
                    <c:pt idx="0">
                      <c:v>10/03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{37419206-82F9-4A0E-88BF-F0C02CDEC752}</c15:txfldGUID>
                      <c15:f>'Bill Data'!$B$26</c15:f>
                      <c15:dlblFieldTableCache>
                        <c:ptCount val="1"/>
                        <c:pt idx="0">
                          <c:v>10/03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FFA1-4D1E-B683-28BD0C256A05}"/>
                </c:ext>
              </c:extLst>
            </c:dLbl>
            <c:dLbl>
              <c:idx val="25"/>
              <c:tx>
                <c:strRef>
                  <c:f>'Bill Data'!$B$27</c:f>
                  <c:strCache>
                    <c:ptCount val="1"/>
                    <c:pt idx="0">
                      <c:v>11/03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{151AA9E1-B29B-47AE-9C57-225B69CD9021}</c15:txfldGUID>
                      <c15:f>'Bill Data'!$B$27</c15:f>
                      <c15:dlblFieldTableCache>
                        <c:ptCount val="1"/>
                        <c:pt idx="0">
                          <c:v>11/03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FFA1-4D1E-B683-28BD0C256A05}"/>
                </c:ext>
              </c:extLst>
            </c:dLbl>
            <c:dLbl>
              <c:idx val="26"/>
              <c:tx>
                <c:strRef>
                  <c:f>'Bill Data'!$B$28</c:f>
                  <c:strCache>
                    <c:ptCount val="1"/>
                    <c:pt idx="0">
                      <c:v>12/03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{82249A30-8313-4E15-9666-502592F0DD6A}</c15:txfldGUID>
                      <c15:f>'Bill Data'!$B$28</c15:f>
                      <c15:dlblFieldTableCache>
                        <c:ptCount val="1"/>
                        <c:pt idx="0">
                          <c:v>12/03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FFA1-4D1E-B683-28BD0C256A05}"/>
                </c:ext>
              </c:extLst>
            </c:dLbl>
            <c:dLbl>
              <c:idx val="27"/>
              <c:tx>
                <c:strRef>
                  <c:f>'Bill Data'!$B$29</c:f>
                  <c:strCache>
                    <c:ptCount val="1"/>
                    <c:pt idx="0">
                      <c:v>1/04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{8B394166-19DF-4044-8026-AF13FF123F2A}</c15:txfldGUID>
                      <c15:f>'Bill Data'!$B$29</c15:f>
                      <c15:dlblFieldTableCache>
                        <c:ptCount val="1"/>
                        <c:pt idx="0">
                          <c:v>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FFA1-4D1E-B683-28BD0C256A05}"/>
                </c:ext>
              </c:extLst>
            </c:dLbl>
            <c:dLbl>
              <c:idx val="28"/>
              <c:tx>
                <c:strRef>
                  <c:f>'Bill Data'!$B$30</c:f>
                  <c:strCache>
                    <c:ptCount val="1"/>
                    <c:pt idx="0">
                      <c:v>2/04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{1425C5EC-1E69-4A28-99E9-A0F876603D77}</c15:txfldGUID>
                      <c15:f>'Bill Data'!$B$30</c15:f>
                      <c15:dlblFieldTableCache>
                        <c:ptCount val="1"/>
                        <c:pt idx="0">
                          <c:v>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FFA1-4D1E-B683-28BD0C256A05}"/>
                </c:ext>
              </c:extLst>
            </c:dLbl>
            <c:dLbl>
              <c:idx val="29"/>
              <c:tx>
                <c:strRef>
                  <c:f>'Bill Data'!$B$31</c:f>
                  <c:strCache>
                    <c:ptCount val="1"/>
                    <c:pt idx="0">
                      <c:v>3/04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{B0320FDA-32F3-40BD-AC51-39C59DBBDD5F}</c15:txfldGUID>
                      <c15:f>'Bill Data'!$B$31</c15:f>
                      <c15:dlblFieldTableCache>
                        <c:ptCount val="1"/>
                        <c:pt idx="0">
                          <c:v>3/04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FFA1-4D1E-B683-28BD0C256A05}"/>
                </c:ext>
              </c:extLst>
            </c:dLbl>
            <c:dLbl>
              <c:idx val="30"/>
              <c:tx>
                <c:strRef>
                  <c:f>'Bill Data'!$B$32</c:f>
                  <c:strCache>
                    <c:ptCount val="1"/>
                    <c:pt idx="0">
                      <c:v>4/04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{C85C53A5-46AC-4161-8201-5E2E1AB9A3F4}</c15:txfldGUID>
                      <c15:f>'Bill Data'!$B$32</c15:f>
                      <c15:dlblFieldTableCache>
                        <c:ptCount val="1"/>
                        <c:pt idx="0">
                          <c:v>4/04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FFA1-4D1E-B683-28BD0C256A05}"/>
                </c:ext>
              </c:extLst>
            </c:dLbl>
            <c:dLbl>
              <c:idx val="31"/>
              <c:tx>
                <c:strRef>
                  <c:f>'Bill Data'!$B$33</c:f>
                  <c:strCache>
                    <c:ptCount val="1"/>
                    <c:pt idx="0">
                      <c:v>5/04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{5F81EF5A-E141-4BFC-A746-167ECB88BE9F}</c15:txfldGUID>
                      <c15:f>'Bill Data'!$B$33</c15:f>
                      <c15:dlblFieldTableCache>
                        <c:ptCount val="1"/>
                        <c:pt idx="0">
                          <c:v>5/04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FFA1-4D1E-B683-28BD0C256A05}"/>
                </c:ext>
              </c:extLst>
            </c:dLbl>
            <c:dLbl>
              <c:idx val="32"/>
              <c:tx>
                <c:strRef>
                  <c:f>'Bill Data'!$B$34</c:f>
                  <c:strCache>
                    <c:ptCount val="1"/>
                    <c:pt idx="0">
                      <c:v>6/04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{4DDE0E2A-D965-4AC0-80EF-99EEC728C872}</c15:txfldGUID>
                      <c15:f>'Bill Data'!$B$34</c15:f>
                      <c15:dlblFieldTableCache>
                        <c:ptCount val="1"/>
                        <c:pt idx="0">
                          <c:v>6/04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FFA1-4D1E-B683-28BD0C256A05}"/>
                </c:ext>
              </c:extLst>
            </c:dLbl>
            <c:dLbl>
              <c:idx val="33"/>
              <c:tx>
                <c:strRef>
                  <c:f>'Bill Data'!$B$35</c:f>
                  <c:strCache>
                    <c:ptCount val="1"/>
                    <c:pt idx="0">
                      <c:v>7/04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{4713319F-4922-4DD5-9260-AEE5756A9AEE}</c15:txfldGUID>
                      <c15:f>'Bill Data'!$B$35</c15:f>
                      <c15:dlblFieldTableCache>
                        <c:ptCount val="1"/>
                        <c:pt idx="0">
                          <c:v>7/04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FFA1-4D1E-B683-28BD0C256A05}"/>
                </c:ext>
              </c:extLst>
            </c:dLbl>
            <c:dLbl>
              <c:idx val="34"/>
              <c:tx>
                <c:strRef>
                  <c:f>'Bill Data'!$B$36</c:f>
                  <c:strCache>
                    <c:ptCount val="1"/>
                    <c:pt idx="0">
                      <c:v>8/04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{72550F23-9CA5-4A50-B67A-B7A98CDF7381}</c15:txfldGUID>
                      <c15:f>'Bill Data'!$B$36</c15:f>
                      <c15:dlblFieldTableCache>
                        <c:ptCount val="1"/>
                        <c:pt idx="0">
                          <c:v>8/04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FFA1-4D1E-B683-28BD0C256A05}"/>
                </c:ext>
              </c:extLst>
            </c:dLbl>
            <c:dLbl>
              <c:idx val="35"/>
              <c:tx>
                <c:strRef>
                  <c:f>'Bill Data'!$B$37</c:f>
                  <c:strCache>
                    <c:ptCount val="1"/>
                    <c:pt idx="0">
                      <c:v>9/04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{8BC339BE-4590-4596-AA0A-6541E96AAC96}</c15:txfldGUID>
                      <c15:f>'Bill Data'!$B$37</c15:f>
                      <c15:dlblFieldTableCache>
                        <c:ptCount val="1"/>
                        <c:pt idx="0">
                          <c:v>9/04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FFA1-4D1E-B683-28BD0C256A05}"/>
                </c:ext>
              </c:extLst>
            </c:dLbl>
            <c:dLbl>
              <c:idx val="36"/>
              <c:tx>
                <c:strRef>
                  <c:f>'Bill Data'!$B$38</c:f>
                  <c:strCache>
                    <c:ptCount val="1"/>
                    <c:pt idx="0">
                      <c:v>10/04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{222D1AF3-D54B-4BD1-B0CF-D0A7787A3FB1}</c15:txfldGUID>
                      <c15:f>'Bill Data'!$B$38</c15:f>
                      <c15:dlblFieldTableCache>
                        <c:ptCount val="1"/>
                        <c:pt idx="0">
                          <c:v>10/04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FFA1-4D1E-B683-28BD0C256A05}"/>
                </c:ext>
              </c:extLst>
            </c:dLbl>
            <c:dLbl>
              <c:idx val="37"/>
              <c:tx>
                <c:strRef>
                  <c:f>'Bill Data'!$B$39</c:f>
                  <c:strCache>
                    <c:ptCount val="1"/>
                    <c:pt idx="0">
                      <c:v>11/04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{ABCE9BC8-61B2-4AF0-AC00-CD42923AF4DB}</c15:txfldGUID>
                      <c15:f>'Bill Data'!$B$39</c15:f>
                      <c15:dlblFieldTableCache>
                        <c:ptCount val="1"/>
                        <c:pt idx="0">
                          <c:v>11/04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FFA1-4D1E-B683-28BD0C256A05}"/>
                </c:ext>
              </c:extLst>
            </c:dLbl>
            <c:dLbl>
              <c:idx val="38"/>
              <c:tx>
                <c:strRef>
                  <c:f>'Bill Data'!$B$40</c:f>
                  <c:strCache>
                    <c:ptCount val="1"/>
                    <c:pt idx="0">
                      <c:v>12/04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{229378A4-61F3-48B5-B431-1E41AAE27289}</c15:txfldGUID>
                      <c15:f>'Bill Data'!$B$40</c15:f>
                      <c15:dlblFieldTableCache>
                        <c:ptCount val="1"/>
                        <c:pt idx="0">
                          <c:v>12/04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FFA1-4D1E-B683-28BD0C256A05}"/>
                </c:ext>
              </c:extLst>
            </c:dLbl>
            <c:dLbl>
              <c:idx val="39"/>
              <c:tx>
                <c:strRef>
                  <c:f>'Bill Data'!$B$41</c:f>
                  <c:strCache>
                    <c:ptCount val="1"/>
                    <c:pt idx="0">
                      <c:v>1/05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{C8D53470-1D07-4CD8-94EF-FF9194BFC565}</c15:txfldGUID>
                      <c15:f>'Bill Data'!$B$41</c15:f>
                      <c15:dlblFieldTableCache>
                        <c:ptCount val="1"/>
                        <c:pt idx="0">
                          <c:v>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FFA1-4D1E-B683-28BD0C256A05}"/>
                </c:ext>
              </c:extLst>
            </c:dLbl>
            <c:dLbl>
              <c:idx val="40"/>
              <c:tx>
                <c:strRef>
                  <c:f>'Bill Data'!$B$42</c:f>
                  <c:strCache>
                    <c:ptCount val="1"/>
                    <c:pt idx="0">
                      <c:v>2/05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{27E2FE4B-E5FD-41E0-9539-8485B8F8757E}</c15:txfldGUID>
                      <c15:f>'Bill Data'!$B$42</c15:f>
                      <c15:dlblFieldTableCache>
                        <c:ptCount val="1"/>
                        <c:pt idx="0">
                          <c:v>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FFA1-4D1E-B683-28BD0C256A05}"/>
                </c:ext>
              </c:extLst>
            </c:dLbl>
            <c:dLbl>
              <c:idx val="41"/>
              <c:tx>
                <c:strRef>
                  <c:f>'Bill Data'!$B$43</c:f>
                  <c:strCache>
                    <c:ptCount val="1"/>
                    <c:pt idx="0">
                      <c:v>3/05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{FE361522-509C-4023-9E7B-F3DDC9942B71}</c15:txfldGUID>
                      <c15:f>'Bill Data'!$B$43</c15:f>
                      <c15:dlblFieldTableCache>
                        <c:ptCount val="1"/>
                        <c:pt idx="0">
                          <c:v>3/05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FFA1-4D1E-B683-28BD0C256A05}"/>
                </c:ext>
              </c:extLst>
            </c:dLbl>
            <c:dLbl>
              <c:idx val="42"/>
              <c:tx>
                <c:strRef>
                  <c:f>'Bill Data'!$B$44</c:f>
                  <c:strCache>
                    <c:ptCount val="1"/>
                    <c:pt idx="0">
                      <c:v>4/05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{017BAF96-C6AF-42E6-9E92-EB8A87B066F7}</c15:txfldGUID>
                      <c15:f>'Bill Data'!$B$44</c15:f>
                      <c15:dlblFieldTableCache>
                        <c:ptCount val="1"/>
                        <c:pt idx="0">
                          <c:v>4/05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FFA1-4D1E-B683-28BD0C256A05}"/>
                </c:ext>
              </c:extLst>
            </c:dLbl>
            <c:dLbl>
              <c:idx val="43"/>
              <c:tx>
                <c:strRef>
                  <c:f>'Bill Data'!$B$45</c:f>
                  <c:strCache>
                    <c:ptCount val="1"/>
                    <c:pt idx="0">
                      <c:v>5/05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{9466B5D0-1BA0-4EC1-B2EF-735D96040B12}</c15:txfldGUID>
                      <c15:f>'Bill Data'!$B$45</c15:f>
                      <c15:dlblFieldTableCache>
                        <c:ptCount val="1"/>
                        <c:pt idx="0">
                          <c:v>5/05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FFA1-4D1E-B683-28BD0C256A05}"/>
                </c:ext>
              </c:extLst>
            </c:dLbl>
            <c:dLbl>
              <c:idx val="44"/>
              <c:tx>
                <c:strRef>
                  <c:f>'Bill Data'!$B$46</c:f>
                  <c:strCache>
                    <c:ptCount val="1"/>
                    <c:pt idx="0">
                      <c:v>6/05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{E9E2C29D-2A81-4F7D-8D94-2BE7D1780150}</c15:txfldGUID>
                      <c15:f>'Bill Data'!$B$46</c15:f>
                      <c15:dlblFieldTableCache>
                        <c:ptCount val="1"/>
                        <c:pt idx="0">
                          <c:v>6/05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FFA1-4D1E-B683-28BD0C256A05}"/>
                </c:ext>
              </c:extLst>
            </c:dLbl>
            <c:dLbl>
              <c:idx val="45"/>
              <c:tx>
                <c:strRef>
                  <c:f>'Bill Data'!$B$89</c:f>
                  <c:strCache>
                    <c:ptCount val="1"/>
                    <c:pt idx="0">
                      <c:v>1/09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{47261151-4020-487B-8B6C-6227E9E400C6}</c15:txfldGUID>
                      <c15:f>'Bill Data'!$B$89</c15:f>
                      <c15:dlblFieldTableCache>
                        <c:ptCount val="1"/>
                        <c:pt idx="0">
                          <c:v>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FFA1-4D1E-B683-28BD0C256A05}"/>
                </c:ext>
              </c:extLst>
            </c:dLbl>
            <c:dLbl>
              <c:idx val="46"/>
              <c:tx>
                <c:strRef>
                  <c:f>'Bill Data'!$B$90</c:f>
                  <c:strCache>
                    <c:ptCount val="1"/>
                    <c:pt idx="0">
                      <c:v>2/09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{13B6E88E-EEB5-4EB8-86FD-32393F3322F2}</c15:txfldGUID>
                      <c15:f>'Bill Data'!$B$90</c15:f>
                      <c15:dlblFieldTableCache>
                        <c:ptCount val="1"/>
                        <c:pt idx="0">
                          <c:v>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FFA1-4D1E-B683-28BD0C256A05}"/>
                </c:ext>
              </c:extLst>
            </c:dLbl>
            <c:dLbl>
              <c:idx val="47"/>
              <c:tx>
                <c:strRef>
                  <c:f>'Bill Data'!$B$91</c:f>
                  <c:strCache>
                    <c:ptCount val="1"/>
                    <c:pt idx="0">
                      <c:v>3/09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{1FE047E2-650A-46B1-AD1D-9022CF00A3CA}</c15:txfldGUID>
                      <c15:f>'Bill Data'!$B$91</c15:f>
                      <c15:dlblFieldTableCache>
                        <c:ptCount val="1"/>
                        <c:pt idx="0">
                          <c:v>3/09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FFA1-4D1E-B683-28BD0C256A05}"/>
                </c:ext>
              </c:extLst>
            </c:dLbl>
            <c:dLbl>
              <c:idx val="48"/>
              <c:tx>
                <c:strRef>
                  <c:f>'Bill Data'!$B$92</c:f>
                  <c:strCache>
                    <c:ptCount val="1"/>
                    <c:pt idx="0">
                      <c:v>4/09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{A2ADDA84-FD41-4557-BA12-56EA1C6CF5E6}</c15:txfldGUID>
                      <c15:f>'Bill Data'!$B$92</c15:f>
                      <c15:dlblFieldTableCache>
                        <c:ptCount val="1"/>
                        <c:pt idx="0">
                          <c:v>4/09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FFA1-4D1E-B683-28BD0C256A05}"/>
                </c:ext>
              </c:extLst>
            </c:dLbl>
            <c:dLbl>
              <c:idx val="49"/>
              <c:tx>
                <c:strRef>
                  <c:f>'Bill Data'!$B$93</c:f>
                  <c:strCache>
                    <c:ptCount val="1"/>
                    <c:pt idx="0">
                      <c:v>5/09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{77E6F217-6C6D-44D0-9A5D-CDA6B4DB4276}</c15:txfldGUID>
                      <c15:f>'Bill Data'!$B$93</c15:f>
                      <c15:dlblFieldTableCache>
                        <c:ptCount val="1"/>
                        <c:pt idx="0">
                          <c:v>5/09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FFA1-4D1E-B683-28BD0C256A05}"/>
                </c:ext>
              </c:extLst>
            </c:dLbl>
            <c:dLbl>
              <c:idx val="50"/>
              <c:tx>
                <c:strRef>
                  <c:f>'Bill Data'!$B$94</c:f>
                  <c:strCache>
                    <c:ptCount val="1"/>
                    <c:pt idx="0">
                      <c:v>6/09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{48ABDE3C-C917-402F-83C4-6E048DA92B32}</c15:txfldGUID>
                      <c15:f>'Bill Data'!$B$94</c15:f>
                      <c15:dlblFieldTableCache>
                        <c:ptCount val="1"/>
                        <c:pt idx="0">
                          <c:v>6/09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FFA1-4D1E-B683-28BD0C256A05}"/>
                </c:ext>
              </c:extLst>
            </c:dLbl>
            <c:dLbl>
              <c:idx val="51"/>
              <c:tx>
                <c:strRef>
                  <c:f>'Bill Data'!$B$95</c:f>
                  <c:strCache>
                    <c:ptCount val="1"/>
                    <c:pt idx="0">
                      <c:v>7/09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{9C1EAFE2-E5AD-4D10-91D3-71D984E410A2}</c15:txfldGUID>
                      <c15:f>'Bill Data'!$B$95</c15:f>
                      <c15:dlblFieldTableCache>
                        <c:ptCount val="1"/>
                        <c:pt idx="0">
                          <c:v>7/09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FFA1-4D1E-B683-28BD0C256A05}"/>
                </c:ext>
              </c:extLst>
            </c:dLbl>
            <c:dLbl>
              <c:idx val="52"/>
              <c:tx>
                <c:strRef>
                  <c:f>'Bill Data'!$B$96</c:f>
                  <c:strCache>
                    <c:ptCount val="1"/>
                    <c:pt idx="0">
                      <c:v>8/09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{744744FD-771E-4CD9-A3D5-83552D0AA63E}</c15:txfldGUID>
                      <c15:f>'Bill Data'!$B$96</c15:f>
                      <c15:dlblFieldTableCache>
                        <c:ptCount val="1"/>
                        <c:pt idx="0">
                          <c:v>8/09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FFA1-4D1E-B683-28BD0C256A05}"/>
                </c:ext>
              </c:extLst>
            </c:dLbl>
            <c:dLbl>
              <c:idx val="53"/>
              <c:tx>
                <c:strRef>
                  <c:f>'Bill Data'!$B$97</c:f>
                  <c:strCache>
                    <c:ptCount val="1"/>
                    <c:pt idx="0">
                      <c:v>9/09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{92CB2243-F916-43CC-99C5-46B1A28E555B}</c15:txfldGUID>
                      <c15:f>'Bill Data'!$B$97</c15:f>
                      <c15:dlblFieldTableCache>
                        <c:ptCount val="1"/>
                        <c:pt idx="0">
                          <c:v>9/09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FFA1-4D1E-B683-28BD0C256A05}"/>
                </c:ext>
              </c:extLst>
            </c:dLbl>
            <c:dLbl>
              <c:idx val="54"/>
              <c:tx>
                <c:strRef>
                  <c:f>'Bill Data'!$B$98</c:f>
                  <c:strCache>
                    <c:ptCount val="1"/>
                    <c:pt idx="0">
                      <c:v>10/09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{B1CA6A27-994D-4A43-94D1-99D79F164243}</c15:txfldGUID>
                      <c15:f>'Bill Data'!$B$98</c15:f>
                      <c15:dlblFieldTableCache>
                        <c:ptCount val="1"/>
                        <c:pt idx="0">
                          <c:v>10/09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FFA1-4D1E-B683-28BD0C256A05}"/>
                </c:ext>
              </c:extLst>
            </c:dLbl>
            <c:dLbl>
              <c:idx val="55"/>
              <c:tx>
                <c:strRef>
                  <c:f>'Bill Data'!$B$99</c:f>
                  <c:strCache>
                    <c:ptCount val="1"/>
                    <c:pt idx="0">
                      <c:v>11/09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{02964350-9F10-4814-913B-DE519F03772D}</c15:txfldGUID>
                      <c15:f>'Bill Data'!$B$99</c15:f>
                      <c15:dlblFieldTableCache>
                        <c:ptCount val="1"/>
                        <c:pt idx="0">
                          <c:v>11/09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FFA1-4D1E-B683-28BD0C256A05}"/>
                </c:ext>
              </c:extLst>
            </c:dLbl>
            <c:dLbl>
              <c:idx val="56"/>
              <c:tx>
                <c:strRef>
                  <c:f>'Bill Data'!$B$100</c:f>
                  <c:strCache>
                    <c:ptCount val="1"/>
                    <c:pt idx="0">
                      <c:v>12/09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{DE8772F0-044B-4FEF-B03B-A67C98FE2BC8}</c15:txfldGUID>
                      <c15:f>'Bill Data'!$B$100</c15:f>
                      <c15:dlblFieldTableCache>
                        <c:ptCount val="1"/>
                        <c:pt idx="0">
                          <c:v>12/09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FFA1-4D1E-B683-28BD0C256A05}"/>
                </c:ext>
              </c:extLst>
            </c:dLbl>
            <c:dLbl>
              <c:idx val="57"/>
              <c:tx>
                <c:strRef>
                  <c:f>'Bill Data'!$B$101</c:f>
                  <c:strCache>
                    <c:ptCount val="1"/>
                    <c:pt idx="0">
                      <c:v>1/10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{5EC2FED3-28B2-4F84-8E5B-F67072D5AC19}</c15:txfldGUID>
                      <c15:f>'Bill Data'!$B$101</c15:f>
                      <c15:dlblFieldTableCache>
                        <c:ptCount val="1"/>
                        <c:pt idx="0">
                          <c:v>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FFA1-4D1E-B683-28BD0C256A05}"/>
                </c:ext>
              </c:extLst>
            </c:dLbl>
            <c:dLbl>
              <c:idx val="58"/>
              <c:tx>
                <c:strRef>
                  <c:f>'Bill Data'!$B$102</c:f>
                  <c:strCache>
                    <c:ptCount val="1"/>
                    <c:pt idx="0">
                      <c:v>2/10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{D956E6AA-3624-4509-8937-0D1DA09C042D}</c15:txfldGUID>
                      <c15:f>'Bill Data'!$B$102</c15:f>
                      <c15:dlblFieldTableCache>
                        <c:ptCount val="1"/>
                        <c:pt idx="0">
                          <c:v>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FFA1-4D1E-B683-28BD0C256A05}"/>
                </c:ext>
              </c:extLst>
            </c:dLbl>
            <c:dLbl>
              <c:idx val="59"/>
              <c:tx>
                <c:strRef>
                  <c:f>'Bill Data'!$B$103</c:f>
                  <c:strCache>
                    <c:ptCount val="1"/>
                    <c:pt idx="0">
                      <c:v>3/10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{58AAB574-5ACC-4AB2-8EA9-ED2C568776D3}</c15:txfldGUID>
                      <c15:f>'Bill Data'!$B$103</c15:f>
                      <c15:dlblFieldTableCache>
                        <c:ptCount val="1"/>
                        <c:pt idx="0">
                          <c:v>3/10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FFA1-4D1E-B683-28BD0C256A05}"/>
                </c:ext>
              </c:extLst>
            </c:dLbl>
            <c:dLbl>
              <c:idx val="60"/>
              <c:tx>
                <c:strRef>
                  <c:f>'Bill Data'!$B$104</c:f>
                  <c:strCache>
                    <c:ptCount val="1"/>
                    <c:pt idx="0">
                      <c:v>4/10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{A8FED077-65C6-4F2A-A6B5-8C3CBAB6FFDC}</c15:txfldGUID>
                      <c15:f>'Bill Data'!$B$104</c15:f>
                      <c15:dlblFieldTableCache>
                        <c:ptCount val="1"/>
                        <c:pt idx="0">
                          <c:v>4/10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FFA1-4D1E-B683-28BD0C256A05}"/>
                </c:ext>
              </c:extLst>
            </c:dLbl>
            <c:dLbl>
              <c:idx val="61"/>
              <c:tx>
                <c:strRef>
                  <c:f>'Bill Data'!$B$105</c:f>
                  <c:strCache>
                    <c:ptCount val="1"/>
                    <c:pt idx="0">
                      <c:v>5/10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{1F7DEBAF-90CB-419D-A41C-65E2809B9B64}</c15:txfldGUID>
                      <c15:f>'Bill Data'!$B$105</c15:f>
                      <c15:dlblFieldTableCache>
                        <c:ptCount val="1"/>
                        <c:pt idx="0">
                          <c:v>5/10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FFA1-4D1E-B683-28BD0C256A05}"/>
                </c:ext>
              </c:extLst>
            </c:dLbl>
            <c:dLbl>
              <c:idx val="62"/>
              <c:tx>
                <c:strRef>
                  <c:f>'Bill Data'!$B$106</c:f>
                  <c:strCache>
                    <c:ptCount val="1"/>
                    <c:pt idx="0">
                      <c:v>6/10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{88AA8E54-41CB-4055-B75C-706CB1573E7C}</c15:txfldGUID>
                      <c15:f>'Bill Data'!$B$106</c15:f>
                      <c15:dlblFieldTableCache>
                        <c:ptCount val="1"/>
                        <c:pt idx="0">
                          <c:v>6/10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FFA1-4D1E-B683-28BD0C256A05}"/>
                </c:ext>
              </c:extLst>
            </c:dLbl>
            <c:dLbl>
              <c:idx val="63"/>
              <c:tx>
                <c:strRef>
                  <c:f>'Bill Data'!$B$107</c:f>
                  <c:strCache>
                    <c:ptCount val="1"/>
                    <c:pt idx="0">
                      <c:v>7/10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{A907F67D-5502-46C4-8F5A-8DB863A3481C}</c15:txfldGUID>
                      <c15:f>'Bill Data'!$B$107</c15:f>
                      <c15:dlblFieldTableCache>
                        <c:ptCount val="1"/>
                        <c:pt idx="0">
                          <c:v>7/10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FFA1-4D1E-B683-28BD0C256A05}"/>
                </c:ext>
              </c:extLst>
            </c:dLbl>
            <c:dLbl>
              <c:idx val="64"/>
              <c:tx>
                <c:strRef>
                  <c:f>'Bill Data'!$B$108</c:f>
                  <c:strCache>
                    <c:ptCount val="1"/>
                    <c:pt idx="0">
                      <c:v>8/10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{7A8BED12-AC6F-46DE-BCEB-1B7C5F7DC24E}</c15:txfldGUID>
                      <c15:f>'Bill Data'!$B$108</c15:f>
                      <c15:dlblFieldTableCache>
                        <c:ptCount val="1"/>
                        <c:pt idx="0">
                          <c:v>8/10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FFA1-4D1E-B683-28BD0C256A05}"/>
                </c:ext>
              </c:extLst>
            </c:dLbl>
            <c:dLbl>
              <c:idx val="65"/>
              <c:tx>
                <c:strRef>
                  <c:f>'Bill Data'!$B$109</c:f>
                  <c:strCache>
                    <c:ptCount val="1"/>
                    <c:pt idx="0">
                      <c:v>9/10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{0B85150D-16E2-45FD-84FB-533CD6467926}</c15:txfldGUID>
                      <c15:f>'Bill Data'!$B$109</c15:f>
                      <c15:dlblFieldTableCache>
                        <c:ptCount val="1"/>
                        <c:pt idx="0">
                          <c:v>9/10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FFA1-4D1E-B683-28BD0C256A05}"/>
                </c:ext>
              </c:extLst>
            </c:dLbl>
            <c:dLbl>
              <c:idx val="66"/>
              <c:tx>
                <c:strRef>
                  <c:f>'Bill Data'!$B$110</c:f>
                  <c:strCache>
                    <c:ptCount val="1"/>
                    <c:pt idx="0">
                      <c:v>10/10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{F8D47E74-0564-4A4D-9E29-D0BAC1FF58DC}</c15:txfldGUID>
                      <c15:f>'Bill Data'!$B$110</c15:f>
                      <c15:dlblFieldTableCache>
                        <c:ptCount val="1"/>
                        <c:pt idx="0">
                          <c:v>10/10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FFA1-4D1E-B683-28BD0C256A05}"/>
                </c:ext>
              </c:extLst>
            </c:dLbl>
            <c:dLbl>
              <c:idx val="67"/>
              <c:tx>
                <c:strRef>
                  <c:f>'Bill Data'!$B$111</c:f>
                  <c:strCache>
                    <c:ptCount val="1"/>
                    <c:pt idx="0">
                      <c:v>11/10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{1E228FD7-9C67-4647-97D1-31F15E849CFB}</c15:txfldGUID>
                      <c15:f>'Bill Data'!$B$111</c15:f>
                      <c15:dlblFieldTableCache>
                        <c:ptCount val="1"/>
                        <c:pt idx="0">
                          <c:v>11/10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FFA1-4D1E-B683-28BD0C256A05}"/>
                </c:ext>
              </c:extLst>
            </c:dLbl>
            <c:dLbl>
              <c:idx val="68"/>
              <c:tx>
                <c:strRef>
                  <c:f>'Bill Data'!$B$112</c:f>
                  <c:strCache>
                    <c:ptCount val="1"/>
                    <c:pt idx="0">
                      <c:v>12/10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{942AD097-9231-4572-83E2-97ED2D8E5542}</c15:txfldGUID>
                      <c15:f>'Bill Data'!$B$112</c15:f>
                      <c15:dlblFieldTableCache>
                        <c:ptCount val="1"/>
                        <c:pt idx="0">
                          <c:v>12/10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FFA1-4D1E-B683-28BD0C256A05}"/>
                </c:ext>
              </c:extLst>
            </c:dLbl>
            <c:dLbl>
              <c:idx val="69"/>
              <c:tx>
                <c:strRef>
                  <c:f>'Bill Data'!$B$113</c:f>
                  <c:strCache>
                    <c:ptCount val="1"/>
                    <c:pt idx="0">
                      <c:v>1/11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{5C946687-151C-495B-B5F8-1AE89311166C}</c15:txfldGUID>
                      <c15:f>'Bill Data'!$B$113</c15:f>
                      <c15:dlblFieldTableCache>
                        <c:ptCount val="1"/>
                        <c:pt idx="0">
                          <c:v>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FFA1-4D1E-B683-28BD0C256A05}"/>
                </c:ext>
              </c:extLst>
            </c:dLbl>
            <c:dLbl>
              <c:idx val="70"/>
              <c:tx>
                <c:strRef>
                  <c:f>'Bill Data'!$B$114</c:f>
                  <c:strCache>
                    <c:ptCount val="1"/>
                    <c:pt idx="0">
                      <c:v>2/11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{C149BFAD-441D-4B22-9317-86B0F36333C5}</c15:txfldGUID>
                      <c15:f>'Bill Data'!$B$114</c15:f>
                      <c15:dlblFieldTableCache>
                        <c:ptCount val="1"/>
                        <c:pt idx="0">
                          <c:v>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FFA1-4D1E-B683-28BD0C256A05}"/>
                </c:ext>
              </c:extLst>
            </c:dLbl>
            <c:dLbl>
              <c:idx val="71"/>
              <c:tx>
                <c:strRef>
                  <c:f>'Bill Data'!$B$115</c:f>
                  <c:strCache>
                    <c:ptCount val="1"/>
                    <c:pt idx="0">
                      <c:v>3/11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{EE00FBAF-9EAD-46C8-8481-D4A2FA617E12}</c15:txfldGUID>
                      <c15:f>'Bill Data'!$B$115</c15:f>
                      <c15:dlblFieldTableCache>
                        <c:ptCount val="1"/>
                        <c:pt idx="0">
                          <c:v>3/11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FFA1-4D1E-B683-28BD0C256A05}"/>
                </c:ext>
              </c:extLst>
            </c:dLbl>
            <c:dLbl>
              <c:idx val="72"/>
              <c:tx>
                <c:strRef>
                  <c:f>'Bill Data'!$B$116</c:f>
                  <c:strCache>
                    <c:ptCount val="1"/>
                    <c:pt idx="0">
                      <c:v>4/11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{136103D9-D13D-4BD2-81B7-744592264C62}</c15:txfldGUID>
                      <c15:f>'Bill Data'!$B$116</c15:f>
                      <c15:dlblFieldTableCache>
                        <c:ptCount val="1"/>
                        <c:pt idx="0">
                          <c:v>4/11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FFA1-4D1E-B683-28BD0C256A05}"/>
                </c:ext>
              </c:extLst>
            </c:dLbl>
            <c:dLbl>
              <c:idx val="73"/>
              <c:tx>
                <c:strRef>
                  <c:f>'Bill Data'!$B$117</c:f>
                  <c:strCache>
                    <c:ptCount val="1"/>
                    <c:pt idx="0">
                      <c:v>5/11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{737A5631-3BD1-412F-B847-8DFC76CC2736}</c15:txfldGUID>
                      <c15:f>'Bill Data'!$B$117</c15:f>
                      <c15:dlblFieldTableCache>
                        <c:ptCount val="1"/>
                        <c:pt idx="0">
                          <c:v>5/11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FFA1-4D1E-B683-28BD0C256A05}"/>
                </c:ext>
              </c:extLst>
            </c:dLbl>
            <c:dLbl>
              <c:idx val="74"/>
              <c:tx>
                <c:strRef>
                  <c:f>'Bill Data'!$B$118</c:f>
                  <c:strCache>
                    <c:ptCount val="1"/>
                    <c:pt idx="0">
                      <c:v>6/11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{2580CABE-8FA2-42A0-A8C1-0BC8497E3E84}</c15:txfldGUID>
                      <c15:f>'Bill Data'!$B$118</c15:f>
                      <c15:dlblFieldTableCache>
                        <c:ptCount val="1"/>
                        <c:pt idx="0">
                          <c:v>6/11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FFA1-4D1E-B683-28BD0C256A05}"/>
                </c:ext>
              </c:extLst>
            </c:dLbl>
            <c:dLbl>
              <c:idx val="75"/>
              <c:tx>
                <c:strRef>
                  <c:f>'Bill Data'!$B$119</c:f>
                  <c:strCache>
                    <c:ptCount val="1"/>
                    <c:pt idx="0">
                      <c:v>7/11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{2B0A484C-F832-4B38-9CC1-41FF741CDE95}</c15:txfldGUID>
                      <c15:f>'Bill Data'!$B$119</c15:f>
                      <c15:dlblFieldTableCache>
                        <c:ptCount val="1"/>
                        <c:pt idx="0">
                          <c:v>7/11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FFA1-4D1E-B683-28BD0C256A05}"/>
                </c:ext>
              </c:extLst>
            </c:dLbl>
            <c:dLbl>
              <c:idx val="76"/>
              <c:tx>
                <c:strRef>
                  <c:f>'Bill Data'!$B$120</c:f>
                  <c:strCache>
                    <c:ptCount val="1"/>
                    <c:pt idx="0">
                      <c:v>8/11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{2268F863-B7C6-42CC-8D65-C4B85D6FC303}</c15:txfldGUID>
                      <c15:f>'Bill Data'!$B$120</c15:f>
                      <c15:dlblFieldTableCache>
                        <c:ptCount val="1"/>
                        <c:pt idx="0">
                          <c:v>8/11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FFA1-4D1E-B683-28BD0C256A05}"/>
                </c:ext>
              </c:extLst>
            </c:dLbl>
            <c:dLbl>
              <c:idx val="77"/>
              <c:tx>
                <c:strRef>
                  <c:f>'Bill Data'!$B$121</c:f>
                  <c:strCache>
                    <c:ptCount val="1"/>
                    <c:pt idx="0">
                      <c:v>9/11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{AF800CB4-040C-4541-AAD7-8398CD860A86}</c15:txfldGUID>
                      <c15:f>'Bill Data'!$B$121</c15:f>
                      <c15:dlblFieldTableCache>
                        <c:ptCount val="1"/>
                        <c:pt idx="0">
                          <c:v>9/11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FFA1-4D1E-B683-28BD0C256A05}"/>
                </c:ext>
              </c:extLst>
            </c:dLbl>
            <c:dLbl>
              <c:idx val="78"/>
              <c:tx>
                <c:strRef>
                  <c:f>'Bill Data'!$B$122</c:f>
                  <c:strCache>
                    <c:ptCount val="1"/>
                    <c:pt idx="0">
                      <c:v>10/11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{1F78B6DD-95EE-4008-9A60-F778AD255839}</c15:txfldGUID>
                      <c15:f>'Bill Data'!$B$122</c15:f>
                      <c15:dlblFieldTableCache>
                        <c:ptCount val="1"/>
                        <c:pt idx="0">
                          <c:v>10/11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FFA1-4D1E-B683-28BD0C256A05}"/>
                </c:ext>
              </c:extLst>
            </c:dLbl>
            <c:dLbl>
              <c:idx val="79"/>
              <c:tx>
                <c:strRef>
                  <c:f>'Bill Data'!$B$123</c:f>
                  <c:strCache>
                    <c:ptCount val="1"/>
                    <c:pt idx="0">
                      <c:v>11/11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{CB5D0683-0266-4082-980D-4D1B0F29A74C}</c15:txfldGUID>
                      <c15:f>'Bill Data'!$B$123</c15:f>
                      <c15:dlblFieldTableCache>
                        <c:ptCount val="1"/>
                        <c:pt idx="0">
                          <c:v>11/11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FFA1-4D1E-B683-28BD0C256A05}"/>
                </c:ext>
              </c:extLst>
            </c:dLbl>
            <c:dLbl>
              <c:idx val="80"/>
              <c:tx>
                <c:strRef>
                  <c:f>'Bill Data'!$B$124</c:f>
                  <c:strCache>
                    <c:ptCount val="1"/>
                    <c:pt idx="0">
                      <c:v>12/11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{ED4EC0D3-6269-4C23-AC5F-4DA3A291C2A2}</c15:txfldGUID>
                      <c15:f>'Bill Data'!$B$124</c15:f>
                      <c15:dlblFieldTableCache>
                        <c:ptCount val="1"/>
                        <c:pt idx="0">
                          <c:v>12/11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FFA1-4D1E-B683-28BD0C256A05}"/>
                </c:ext>
              </c:extLst>
            </c:dLbl>
            <c:dLbl>
              <c:idx val="81"/>
              <c:tx>
                <c:strRef>
                  <c:f>'Bill Data'!$B$125</c:f>
                  <c:strCache>
                    <c:ptCount val="1"/>
                    <c:pt idx="0">
                      <c:v>1/12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{5500F389-6A84-4DB9-883C-9DD254A3FA66}</c15:txfldGUID>
                      <c15:f>'Bill Data'!$B$125</c15:f>
                      <c15:dlblFieldTableCache>
                        <c:ptCount val="1"/>
                        <c:pt idx="0">
                          <c:v>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FFA1-4D1E-B683-28BD0C256A05}"/>
                </c:ext>
              </c:extLst>
            </c:dLbl>
            <c:dLbl>
              <c:idx val="82"/>
              <c:tx>
                <c:strRef>
                  <c:f>'Bill Data'!$B$126</c:f>
                  <c:strCache>
                    <c:ptCount val="1"/>
                    <c:pt idx="0">
                      <c:v>2/12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{17BD9E36-30B2-4B44-BE15-FB2163DD3A6A}</c15:txfldGUID>
                      <c15:f>'Bill Data'!$B$126</c15:f>
                      <c15:dlblFieldTableCache>
                        <c:ptCount val="1"/>
                        <c:pt idx="0">
                          <c:v>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FFA1-4D1E-B683-28BD0C256A05}"/>
                </c:ext>
              </c:extLst>
            </c:dLbl>
            <c:dLbl>
              <c:idx val="83"/>
              <c:tx>
                <c:strRef>
                  <c:f>'Bill Data'!$B$127</c:f>
                  <c:strCache>
                    <c:ptCount val="1"/>
                    <c:pt idx="0">
                      <c:v>3/12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{AEF6FB35-1C50-4568-8C59-A9A591582163}</c15:txfldGUID>
                      <c15:f>'Bill Data'!$B$127</c15:f>
                      <c15:dlblFieldTableCache>
                        <c:ptCount val="1"/>
                        <c:pt idx="0">
                          <c:v>3/12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FFA1-4D1E-B683-28BD0C256A05}"/>
                </c:ext>
              </c:extLst>
            </c:dLbl>
            <c:dLbl>
              <c:idx val="84"/>
              <c:tx>
                <c:strRef>
                  <c:f>'Bill Data'!$B$128</c:f>
                  <c:strCache>
                    <c:ptCount val="1"/>
                    <c:pt idx="0">
                      <c:v>4/12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{11808671-3D13-4D6E-811A-024BB784AC3E}</c15:txfldGUID>
                      <c15:f>'Bill Data'!$B$128</c15:f>
                      <c15:dlblFieldTableCache>
                        <c:ptCount val="1"/>
                        <c:pt idx="0">
                          <c:v>4/12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FFA1-4D1E-B683-28BD0C256A05}"/>
                </c:ext>
              </c:extLst>
            </c:dLbl>
            <c:dLbl>
              <c:idx val="85"/>
              <c:tx>
                <c:strRef>
                  <c:f>'Bill Data'!$B$129</c:f>
                  <c:strCache>
                    <c:ptCount val="1"/>
                    <c:pt idx="0">
                      <c:v>5/12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{73D27D01-DF00-4D3A-BDDE-B0DA732C488F}</c15:txfldGUID>
                      <c15:f>'Bill Data'!$B$129</c15:f>
                      <c15:dlblFieldTableCache>
                        <c:ptCount val="1"/>
                        <c:pt idx="0">
                          <c:v>5/12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FFA1-4D1E-B683-28BD0C256A05}"/>
                </c:ext>
              </c:extLst>
            </c:dLbl>
            <c:dLbl>
              <c:idx val="86"/>
              <c:tx>
                <c:strRef>
                  <c:f>'Bill Data'!$B$130</c:f>
                  <c:strCache>
                    <c:ptCount val="1"/>
                    <c:pt idx="0">
                      <c:v>6/12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{5EC650ED-133E-41F4-9DBE-2DEB30012224}</c15:txfldGUID>
                      <c15:f>'Bill Data'!$B$130</c15:f>
                      <c15:dlblFieldTableCache>
                        <c:ptCount val="1"/>
                        <c:pt idx="0">
                          <c:v>6/12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FFA1-4D1E-B683-28BD0C256A05}"/>
                </c:ext>
              </c:extLst>
            </c:dLbl>
            <c:dLbl>
              <c:idx val="87"/>
              <c:tx>
                <c:strRef>
                  <c:f>'Bill Data'!$B$131</c:f>
                  <c:strCache>
                    <c:ptCount val="1"/>
                    <c:pt idx="0">
                      <c:v>7/12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{01769574-C260-439D-81FA-025372067CAA}</c15:txfldGUID>
                      <c15:f>'Bill Data'!$B$131</c15:f>
                      <c15:dlblFieldTableCache>
                        <c:ptCount val="1"/>
                        <c:pt idx="0">
                          <c:v>7/12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FFA1-4D1E-B683-28BD0C256A05}"/>
                </c:ext>
              </c:extLst>
            </c:dLbl>
            <c:dLbl>
              <c:idx val="88"/>
              <c:tx>
                <c:strRef>
                  <c:f>'Bill Data'!$B$132</c:f>
                  <c:strCache>
                    <c:ptCount val="1"/>
                    <c:pt idx="0">
                      <c:v>8/12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{26CE843E-CD70-41FD-AF5D-D898F3DF8C68}</c15:txfldGUID>
                      <c15:f>'Bill Data'!$B$132</c15:f>
                      <c15:dlblFieldTableCache>
                        <c:ptCount val="1"/>
                        <c:pt idx="0">
                          <c:v>8/12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FFA1-4D1E-B683-28BD0C256A05}"/>
                </c:ext>
              </c:extLst>
            </c:dLbl>
            <c:dLbl>
              <c:idx val="89"/>
              <c:tx>
                <c:strRef>
                  <c:f>'Bill Data'!$B$133</c:f>
                  <c:strCache>
                    <c:ptCount val="1"/>
                    <c:pt idx="0">
                      <c:v>9/12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{9E0D4534-793D-48B8-8869-F1D8D2525C81}</c15:txfldGUID>
                      <c15:f>'Bill Data'!$B$133</c15:f>
                      <c15:dlblFieldTableCache>
                        <c:ptCount val="1"/>
                        <c:pt idx="0">
                          <c:v>9/12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FFA1-4D1E-B683-28BD0C256A05}"/>
                </c:ext>
              </c:extLst>
            </c:dLbl>
            <c:dLbl>
              <c:idx val="90"/>
              <c:tx>
                <c:strRef>
                  <c:f>'Bill Data'!$B$134</c:f>
                  <c:strCache>
                    <c:ptCount val="1"/>
                    <c:pt idx="0">
                      <c:v>10/12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{B18725B8-CA55-4F2F-9699-E74F1F5E6536}</c15:txfldGUID>
                      <c15:f>'Bill Data'!$B$134</c15:f>
                      <c15:dlblFieldTableCache>
                        <c:ptCount val="1"/>
                        <c:pt idx="0">
                          <c:v>10/12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FFA1-4D1E-B683-28BD0C256A05}"/>
                </c:ext>
              </c:extLst>
            </c:dLbl>
            <c:dLbl>
              <c:idx val="91"/>
              <c:tx>
                <c:strRef>
                  <c:f>'Bill Data'!$B$135</c:f>
                  <c:strCache>
                    <c:ptCount val="1"/>
                    <c:pt idx="0">
                      <c:v>11/12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{75176064-7B48-4214-B9DA-FD9489C2C19A}</c15:txfldGUID>
                      <c15:f>'Bill Data'!$B$135</c15:f>
                      <c15:dlblFieldTableCache>
                        <c:ptCount val="1"/>
                        <c:pt idx="0">
                          <c:v>11/12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FFA1-4D1E-B683-28BD0C256A05}"/>
                </c:ext>
              </c:extLst>
            </c:dLbl>
            <c:dLbl>
              <c:idx val="92"/>
              <c:tx>
                <c:strRef>
                  <c:f>'Bill Data'!$B$136</c:f>
                  <c:strCache>
                    <c:ptCount val="1"/>
                    <c:pt idx="0">
                      <c:v>12/12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{ED73BA20-0AE4-4633-AA25-0822C2430E47}</c15:txfldGUID>
                      <c15:f>'Bill Data'!$B$136</c15:f>
                      <c15:dlblFieldTableCache>
                        <c:ptCount val="1"/>
                        <c:pt idx="0">
                          <c:v>12/12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FFA1-4D1E-B683-28BD0C256A05}"/>
                </c:ext>
              </c:extLst>
            </c:dLbl>
            <c:dLbl>
              <c:idx val="93"/>
              <c:tx>
                <c:strRef>
                  <c:f>'Bill Data'!$B$137</c:f>
                  <c:strCache>
                    <c:ptCount val="1"/>
                    <c:pt idx="0">
                      <c:v>1/13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{E3135B6F-5C4E-4C9E-9903-351100F740E8}</c15:txfldGUID>
                      <c15:f>'Bill Data'!$B$137</c15:f>
                      <c15:dlblFieldTableCache>
                        <c:ptCount val="1"/>
                        <c:pt idx="0">
                          <c:v>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FFA1-4D1E-B683-28BD0C256A05}"/>
                </c:ext>
              </c:extLst>
            </c:dLbl>
            <c:dLbl>
              <c:idx val="94"/>
              <c:tx>
                <c:strRef>
                  <c:f>'Bill Data'!$B$138</c:f>
                  <c:strCache>
                    <c:ptCount val="1"/>
                    <c:pt idx="0">
                      <c:v>2/13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{3FB16ED2-9A80-4546-B0F5-98DDDEBE02C1}</c15:txfldGUID>
                      <c15:f>'Bill Data'!$B$138</c15:f>
                      <c15:dlblFieldTableCache>
                        <c:ptCount val="1"/>
                        <c:pt idx="0">
                          <c:v>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FFA1-4D1E-B683-28BD0C256A05}"/>
                </c:ext>
              </c:extLst>
            </c:dLbl>
            <c:dLbl>
              <c:idx val="95"/>
              <c:tx>
                <c:strRef>
                  <c:f>'Bill Data'!$B$139</c:f>
                  <c:strCache>
                    <c:ptCount val="1"/>
                    <c:pt idx="0">
                      <c:v>3/13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{BB7E31B9-920A-40A6-9AD6-EF8FC5B6C2A4}</c15:txfldGUID>
                      <c15:f>'Bill Data'!$B$139</c15:f>
                      <c15:dlblFieldTableCache>
                        <c:ptCount val="1"/>
                        <c:pt idx="0">
                          <c:v>3/13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FFA1-4D1E-B683-28BD0C256A05}"/>
                </c:ext>
              </c:extLst>
            </c:dLbl>
            <c:dLbl>
              <c:idx val="96"/>
              <c:tx>
                <c:strRef>
                  <c:f>'Bill Data'!$B$140</c:f>
                  <c:strCache>
                    <c:ptCount val="1"/>
                    <c:pt idx="0">
                      <c:v>4/13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{A058487C-2967-426A-99FF-819054C4BFAD}</c15:txfldGUID>
                      <c15:f>'Bill Data'!$B$140</c15:f>
                      <c15:dlblFieldTableCache>
                        <c:ptCount val="1"/>
                        <c:pt idx="0">
                          <c:v>4/13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FFA1-4D1E-B683-28BD0C256A05}"/>
                </c:ext>
              </c:extLst>
            </c:dLbl>
            <c:dLbl>
              <c:idx val="97"/>
              <c:tx>
                <c:strRef>
                  <c:f>'Bill Data'!$B$141</c:f>
                  <c:strCache>
                    <c:ptCount val="1"/>
                    <c:pt idx="0">
                      <c:v>5/13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{B4B1BA76-45D5-4535-ACE4-2A09D1F9FA92}</c15:txfldGUID>
                      <c15:f>'Bill Data'!$B$141</c15:f>
                      <c15:dlblFieldTableCache>
                        <c:ptCount val="1"/>
                        <c:pt idx="0">
                          <c:v>5/13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FFA1-4D1E-B683-28BD0C256A05}"/>
                </c:ext>
              </c:extLst>
            </c:dLbl>
            <c:dLbl>
              <c:idx val="98"/>
              <c:tx>
                <c:strRef>
                  <c:f>'Bill Data'!$B$142</c:f>
                  <c:strCache>
                    <c:ptCount val="1"/>
                    <c:pt idx="0">
                      <c:v>6/13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{1C73D3FC-74ED-4316-9A2D-D6D585917659}</c15:txfldGUID>
                      <c15:f>'Bill Data'!$B$142</c15:f>
                      <c15:dlblFieldTableCache>
                        <c:ptCount val="1"/>
                        <c:pt idx="0">
                          <c:v>6/13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FFA1-4D1E-B683-28BD0C256A05}"/>
                </c:ext>
              </c:extLst>
            </c:dLbl>
            <c:dLbl>
              <c:idx val="99"/>
              <c:tx>
                <c:strRef>
                  <c:f>'Bill Data'!$B$143</c:f>
                  <c:strCache>
                    <c:ptCount val="1"/>
                    <c:pt idx="0">
                      <c:v>7/13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{F4C6FF88-23BD-4817-9014-EAFC8E3C468B}</c15:txfldGUID>
                      <c15:f>'Bill Data'!$B$143</c15:f>
                      <c15:dlblFieldTableCache>
                        <c:ptCount val="1"/>
                        <c:pt idx="0">
                          <c:v>7/13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FFA1-4D1E-B683-28BD0C256A05}"/>
                </c:ext>
              </c:extLst>
            </c:dLbl>
            <c:dLbl>
              <c:idx val="100"/>
              <c:tx>
                <c:strRef>
                  <c:f>'Bill Data'!$B$144</c:f>
                  <c:strCache>
                    <c:ptCount val="1"/>
                    <c:pt idx="0">
                      <c:v>8/13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{6AE73143-9116-43AC-8D45-8820B809B7EC}</c15:txfldGUID>
                      <c15:f>'Bill Data'!$B$144</c15:f>
                      <c15:dlblFieldTableCache>
                        <c:ptCount val="1"/>
                        <c:pt idx="0">
                          <c:v>8/13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FFA1-4D1E-B683-28BD0C256A05}"/>
                </c:ext>
              </c:extLst>
            </c:dLbl>
            <c:dLbl>
              <c:idx val="101"/>
              <c:tx>
                <c:strRef>
                  <c:f>'Bill Data'!$B$145</c:f>
                  <c:strCache>
                    <c:ptCount val="1"/>
                    <c:pt idx="0">
                      <c:v>9/13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{4E5FB238-E5E4-4398-B584-A43F0DF8EF39}</c15:txfldGUID>
                      <c15:f>'Bill Data'!$B$145</c15:f>
                      <c15:dlblFieldTableCache>
                        <c:ptCount val="1"/>
                        <c:pt idx="0">
                          <c:v>9/13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FFA1-4D1E-B683-28BD0C256A05}"/>
                </c:ext>
              </c:extLst>
            </c:dLbl>
            <c:dLbl>
              <c:idx val="102"/>
              <c:tx>
                <c:strRef>
                  <c:f>'Bill Data'!$B$146</c:f>
                  <c:strCache>
                    <c:ptCount val="1"/>
                    <c:pt idx="0">
                      <c:v>10/13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{00502CFF-9173-4D45-820C-78FFDAA1D10C}</c15:txfldGUID>
                      <c15:f>'Bill Data'!$B$146</c15:f>
                      <c15:dlblFieldTableCache>
                        <c:ptCount val="1"/>
                        <c:pt idx="0">
                          <c:v>10/13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FFA1-4D1E-B683-28BD0C256A05}"/>
                </c:ext>
              </c:extLst>
            </c:dLbl>
            <c:dLbl>
              <c:idx val="103"/>
              <c:tx>
                <c:strRef>
                  <c:f>'Bill Data'!$B$147</c:f>
                  <c:strCache>
                    <c:ptCount val="1"/>
                    <c:pt idx="0">
                      <c:v>11/13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{0851F9AF-F93A-4908-85E2-6BDD54210DB3}</c15:txfldGUID>
                      <c15:f>'Bill Data'!$B$147</c15:f>
                      <c15:dlblFieldTableCache>
                        <c:ptCount val="1"/>
                        <c:pt idx="0">
                          <c:v>11/13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FFA1-4D1E-B683-28BD0C256A05}"/>
                </c:ext>
              </c:extLst>
            </c:dLbl>
            <c:dLbl>
              <c:idx val="104"/>
              <c:tx>
                <c:strRef>
                  <c:f>'Bill Data'!$B$148</c:f>
                  <c:strCache>
                    <c:ptCount val="1"/>
                    <c:pt idx="0">
                      <c:v>12/13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{051E78C3-FDAB-4CC4-8A47-7ED06F5F8663}</c15:txfldGUID>
                      <c15:f>'Bill Data'!$B$148</c15:f>
                      <c15:dlblFieldTableCache>
                        <c:ptCount val="1"/>
                        <c:pt idx="0">
                          <c:v>12/13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FFA1-4D1E-B683-28BD0C256A05}"/>
                </c:ext>
              </c:extLst>
            </c:dLbl>
            <c:dLbl>
              <c:idx val="105"/>
              <c:tx>
                <c:strRef>
                  <c:f>'Bill Data'!$B$149</c:f>
                  <c:strCache>
                    <c:ptCount val="1"/>
                    <c:pt idx="0">
                      <c:v>1/14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{64059CB4-6758-4D0D-91AC-6BA2EA3A5246}</c15:txfldGUID>
                      <c15:f>'Bill Data'!$B$149</c15:f>
                      <c15:dlblFieldTableCache>
                        <c:ptCount val="1"/>
                        <c:pt idx="0">
                          <c:v>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FFA1-4D1E-B683-28BD0C256A05}"/>
                </c:ext>
              </c:extLst>
            </c:dLbl>
            <c:dLbl>
              <c:idx val="106"/>
              <c:tx>
                <c:strRef>
                  <c:f>'Bill Data'!$B$150</c:f>
                  <c:strCache>
                    <c:ptCount val="1"/>
                    <c:pt idx="0">
                      <c:v>2/14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{59A294E0-0973-4BE8-8C17-63203BC66A44}</c15:txfldGUID>
                      <c15:f>'Bill Data'!$B$150</c15:f>
                      <c15:dlblFieldTableCache>
                        <c:ptCount val="1"/>
                        <c:pt idx="0">
                          <c:v>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FFA1-4D1E-B683-28BD0C256A05}"/>
                </c:ext>
              </c:extLst>
            </c:dLbl>
            <c:dLbl>
              <c:idx val="107"/>
              <c:tx>
                <c:strRef>
                  <c:f>'Bill Data'!$B$151</c:f>
                  <c:strCache>
                    <c:ptCount val="1"/>
                    <c:pt idx="0">
                      <c:v>3/14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{FF672A40-9592-4114-AC0B-760E9279D999}</c15:txfldGUID>
                      <c15:f>'Bill Data'!$B$151</c15:f>
                      <c15:dlblFieldTableCache>
                        <c:ptCount val="1"/>
                        <c:pt idx="0">
                          <c:v>3/14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FFA1-4D1E-B683-28BD0C256A05}"/>
                </c:ext>
              </c:extLst>
            </c:dLbl>
            <c:dLbl>
              <c:idx val="108"/>
              <c:tx>
                <c:strRef>
                  <c:f>'Bill Data'!$B$152</c:f>
                  <c:strCache>
                    <c:ptCount val="1"/>
                    <c:pt idx="0">
                      <c:v>4/14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{579EA81F-4004-40A5-9C19-EA477A5F740D}</c15:txfldGUID>
                      <c15:f>'Bill Data'!$B$152</c15:f>
                      <c15:dlblFieldTableCache>
                        <c:ptCount val="1"/>
                        <c:pt idx="0">
                          <c:v>4/14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FFA1-4D1E-B683-28BD0C256A05}"/>
                </c:ext>
              </c:extLst>
            </c:dLbl>
            <c:dLbl>
              <c:idx val="109"/>
              <c:tx>
                <c:strRef>
                  <c:f>'Bill Data'!$B$153</c:f>
                  <c:strCache>
                    <c:ptCount val="1"/>
                    <c:pt idx="0">
                      <c:v>5/14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{7138908E-1E96-43BA-ABAB-2AC8D03B62C5}</c15:txfldGUID>
                      <c15:f>'Bill Data'!$B$153</c15:f>
                      <c15:dlblFieldTableCache>
                        <c:ptCount val="1"/>
                        <c:pt idx="0">
                          <c:v>5/14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FFA1-4D1E-B683-28BD0C256A05}"/>
                </c:ext>
              </c:extLst>
            </c:dLbl>
            <c:dLbl>
              <c:idx val="110"/>
              <c:tx>
                <c:strRef>
                  <c:f>'Bill Data'!$B$154</c:f>
                  <c:strCache>
                    <c:ptCount val="1"/>
                    <c:pt idx="0">
                      <c:v>6/14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{C60B7963-774F-40C4-9179-38521D51E6AD}</c15:txfldGUID>
                      <c15:f>'Bill Data'!$B$154</c15:f>
                      <c15:dlblFieldTableCache>
                        <c:ptCount val="1"/>
                        <c:pt idx="0">
                          <c:v>6/14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FFA1-4D1E-B683-28BD0C256A05}"/>
                </c:ext>
              </c:extLst>
            </c:dLbl>
            <c:dLbl>
              <c:idx val="111"/>
              <c:tx>
                <c:strRef>
                  <c:f>'Bill Data'!$B$155</c:f>
                  <c:strCache>
                    <c:ptCount val="1"/>
                    <c:pt idx="0">
                      <c:v>7/14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{3E959183-F3EF-4F25-9127-CBAB0AF67DEC}</c15:txfldGUID>
                      <c15:f>'Bill Data'!$B$155</c15:f>
                      <c15:dlblFieldTableCache>
                        <c:ptCount val="1"/>
                        <c:pt idx="0">
                          <c:v>7/14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FFA1-4D1E-B683-28BD0C256A05}"/>
                </c:ext>
              </c:extLst>
            </c:dLbl>
            <c:dLbl>
              <c:idx val="112"/>
              <c:tx>
                <c:strRef>
                  <c:f>'Bill Data'!$B$156</c:f>
                  <c:strCache>
                    <c:ptCount val="1"/>
                    <c:pt idx="0">
                      <c:v>8/14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{A5B74790-405E-4851-8A7C-E4C5D85449B1}</c15:txfldGUID>
                      <c15:f>'Bill Data'!$B$156</c15:f>
                      <c15:dlblFieldTableCache>
                        <c:ptCount val="1"/>
                        <c:pt idx="0">
                          <c:v>8/14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FFA1-4D1E-B683-28BD0C256A05}"/>
                </c:ext>
              </c:extLst>
            </c:dLbl>
            <c:dLbl>
              <c:idx val="113"/>
              <c:tx>
                <c:strRef>
                  <c:f>'Bill Data'!$B$157</c:f>
                  <c:strCache>
                    <c:ptCount val="1"/>
                    <c:pt idx="0">
                      <c:v>9/14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{BD04CB5B-D34D-4056-8206-976FBE701F03}</c15:txfldGUID>
                      <c15:f>'Bill Data'!$B$157</c15:f>
                      <c15:dlblFieldTableCache>
                        <c:ptCount val="1"/>
                        <c:pt idx="0">
                          <c:v>9/14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FFA1-4D1E-B683-28BD0C256A05}"/>
                </c:ext>
              </c:extLst>
            </c:dLbl>
            <c:dLbl>
              <c:idx val="114"/>
              <c:tx>
                <c:strRef>
                  <c:f>'Bill Data'!$B$158</c:f>
                  <c:strCache>
                    <c:ptCount val="1"/>
                    <c:pt idx="0">
                      <c:v>10/14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{9A6F7361-694E-4659-8368-C17204903F9E}</c15:txfldGUID>
                      <c15:f>'Bill Data'!$B$158</c15:f>
                      <c15:dlblFieldTableCache>
                        <c:ptCount val="1"/>
                        <c:pt idx="0">
                          <c:v>10/14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FFA1-4D1E-B683-28BD0C256A05}"/>
                </c:ext>
              </c:extLst>
            </c:dLbl>
            <c:dLbl>
              <c:idx val="115"/>
              <c:tx>
                <c:strRef>
                  <c:f>'Bill Data'!$B$159</c:f>
                  <c:strCache>
                    <c:ptCount val="1"/>
                    <c:pt idx="0">
                      <c:v>11/14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{556712B7-1722-4654-A57F-838E14F6F97B}</c15:txfldGUID>
                      <c15:f>'Bill Data'!$B$159</c15:f>
                      <c15:dlblFieldTableCache>
                        <c:ptCount val="1"/>
                        <c:pt idx="0">
                          <c:v>11/14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FFA1-4D1E-B683-28BD0C256A05}"/>
                </c:ext>
              </c:extLst>
            </c:dLbl>
            <c:dLbl>
              <c:idx val="116"/>
              <c:tx>
                <c:strRef>
                  <c:f>'Bill Data'!$B$160</c:f>
                  <c:strCache>
                    <c:ptCount val="1"/>
                    <c:pt idx="0">
                      <c:v>12/14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{A9068652-8FA7-4138-9DAE-0830F4F7D433}</c15:txfldGUID>
                      <c15:f>'Bill Data'!$B$160</c15:f>
                      <c15:dlblFieldTableCache>
                        <c:ptCount val="1"/>
                        <c:pt idx="0">
                          <c:v>12/14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FFA1-4D1E-B683-28BD0C256A05}"/>
                </c:ext>
              </c:extLst>
            </c:dLbl>
            <c:dLbl>
              <c:idx val="117"/>
              <c:tx>
                <c:strRef>
                  <c:f>'Bill Data'!$B$161</c:f>
                  <c:strCache>
                    <c:ptCount val="1"/>
                    <c:pt idx="0">
                      <c:v>1/15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{8E95B202-5540-47FD-A176-1D7C50618DAB}</c15:txfldGUID>
                      <c15:f>'Bill Data'!$B$161</c15:f>
                      <c15:dlblFieldTableCache>
                        <c:ptCount val="1"/>
                        <c:pt idx="0">
                          <c:v>1/15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FFA1-4D1E-B683-28BD0C256A05}"/>
                </c:ext>
              </c:extLst>
            </c:dLbl>
            <c:dLbl>
              <c:idx val="118"/>
              <c:tx>
                <c:strRef>
                  <c:f>'Bill Data'!$B$162</c:f>
                  <c:strCache>
                    <c:ptCount val="1"/>
                    <c:pt idx="0">
                      <c:v>2/15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{E5AABE2B-2F36-4164-B5A3-6C520B393943}</c15:txfldGUID>
                      <c15:f>'Bill Data'!$B$162</c15:f>
                      <c15:dlblFieldTableCache>
                        <c:ptCount val="1"/>
                        <c:pt idx="0">
                          <c:v>2/15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FFA1-4D1E-B683-28BD0C256A05}"/>
                </c:ext>
              </c:extLst>
            </c:dLbl>
            <c:dLbl>
              <c:idx val="119"/>
              <c:tx>
                <c:strRef>
                  <c:f>'Bill Data'!$B$163</c:f>
                  <c:strCache>
                    <c:ptCount val="1"/>
                    <c:pt idx="0">
                      <c:v>3/15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{9832BB2C-C72E-4784-BCEC-A8E1BF7EE066}</c15:txfldGUID>
                      <c15:f>'Bill Data'!$B$163</c15:f>
                      <c15:dlblFieldTableCache>
                        <c:ptCount val="1"/>
                        <c:pt idx="0">
                          <c:v>3/15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FFA1-4D1E-B683-28BD0C256A05}"/>
                </c:ext>
              </c:extLst>
            </c:dLbl>
            <c:dLbl>
              <c:idx val="120"/>
              <c:tx>
                <c:strRef>
                  <c:f>'Bill Data'!$B$164</c:f>
                  <c:strCache>
                    <c:ptCount val="1"/>
                    <c:pt idx="0">
                      <c:v>4/15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{CB77BF36-EA28-4776-81AE-303EC3FB04B7}</c15:txfldGUID>
                      <c15:f>'Bill Data'!$B$164</c15:f>
                      <c15:dlblFieldTableCache>
                        <c:ptCount val="1"/>
                        <c:pt idx="0">
                          <c:v>4/15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FFA1-4D1E-B683-28BD0C256A05}"/>
                </c:ext>
              </c:extLst>
            </c:dLbl>
            <c:dLbl>
              <c:idx val="121"/>
              <c:tx>
                <c:strRef>
                  <c:f>'Bill Data'!$B$165</c:f>
                  <c:strCache>
                    <c:ptCount val="1"/>
                    <c:pt idx="0">
                      <c:v>5/15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{E1284D35-C7C7-49C3-BA57-BCB60D343F03}</c15:txfldGUID>
                      <c15:f>'Bill Data'!$B$165</c15:f>
                      <c15:dlblFieldTableCache>
                        <c:ptCount val="1"/>
                        <c:pt idx="0">
                          <c:v>5/15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FFA1-4D1E-B683-28BD0C256A05}"/>
                </c:ext>
              </c:extLst>
            </c:dLbl>
            <c:dLbl>
              <c:idx val="122"/>
              <c:tx>
                <c:strRef>
                  <c:f>'Bill Data'!$B$166</c:f>
                  <c:strCache>
                    <c:ptCount val="1"/>
                    <c:pt idx="0">
                      <c:v>6/15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{7E82DD5F-4E3D-4DDE-87DC-B493F933E9EC}</c15:txfldGUID>
                      <c15:f>'Bill Data'!$B$166</c15:f>
                      <c15:dlblFieldTableCache>
                        <c:ptCount val="1"/>
                        <c:pt idx="0">
                          <c:v>6/15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FFA1-4D1E-B683-28BD0C256A05}"/>
                </c:ext>
              </c:extLst>
            </c:dLbl>
            <c:dLbl>
              <c:idx val="123"/>
              <c:tx>
                <c:strRef>
                  <c:f>'Bill Data'!$B$167</c:f>
                  <c:strCache>
                    <c:ptCount val="1"/>
                    <c:pt idx="0">
                      <c:v>7/15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{4D594D22-DCDC-4716-B261-75254EDA783E}</c15:txfldGUID>
                      <c15:f>'Bill Data'!$B$167</c15:f>
                      <c15:dlblFieldTableCache>
                        <c:ptCount val="1"/>
                        <c:pt idx="0">
                          <c:v>7/15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FFA1-4D1E-B683-28BD0C256A05}"/>
                </c:ext>
              </c:extLst>
            </c:dLbl>
            <c:dLbl>
              <c:idx val="124"/>
              <c:tx>
                <c:strRef>
                  <c:f>'Bill Data'!$B$168</c:f>
                  <c:strCache>
                    <c:ptCount val="1"/>
                    <c:pt idx="0">
                      <c:v>8/15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{A3468EFF-539B-48B7-A0D6-0EAC792B7D4D}</c15:txfldGUID>
                      <c15:f>'Bill Data'!$B$168</c15:f>
                      <c15:dlblFieldTableCache>
                        <c:ptCount val="1"/>
                        <c:pt idx="0">
                          <c:v>8/15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FFA1-4D1E-B683-28BD0C256A05}"/>
                </c:ext>
              </c:extLst>
            </c:dLbl>
            <c:dLbl>
              <c:idx val="125"/>
              <c:tx>
                <c:strRef>
                  <c:f>'Bill Data'!$B$169</c:f>
                  <c:strCache>
                    <c:ptCount val="1"/>
                    <c:pt idx="0">
                      <c:v>9/15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{054856D9-D9A3-4042-8E0C-B06F12AED26B}</c15:txfldGUID>
                      <c15:f>'Bill Data'!$B$169</c15:f>
                      <c15:dlblFieldTableCache>
                        <c:ptCount val="1"/>
                        <c:pt idx="0">
                          <c:v>9/15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FFA1-4D1E-B683-28BD0C256A05}"/>
                </c:ext>
              </c:extLst>
            </c:dLbl>
            <c:dLbl>
              <c:idx val="126"/>
              <c:tx>
                <c:strRef>
                  <c:f>'Bill Data'!$B$170</c:f>
                  <c:strCache>
                    <c:ptCount val="1"/>
                    <c:pt idx="0">
                      <c:v>10/15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{D19B177E-07B4-4D8C-8C66-AD85EF4B99A5}</c15:txfldGUID>
                      <c15:f>'Bill Data'!$B$170</c15:f>
                      <c15:dlblFieldTableCache>
                        <c:ptCount val="1"/>
                        <c:pt idx="0">
                          <c:v>10/15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FFA1-4D1E-B683-28BD0C256A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('Bill Data'!$E$2:$E$46,'Bill Data'!$E$89:$E$254)</c:f>
              <c:numCache>
                <c:formatCode>0\°</c:formatCode>
                <c:ptCount val="211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36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53</c:v>
                </c:pt>
                <c:pt idx="50">
                  <c:v>67</c:v>
                </c:pt>
                <c:pt idx="51">
                  <c:v>74</c:v>
                </c:pt>
                <c:pt idx="52">
                  <c:v>74</c:v>
                </c:pt>
                <c:pt idx="53">
                  <c:v>77</c:v>
                </c:pt>
                <c:pt idx="54">
                  <c:v>72</c:v>
                </c:pt>
                <c:pt idx="55">
                  <c:v>58</c:v>
                </c:pt>
                <c:pt idx="56">
                  <c:v>54</c:v>
                </c:pt>
                <c:pt idx="57">
                  <c:v>40</c:v>
                </c:pt>
                <c:pt idx="58">
                  <c:v>33</c:v>
                </c:pt>
                <c:pt idx="59">
                  <c:v>30</c:v>
                </c:pt>
                <c:pt idx="60">
                  <c:v>46</c:v>
                </c:pt>
                <c:pt idx="61">
                  <c:v>61</c:v>
                </c:pt>
                <c:pt idx="62">
                  <c:v>67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77</c:v>
                </c:pt>
                <c:pt idx="67">
                  <c:v>66</c:v>
                </c:pt>
                <c:pt idx="68">
                  <c:v>55</c:v>
                </c:pt>
                <c:pt idx="69">
                  <c:v>36</c:v>
                </c:pt>
                <c:pt idx="70">
                  <c:v>32</c:v>
                </c:pt>
                <c:pt idx="71">
                  <c:v>36</c:v>
                </c:pt>
                <c:pt idx="72">
                  <c:v>50</c:v>
                </c:pt>
                <c:pt idx="73">
                  <c:v>56</c:v>
                </c:pt>
                <c:pt idx="74">
                  <c:v>64</c:v>
                </c:pt>
                <c:pt idx="75">
                  <c:v>78</c:v>
                </c:pt>
                <c:pt idx="76">
                  <c:v>81</c:v>
                </c:pt>
                <c:pt idx="77">
                  <c:v>81</c:v>
                </c:pt>
                <c:pt idx="78">
                  <c:v>72</c:v>
                </c:pt>
                <c:pt idx="79">
                  <c:v>61</c:v>
                </c:pt>
                <c:pt idx="80">
                  <c:v>53</c:v>
                </c:pt>
                <c:pt idx="81">
                  <c:v>45</c:v>
                </c:pt>
                <c:pt idx="82">
                  <c:v>40</c:v>
                </c:pt>
                <c:pt idx="83">
                  <c:v>41</c:v>
                </c:pt>
                <c:pt idx="84">
                  <c:v>56</c:v>
                </c:pt>
                <c:pt idx="85">
                  <c:v>60</c:v>
                </c:pt>
                <c:pt idx="86">
                  <c:v>69</c:v>
                </c:pt>
                <c:pt idx="87">
                  <c:v>75</c:v>
                </c:pt>
                <c:pt idx="88">
                  <c:v>84</c:v>
                </c:pt>
                <c:pt idx="89">
                  <c:v>79</c:v>
                </c:pt>
                <c:pt idx="90">
                  <c:v>73</c:v>
                </c:pt>
                <c:pt idx="91">
                  <c:v>60</c:v>
                </c:pt>
                <c:pt idx="92">
                  <c:v>49</c:v>
                </c:pt>
                <c:pt idx="93">
                  <c:v>48</c:v>
                </c:pt>
                <c:pt idx="94">
                  <c:v>37</c:v>
                </c:pt>
                <c:pt idx="95">
                  <c:v>38</c:v>
                </c:pt>
                <c:pt idx="96">
                  <c:v>40</c:v>
                </c:pt>
                <c:pt idx="97">
                  <c:v>54</c:v>
                </c:pt>
                <c:pt idx="98">
                  <c:v>65</c:v>
                </c:pt>
                <c:pt idx="99">
                  <c:v>73</c:v>
                </c:pt>
                <c:pt idx="100">
                  <c:v>78</c:v>
                </c:pt>
                <c:pt idx="101">
                  <c:v>75</c:v>
                </c:pt>
                <c:pt idx="102">
                  <c:v>77</c:v>
                </c:pt>
                <c:pt idx="103">
                  <c:v>65</c:v>
                </c:pt>
                <c:pt idx="104">
                  <c:v>50</c:v>
                </c:pt>
                <c:pt idx="105">
                  <c:v>38</c:v>
                </c:pt>
                <c:pt idx="106">
                  <c:v>33</c:v>
                </c:pt>
                <c:pt idx="107">
                  <c:v>31</c:v>
                </c:pt>
                <c:pt idx="108">
                  <c:v>41</c:v>
                </c:pt>
                <c:pt idx="109">
                  <c:v>57</c:v>
                </c:pt>
                <c:pt idx="110">
                  <c:v>67</c:v>
                </c:pt>
                <c:pt idx="111">
                  <c:v>77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63</c:v>
                </c:pt>
                <c:pt idx="116">
                  <c:v>46</c:v>
                </c:pt>
                <c:pt idx="117">
                  <c:v>42</c:v>
                </c:pt>
                <c:pt idx="118">
                  <c:v>36</c:v>
                </c:pt>
                <c:pt idx="119">
                  <c:v>30</c:v>
                </c:pt>
                <c:pt idx="120">
                  <c:v>44</c:v>
                </c:pt>
                <c:pt idx="121">
                  <c:v>59</c:v>
                </c:pt>
                <c:pt idx="122">
                  <c:v>67</c:v>
                </c:pt>
                <c:pt idx="123">
                  <c:v>77</c:v>
                </c:pt>
                <c:pt idx="124">
                  <c:v>78</c:v>
                </c:pt>
                <c:pt idx="125">
                  <c:v>78</c:v>
                </c:pt>
                <c:pt idx="126">
                  <c:v>74</c:v>
                </c:pt>
                <c:pt idx="127">
                  <c:v>64</c:v>
                </c:pt>
                <c:pt idx="128">
                  <c:v>55</c:v>
                </c:pt>
                <c:pt idx="129">
                  <c:v>50</c:v>
                </c:pt>
                <c:pt idx="130">
                  <c:v>37</c:v>
                </c:pt>
                <c:pt idx="131">
                  <c:v>40</c:v>
                </c:pt>
                <c:pt idx="132">
                  <c:v>52</c:v>
                </c:pt>
                <c:pt idx="133">
                  <c:v>57</c:v>
                </c:pt>
                <c:pt idx="134">
                  <c:v>64</c:v>
                </c:pt>
                <c:pt idx="135">
                  <c:v>78</c:v>
                </c:pt>
                <c:pt idx="136">
                  <c:v>80</c:v>
                </c:pt>
                <c:pt idx="137">
                  <c:v>80</c:v>
                </c:pt>
                <c:pt idx="138">
                  <c:v>79</c:v>
                </c:pt>
                <c:pt idx="139">
                  <c:v>67</c:v>
                </c:pt>
                <c:pt idx="140">
                  <c:v>57</c:v>
                </c:pt>
                <c:pt idx="141">
                  <c:v>39</c:v>
                </c:pt>
                <c:pt idx="142">
                  <c:v>43</c:v>
                </c:pt>
                <c:pt idx="143">
                  <c:v>45</c:v>
                </c:pt>
                <c:pt idx="144">
                  <c:v>48</c:v>
                </c:pt>
                <c:pt idx="145">
                  <c:v>64</c:v>
                </c:pt>
                <c:pt idx="146">
                  <c:v>68</c:v>
                </c:pt>
                <c:pt idx="147">
                  <c:v>75</c:v>
                </c:pt>
                <c:pt idx="148">
                  <c:v>80</c:v>
                </c:pt>
                <c:pt idx="149">
                  <c:v>78</c:v>
                </c:pt>
                <c:pt idx="150">
                  <c:v>71</c:v>
                </c:pt>
                <c:pt idx="151">
                  <c:v>68</c:v>
                </c:pt>
                <c:pt idx="152">
                  <c:v>49</c:v>
                </c:pt>
                <c:pt idx="153">
                  <c:v>44</c:v>
                </c:pt>
                <c:pt idx="154">
                  <c:v>29</c:v>
                </c:pt>
                <c:pt idx="155">
                  <c:v>42</c:v>
                </c:pt>
                <c:pt idx="156">
                  <c:v>46</c:v>
                </c:pt>
                <c:pt idx="157">
                  <c:v>51</c:v>
                </c:pt>
                <c:pt idx="158">
                  <c:v>70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64</c:v>
                </c:pt>
                <c:pt idx="164">
                  <c:v>47</c:v>
                </c:pt>
                <c:pt idx="165">
                  <c:v>42</c:v>
                </c:pt>
                <c:pt idx="166">
                  <c:v>40</c:v>
                </c:pt>
                <c:pt idx="167">
                  <c:v>38</c:v>
                </c:pt>
                <c:pt idx="168">
                  <c:v>41</c:v>
                </c:pt>
                <c:pt idx="169">
                  <c:v>55</c:v>
                </c:pt>
                <c:pt idx="170">
                  <c:v>66</c:v>
                </c:pt>
                <c:pt idx="171">
                  <c:v>73</c:v>
                </c:pt>
                <c:pt idx="172">
                  <c:v>81</c:v>
                </c:pt>
                <c:pt idx="173">
                  <c:v>78</c:v>
                </c:pt>
                <c:pt idx="174">
                  <c:v>76</c:v>
                </c:pt>
                <c:pt idx="175">
                  <c:v>66</c:v>
                </c:pt>
                <c:pt idx="176">
                  <c:v>45</c:v>
                </c:pt>
                <c:pt idx="177">
                  <c:v>42</c:v>
                </c:pt>
                <c:pt idx="178">
                  <c:v>44</c:v>
                </c:pt>
                <c:pt idx="179">
                  <c:v>40</c:v>
                </c:pt>
                <c:pt idx="180">
                  <c:v>48</c:v>
                </c:pt>
                <c:pt idx="181">
                  <c:v>55</c:v>
                </c:pt>
                <c:pt idx="182">
                  <c:v>60</c:v>
                </c:pt>
                <c:pt idx="183">
                  <c:v>74</c:v>
                </c:pt>
                <c:pt idx="184">
                  <c:v>80</c:v>
                </c:pt>
                <c:pt idx="185">
                  <c:v>77</c:v>
                </c:pt>
                <c:pt idx="186">
                  <c:v>73</c:v>
                </c:pt>
                <c:pt idx="187">
                  <c:v>62</c:v>
                </c:pt>
                <c:pt idx="188">
                  <c:v>53</c:v>
                </c:pt>
                <c:pt idx="189">
                  <c:v>42</c:v>
                </c:pt>
                <c:pt idx="190">
                  <c:v>37</c:v>
                </c:pt>
                <c:pt idx="191">
                  <c:v>30</c:v>
                </c:pt>
                <c:pt idx="192">
                  <c:v>51</c:v>
                </c:pt>
                <c:pt idx="193">
                  <c:v>55</c:v>
                </c:pt>
                <c:pt idx="194">
                  <c:v>65</c:v>
                </c:pt>
                <c:pt idx="195">
                  <c:v>73</c:v>
                </c:pt>
                <c:pt idx="196">
                  <c:v>79</c:v>
                </c:pt>
                <c:pt idx="197">
                  <c:v>79</c:v>
                </c:pt>
                <c:pt idx="198">
                  <c:v>75</c:v>
                </c:pt>
                <c:pt idx="199">
                  <c:v>67</c:v>
                </c:pt>
                <c:pt idx="200">
                  <c:v>49</c:v>
                </c:pt>
                <c:pt idx="201">
                  <c:v>44</c:v>
                </c:pt>
                <c:pt idx="202">
                  <c:v>39</c:v>
                </c:pt>
                <c:pt idx="203">
                  <c:v>37</c:v>
                </c:pt>
                <c:pt idx="204">
                  <c:v>50</c:v>
                </c:pt>
                <c:pt idx="205">
                  <c:v>53</c:v>
                </c:pt>
                <c:pt idx="206">
                  <c:v>68</c:v>
                </c:pt>
                <c:pt idx="207">
                  <c:v>76</c:v>
                </c:pt>
                <c:pt idx="208">
                  <c:v>80</c:v>
                </c:pt>
                <c:pt idx="209">
                  <c:v>78</c:v>
                </c:pt>
                <c:pt idx="210">
                  <c:v>76</c:v>
                </c:pt>
              </c:numCache>
            </c:numRef>
          </c:xVal>
          <c:yVal>
            <c:numRef>
              <c:f>('Bill Data'!$M$2:$M$46,'Bill Data'!$M$89:$M$254)</c:f>
              <c:numCache>
                <c:formatCode>0.000</c:formatCode>
                <c:ptCount val="211"/>
                <c:pt idx="0">
                  <c:v>23.791666666666668</c:v>
                </c:pt>
                <c:pt idx="1">
                  <c:v>11.275862068965518</c:v>
                </c:pt>
                <c:pt idx="2">
                  <c:v>9</c:v>
                </c:pt>
                <c:pt idx="3">
                  <c:v>9.1333333333333329</c:v>
                </c:pt>
                <c:pt idx="4">
                  <c:v>9.8235294117647065</c:v>
                </c:pt>
                <c:pt idx="5">
                  <c:v>8.71875</c:v>
                </c:pt>
                <c:pt idx="6">
                  <c:v>9.7931034482758612</c:v>
                </c:pt>
                <c:pt idx="7">
                  <c:v>12</c:v>
                </c:pt>
                <c:pt idx="8">
                  <c:v>11.689655172413794</c:v>
                </c:pt>
                <c:pt idx="9">
                  <c:v>31.9375</c:v>
                </c:pt>
                <c:pt idx="10">
                  <c:v>41.8</c:v>
                </c:pt>
                <c:pt idx="11">
                  <c:v>41.793103448275865</c:v>
                </c:pt>
                <c:pt idx="12">
                  <c:v>33.96875</c:v>
                </c:pt>
                <c:pt idx="13">
                  <c:v>14.482758620689655</c:v>
                </c:pt>
                <c:pt idx="14">
                  <c:v>11.310344827586206</c:v>
                </c:pt>
                <c:pt idx="15">
                  <c:v>13.25</c:v>
                </c:pt>
                <c:pt idx="16">
                  <c:v>12.53125</c:v>
                </c:pt>
                <c:pt idx="17">
                  <c:v>12.25</c:v>
                </c:pt>
                <c:pt idx="18">
                  <c:v>10.275862068965518</c:v>
                </c:pt>
                <c:pt idx="19">
                  <c:v>12.766666666666667</c:v>
                </c:pt>
                <c:pt idx="20">
                  <c:v>15.3125</c:v>
                </c:pt>
                <c:pt idx="21">
                  <c:v>19.344827586206897</c:v>
                </c:pt>
                <c:pt idx="22">
                  <c:v>33.033333333333331</c:v>
                </c:pt>
                <c:pt idx="23">
                  <c:v>34.193548387096776</c:v>
                </c:pt>
                <c:pt idx="24">
                  <c:v>25.3</c:v>
                </c:pt>
                <c:pt idx="25">
                  <c:v>13.206896551724139</c:v>
                </c:pt>
                <c:pt idx="26">
                  <c:v>11.103448275862069</c:v>
                </c:pt>
                <c:pt idx="27">
                  <c:v>12.0625</c:v>
                </c:pt>
                <c:pt idx="28">
                  <c:v>12.852941176470589</c:v>
                </c:pt>
                <c:pt idx="29">
                  <c:v>12.6</c:v>
                </c:pt>
                <c:pt idx="30">
                  <c:v>10.689655172413794</c:v>
                </c:pt>
                <c:pt idx="31">
                  <c:v>13.96875</c:v>
                </c:pt>
                <c:pt idx="32">
                  <c:v>22.448275862068964</c:v>
                </c:pt>
                <c:pt idx="33">
                  <c:v>29.533333333333335</c:v>
                </c:pt>
                <c:pt idx="34">
                  <c:v>32.75</c:v>
                </c:pt>
                <c:pt idx="35">
                  <c:v>31.103448275862068</c:v>
                </c:pt>
                <c:pt idx="36">
                  <c:v>31.466666666666665</c:v>
                </c:pt>
                <c:pt idx="37">
                  <c:v>17.448275862068964</c:v>
                </c:pt>
                <c:pt idx="38">
                  <c:v>12.225806451612904</c:v>
                </c:pt>
                <c:pt idx="39">
                  <c:v>12.3</c:v>
                </c:pt>
                <c:pt idx="40">
                  <c:v>12.705882352941176</c:v>
                </c:pt>
                <c:pt idx="41">
                  <c:v>15.931034482758621</c:v>
                </c:pt>
                <c:pt idx="42">
                  <c:v>14.689655172413794</c:v>
                </c:pt>
                <c:pt idx="43">
                  <c:v>18.90625</c:v>
                </c:pt>
                <c:pt idx="44">
                  <c:v>19.678571428571427</c:v>
                </c:pt>
                <c:pt idx="45">
                  <c:v>11.59375</c:v>
                </c:pt>
                <c:pt idx="46">
                  <c:v>10.65625</c:v>
                </c:pt>
                <c:pt idx="47">
                  <c:v>10.821428571428571</c:v>
                </c:pt>
                <c:pt idx="48">
                  <c:v>11.555555555555555</c:v>
                </c:pt>
                <c:pt idx="49">
                  <c:v>10.142857142857142</c:v>
                </c:pt>
                <c:pt idx="50">
                  <c:v>15.071428571428571</c:v>
                </c:pt>
                <c:pt idx="51">
                  <c:v>23.363636363636363</c:v>
                </c:pt>
                <c:pt idx="52">
                  <c:v>25.666666666666668</c:v>
                </c:pt>
                <c:pt idx="53">
                  <c:v>27.206896551724139</c:v>
                </c:pt>
                <c:pt idx="54">
                  <c:v>21.75</c:v>
                </c:pt>
                <c:pt idx="55">
                  <c:v>11.655172413793103</c:v>
                </c:pt>
                <c:pt idx="56">
                  <c:v>10.310344827586206</c:v>
                </c:pt>
                <c:pt idx="57">
                  <c:v>10.818181818181818</c:v>
                </c:pt>
                <c:pt idx="58">
                  <c:v>11.235294117647058</c:v>
                </c:pt>
                <c:pt idx="59">
                  <c:v>11.482758620689655</c:v>
                </c:pt>
                <c:pt idx="60">
                  <c:v>10.433333333333334</c:v>
                </c:pt>
                <c:pt idx="61">
                  <c:v>13.5</c:v>
                </c:pt>
                <c:pt idx="62">
                  <c:v>15.068965517241379</c:v>
                </c:pt>
                <c:pt idx="63">
                  <c:v>30.9</c:v>
                </c:pt>
                <c:pt idx="64">
                  <c:v>33.878787878787875</c:v>
                </c:pt>
                <c:pt idx="65">
                  <c:v>33.714285714285715</c:v>
                </c:pt>
                <c:pt idx="66">
                  <c:v>26.241379310344829</c:v>
                </c:pt>
                <c:pt idx="67">
                  <c:v>14.827586206896552</c:v>
                </c:pt>
                <c:pt idx="68">
                  <c:v>10.25</c:v>
                </c:pt>
                <c:pt idx="69">
                  <c:v>10.878787878787879</c:v>
                </c:pt>
                <c:pt idx="70">
                  <c:v>11.064516129032258</c:v>
                </c:pt>
                <c:pt idx="71">
                  <c:v>12.285714285714286</c:v>
                </c:pt>
                <c:pt idx="72">
                  <c:v>11</c:v>
                </c:pt>
                <c:pt idx="73">
                  <c:v>11.655172413793103</c:v>
                </c:pt>
                <c:pt idx="74">
                  <c:v>13.848484848484848</c:v>
                </c:pt>
                <c:pt idx="75">
                  <c:v>28.2</c:v>
                </c:pt>
                <c:pt idx="76">
                  <c:v>35.303030303030305</c:v>
                </c:pt>
                <c:pt idx="77">
                  <c:v>34.172413793103445</c:v>
                </c:pt>
                <c:pt idx="78">
                  <c:v>22.470588235294116</c:v>
                </c:pt>
                <c:pt idx="79">
                  <c:v>13.964285714285714</c:v>
                </c:pt>
                <c:pt idx="80">
                  <c:v>9.8461538461538467</c:v>
                </c:pt>
                <c:pt idx="81">
                  <c:v>10.709677419354838</c:v>
                </c:pt>
                <c:pt idx="82">
                  <c:v>11.647058823529411</c:v>
                </c:pt>
                <c:pt idx="83">
                  <c:v>11.516129032258064</c:v>
                </c:pt>
                <c:pt idx="84">
                  <c:v>13</c:v>
                </c:pt>
                <c:pt idx="85">
                  <c:v>12.483870967741936</c:v>
                </c:pt>
                <c:pt idx="86">
                  <c:v>18.7</c:v>
                </c:pt>
                <c:pt idx="87">
                  <c:v>26.774193548387096</c:v>
                </c:pt>
                <c:pt idx="88">
                  <c:v>34.612903225806448</c:v>
                </c:pt>
                <c:pt idx="89">
                  <c:v>29.586206896551722</c:v>
                </c:pt>
                <c:pt idx="90">
                  <c:v>23.878787878787879</c:v>
                </c:pt>
                <c:pt idx="91">
                  <c:v>10.03448275862069</c:v>
                </c:pt>
                <c:pt idx="92">
                  <c:v>9.1034482758620694</c:v>
                </c:pt>
                <c:pt idx="93">
                  <c:v>10.413793103448276</c:v>
                </c:pt>
                <c:pt idx="94">
                  <c:v>10.441176470588236</c:v>
                </c:pt>
                <c:pt idx="95">
                  <c:v>9.1724137931034484</c:v>
                </c:pt>
                <c:pt idx="96">
                  <c:v>8.931034482758621</c:v>
                </c:pt>
                <c:pt idx="97">
                  <c:v>11</c:v>
                </c:pt>
                <c:pt idx="98">
                  <c:v>11.75</c:v>
                </c:pt>
                <c:pt idx="99">
                  <c:v>20.225806451612904</c:v>
                </c:pt>
                <c:pt idx="100">
                  <c:v>25.625</c:v>
                </c:pt>
                <c:pt idx="101">
                  <c:v>20.2</c:v>
                </c:pt>
                <c:pt idx="102">
                  <c:v>24.133333333333333</c:v>
                </c:pt>
                <c:pt idx="103">
                  <c:v>12.612903225806452</c:v>
                </c:pt>
                <c:pt idx="104">
                  <c:v>9.4</c:v>
                </c:pt>
                <c:pt idx="105">
                  <c:v>9.6</c:v>
                </c:pt>
                <c:pt idx="106">
                  <c:v>9.3529411764705888</c:v>
                </c:pt>
                <c:pt idx="107">
                  <c:v>10.233333333333333</c:v>
                </c:pt>
                <c:pt idx="108">
                  <c:v>9.0322580645161299</c:v>
                </c:pt>
                <c:pt idx="109">
                  <c:v>9.6666666666666661</c:v>
                </c:pt>
                <c:pt idx="110">
                  <c:v>13.931034482758621</c:v>
                </c:pt>
                <c:pt idx="111">
                  <c:v>22.030303030303031</c:v>
                </c:pt>
                <c:pt idx="112">
                  <c:v>23.103448275862068</c:v>
                </c:pt>
                <c:pt idx="113">
                  <c:v>21.241379310344829</c:v>
                </c:pt>
                <c:pt idx="114">
                  <c:v>21.9375</c:v>
                </c:pt>
                <c:pt idx="115">
                  <c:v>10.966666666666667</c:v>
                </c:pt>
                <c:pt idx="116">
                  <c:v>9.1034482758620694</c:v>
                </c:pt>
                <c:pt idx="117">
                  <c:v>9.4516129032258061</c:v>
                </c:pt>
                <c:pt idx="118">
                  <c:v>9.59375</c:v>
                </c:pt>
                <c:pt idx="119">
                  <c:v>8.7272727272727266</c:v>
                </c:pt>
                <c:pt idx="120">
                  <c:v>8.4642857142857135</c:v>
                </c:pt>
                <c:pt idx="121">
                  <c:v>9.1724137931034484</c:v>
                </c:pt>
                <c:pt idx="122">
                  <c:v>9.3030303030303028</c:v>
                </c:pt>
                <c:pt idx="123">
                  <c:v>20.821428571428573</c:v>
                </c:pt>
                <c:pt idx="124">
                  <c:v>21.833333333333332</c:v>
                </c:pt>
                <c:pt idx="125">
                  <c:v>23.875</c:v>
                </c:pt>
                <c:pt idx="126">
                  <c:v>20.64516129032258</c:v>
                </c:pt>
                <c:pt idx="127">
                  <c:v>10.827586206896552</c:v>
                </c:pt>
                <c:pt idx="128">
                  <c:v>7.709677419354839</c:v>
                </c:pt>
                <c:pt idx="129">
                  <c:v>7.7333333333333334</c:v>
                </c:pt>
                <c:pt idx="130">
                  <c:v>8.6571428571428566</c:v>
                </c:pt>
                <c:pt idx="131">
                  <c:v>8.5714285714285712</c:v>
                </c:pt>
                <c:pt idx="132">
                  <c:v>7.7931034482758621</c:v>
                </c:pt>
                <c:pt idx="133">
                  <c:v>8.9666666666666668</c:v>
                </c:pt>
                <c:pt idx="134">
                  <c:v>9.5806451612903221</c:v>
                </c:pt>
                <c:pt idx="135">
                  <c:v>21.870967741935484</c:v>
                </c:pt>
                <c:pt idx="136">
                  <c:v>23.129032258064516</c:v>
                </c:pt>
                <c:pt idx="137">
                  <c:v>24.161290322580644</c:v>
                </c:pt>
                <c:pt idx="138">
                  <c:v>24.3</c:v>
                </c:pt>
                <c:pt idx="139">
                  <c:v>13.366666666666667</c:v>
                </c:pt>
                <c:pt idx="140">
                  <c:v>8.6206896551724146</c:v>
                </c:pt>
                <c:pt idx="141">
                  <c:v>9.0322580645161299</c:v>
                </c:pt>
                <c:pt idx="142">
                  <c:v>8.53125</c:v>
                </c:pt>
                <c:pt idx="143">
                  <c:v>7.9655172413793105</c:v>
                </c:pt>
                <c:pt idx="144">
                  <c:v>7.6785714285714288</c:v>
                </c:pt>
                <c:pt idx="145">
                  <c:v>10.424242424242424</c:v>
                </c:pt>
                <c:pt idx="146">
                  <c:v>15.3</c:v>
                </c:pt>
                <c:pt idx="147">
                  <c:v>22.818181818181817</c:v>
                </c:pt>
                <c:pt idx="148">
                  <c:v>29.482758620689655</c:v>
                </c:pt>
                <c:pt idx="149">
                  <c:v>27.366666666666667</c:v>
                </c:pt>
                <c:pt idx="150">
                  <c:v>18.931034482758619</c:v>
                </c:pt>
                <c:pt idx="151">
                  <c:v>14.0625</c:v>
                </c:pt>
                <c:pt idx="152">
                  <c:v>7.8965517241379306</c:v>
                </c:pt>
                <c:pt idx="153">
                  <c:v>8.7666666666666675</c:v>
                </c:pt>
                <c:pt idx="154">
                  <c:v>10.517241379310345</c:v>
                </c:pt>
                <c:pt idx="155">
                  <c:v>8.4827586206896548</c:v>
                </c:pt>
                <c:pt idx="156">
                  <c:v>8.2758620689655178</c:v>
                </c:pt>
                <c:pt idx="157">
                  <c:v>8.0967741935483879</c:v>
                </c:pt>
                <c:pt idx="158">
                  <c:v>19.838709677419356</c:v>
                </c:pt>
                <c:pt idx="159">
                  <c:v>28.033333333333335</c:v>
                </c:pt>
                <c:pt idx="160">
                  <c:v>30.515151515151516</c:v>
                </c:pt>
                <c:pt idx="161">
                  <c:v>28.142857142857142</c:v>
                </c:pt>
                <c:pt idx="162">
                  <c:v>28.833333333333332</c:v>
                </c:pt>
                <c:pt idx="163">
                  <c:v>13.272727272727273</c:v>
                </c:pt>
                <c:pt idx="164">
                  <c:v>8.1111111111111107</c:v>
                </c:pt>
                <c:pt idx="165">
                  <c:v>8.3714285714285719</c:v>
                </c:pt>
                <c:pt idx="166">
                  <c:v>8.3448275862068968</c:v>
                </c:pt>
                <c:pt idx="167">
                  <c:v>9.1999999999999993</c:v>
                </c:pt>
                <c:pt idx="168">
                  <c:v>8.2857142857142865</c:v>
                </c:pt>
                <c:pt idx="169">
                  <c:v>8.96875</c:v>
                </c:pt>
                <c:pt idx="170">
                  <c:v>13.533333333333333</c:v>
                </c:pt>
                <c:pt idx="171">
                  <c:v>21.5</c:v>
                </c:pt>
                <c:pt idx="172">
                  <c:v>34.275862068965516</c:v>
                </c:pt>
                <c:pt idx="173">
                  <c:v>32.241379310344826</c:v>
                </c:pt>
                <c:pt idx="174">
                  <c:v>28.5</c:v>
                </c:pt>
                <c:pt idx="175">
                  <c:v>15.6</c:v>
                </c:pt>
                <c:pt idx="176">
                  <c:v>7.7241379310344831</c:v>
                </c:pt>
                <c:pt idx="177">
                  <c:v>8.65625</c:v>
                </c:pt>
                <c:pt idx="178">
                  <c:v>8.5</c:v>
                </c:pt>
                <c:pt idx="179">
                  <c:v>8.7857142857142865</c:v>
                </c:pt>
                <c:pt idx="180">
                  <c:v>8.6451612903225801</c:v>
                </c:pt>
                <c:pt idx="181">
                  <c:v>10.433333333333334</c:v>
                </c:pt>
                <c:pt idx="182">
                  <c:v>10.4</c:v>
                </c:pt>
                <c:pt idx="183">
                  <c:v>29.484848484848484</c:v>
                </c:pt>
                <c:pt idx="184">
                  <c:v>38.466666666666669</c:v>
                </c:pt>
                <c:pt idx="185">
                  <c:v>31.35483870967742</c:v>
                </c:pt>
                <c:pt idx="186">
                  <c:v>28.3</c:v>
                </c:pt>
                <c:pt idx="187">
                  <c:v>14.620689655172415</c:v>
                </c:pt>
                <c:pt idx="188">
                  <c:v>9.28125</c:v>
                </c:pt>
                <c:pt idx="189">
                  <c:v>9.3000000000000007</c:v>
                </c:pt>
                <c:pt idx="190">
                  <c:v>9.7058823529411757</c:v>
                </c:pt>
                <c:pt idx="191">
                  <c:v>10.482758620689655</c:v>
                </c:pt>
                <c:pt idx="192">
                  <c:v>8.5666666666666664</c:v>
                </c:pt>
                <c:pt idx="193">
                  <c:v>9.46875</c:v>
                </c:pt>
                <c:pt idx="194">
                  <c:v>15.517241379310345</c:v>
                </c:pt>
                <c:pt idx="195">
                  <c:v>26.2</c:v>
                </c:pt>
                <c:pt idx="196">
                  <c:v>36.8125</c:v>
                </c:pt>
                <c:pt idx="197">
                  <c:v>37.633333333333333</c:v>
                </c:pt>
                <c:pt idx="198">
                  <c:v>29.566666666666666</c:v>
                </c:pt>
                <c:pt idx="199">
                  <c:v>18.35483870967742</c:v>
                </c:pt>
                <c:pt idx="200">
                  <c:v>10.379310344827585</c:v>
                </c:pt>
                <c:pt idx="201">
                  <c:v>11.529411764705882</c:v>
                </c:pt>
                <c:pt idx="202">
                  <c:v>10.454545454545455</c:v>
                </c:pt>
                <c:pt idx="203">
                  <c:v>11.379310344827585</c:v>
                </c:pt>
                <c:pt idx="204">
                  <c:v>9.8333333333333339</c:v>
                </c:pt>
                <c:pt idx="205">
                  <c:v>9.09375</c:v>
                </c:pt>
                <c:pt idx="206">
                  <c:v>18.612903225806452</c:v>
                </c:pt>
                <c:pt idx="207">
                  <c:v>27.903225806451612</c:v>
                </c:pt>
                <c:pt idx="208">
                  <c:v>32.125</c:v>
                </c:pt>
                <c:pt idx="209">
                  <c:v>28.741935483870968</c:v>
                </c:pt>
                <c:pt idx="210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FA1-4D1E-B683-28BD0C256A05}"/>
            </c:ext>
          </c:extLst>
        </c:ser>
        <c:ser>
          <c:idx val="1"/>
          <c:order val="1"/>
          <c:tx>
            <c:v>Garage Leak</c:v>
          </c:tx>
          <c:spPr>
            <a:ln w="28575">
              <a:noFill/>
            </a:ln>
          </c:spPr>
          <c:marker>
            <c:symbol val="diamond"/>
            <c:size val="7"/>
          </c:marker>
          <c:dLbls>
            <c:dLbl>
              <c:idx val="0"/>
              <c:tx>
                <c:strRef>
                  <c:f>'Bill Data'!$B$47</c:f>
                  <c:strCache>
                    <c:ptCount val="1"/>
                    <c:pt idx="0">
                      <c:v>7/05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{1A34A870-7179-4417-BEB5-46DE659C03F2}</c15:txfldGUID>
                      <c15:f>'Bill Data'!$B$47</c15:f>
                      <c15:dlblFieldTableCache>
                        <c:ptCount val="1"/>
                        <c:pt idx="0">
                          <c:v>7/05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FFA1-4D1E-B683-28BD0C256A05}"/>
                </c:ext>
              </c:extLst>
            </c:dLbl>
            <c:dLbl>
              <c:idx val="1"/>
              <c:tx>
                <c:strRef>
                  <c:f>'Bill Data'!$B$48</c:f>
                  <c:strCache>
                    <c:ptCount val="1"/>
                    <c:pt idx="0">
                      <c:v>8/05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{B2FFE1F2-4176-447E-99FB-C43B67403F46}</c15:txfldGUID>
                      <c15:f>'Bill Data'!$B$48</c15:f>
                      <c15:dlblFieldTableCache>
                        <c:ptCount val="1"/>
                        <c:pt idx="0">
                          <c:v>8/05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FFA1-4D1E-B683-28BD0C256A05}"/>
                </c:ext>
              </c:extLst>
            </c:dLbl>
            <c:dLbl>
              <c:idx val="2"/>
              <c:tx>
                <c:strRef>
                  <c:f>'Bill Data'!$B$49</c:f>
                  <c:strCache>
                    <c:ptCount val="1"/>
                    <c:pt idx="0">
                      <c:v>9/05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{2A2D5DB7-7DA4-4CC2-BA63-DFACC5C7DCAA}</c15:txfldGUID>
                      <c15:f>'Bill Data'!$B$49</c15:f>
                      <c15:dlblFieldTableCache>
                        <c:ptCount val="1"/>
                        <c:pt idx="0">
                          <c:v>9/05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FFA1-4D1E-B683-28BD0C256A05}"/>
                </c:ext>
              </c:extLst>
            </c:dLbl>
            <c:dLbl>
              <c:idx val="3"/>
              <c:tx>
                <c:strRef>
                  <c:f>'Bill Data'!$B$50</c:f>
                  <c:strCache>
                    <c:ptCount val="1"/>
                    <c:pt idx="0">
                      <c:v>10/05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{F8DFFE26-8F3F-4EA1-BA9F-707E2BDF0BD1}</c15:txfldGUID>
                      <c15:f>'Bill Data'!$B$50</c15:f>
                      <c15:dlblFieldTableCache>
                        <c:ptCount val="1"/>
                        <c:pt idx="0">
                          <c:v>10/05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FFA1-4D1E-B683-28BD0C256A05}"/>
                </c:ext>
              </c:extLst>
            </c:dLbl>
            <c:dLbl>
              <c:idx val="4"/>
              <c:tx>
                <c:strRef>
                  <c:f>'Bill Data'!$B$51</c:f>
                  <c:strCache>
                    <c:ptCount val="1"/>
                    <c:pt idx="0">
                      <c:v>11/05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{12BDC926-CFF5-433F-A578-F4648012C81C}</c15:txfldGUID>
                      <c15:f>'Bill Data'!$B$51</c15:f>
                      <c15:dlblFieldTableCache>
                        <c:ptCount val="1"/>
                        <c:pt idx="0">
                          <c:v>11/05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FFA1-4D1E-B683-28BD0C256A05}"/>
                </c:ext>
              </c:extLst>
            </c:dLbl>
            <c:dLbl>
              <c:idx val="5"/>
              <c:tx>
                <c:strRef>
                  <c:f>'Bill Data'!$B$52</c:f>
                  <c:strCache>
                    <c:ptCount val="1"/>
                    <c:pt idx="0">
                      <c:v>12/05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{1B64D3D5-7DD6-4EA5-9367-2A33A9E29506}</c15:txfldGUID>
                      <c15:f>'Bill Data'!$B$52</c15:f>
                      <c15:dlblFieldTableCache>
                        <c:ptCount val="1"/>
                        <c:pt idx="0">
                          <c:v>12/05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FFA1-4D1E-B683-28BD0C256A05}"/>
                </c:ext>
              </c:extLst>
            </c:dLbl>
            <c:dLbl>
              <c:idx val="6"/>
              <c:tx>
                <c:strRef>
                  <c:f>'Bill Data'!$B$53</c:f>
                  <c:strCache>
                    <c:ptCount val="1"/>
                    <c:pt idx="0">
                      <c:v>1/06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{78D3B04C-CCDA-4BDB-922F-05A8522EE7ED}</c15:txfldGUID>
                      <c15:f>'Bill Data'!$B$53</c15:f>
                      <c15:dlblFieldTableCache>
                        <c:ptCount val="1"/>
                        <c:pt idx="0">
                          <c:v>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FFA1-4D1E-B683-28BD0C256A05}"/>
                </c:ext>
              </c:extLst>
            </c:dLbl>
            <c:dLbl>
              <c:idx val="7"/>
              <c:tx>
                <c:strRef>
                  <c:f>'Bill Data'!$B$54</c:f>
                  <c:strCache>
                    <c:ptCount val="1"/>
                    <c:pt idx="0">
                      <c:v>2/06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{E960839A-2075-454C-B6C9-3FF7AEFA1AAC}</c15:txfldGUID>
                      <c15:f>'Bill Data'!$B$54</c15:f>
                      <c15:dlblFieldTableCache>
                        <c:ptCount val="1"/>
                        <c:pt idx="0">
                          <c:v>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FFA1-4D1E-B683-28BD0C256A05}"/>
                </c:ext>
              </c:extLst>
            </c:dLbl>
            <c:dLbl>
              <c:idx val="8"/>
              <c:tx>
                <c:strRef>
                  <c:f>'Bill Data'!$B$55</c:f>
                  <c:strCache>
                    <c:ptCount val="1"/>
                    <c:pt idx="0">
                      <c:v>3/06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{614AE6AE-A1BD-429B-9AB5-DFB1B8BEAE75}</c15:txfldGUID>
                      <c15:f>'Bill Data'!$B$55</c15:f>
                      <c15:dlblFieldTableCache>
                        <c:ptCount val="1"/>
                        <c:pt idx="0">
                          <c:v>3/06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FFA1-4D1E-B683-28BD0C256A05}"/>
                </c:ext>
              </c:extLst>
            </c:dLbl>
            <c:dLbl>
              <c:idx val="9"/>
              <c:tx>
                <c:strRef>
                  <c:f>'Bill Data'!$B$56</c:f>
                  <c:strCache>
                    <c:ptCount val="1"/>
                    <c:pt idx="0">
                      <c:v>4/06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{2A31779A-D0C6-4248-8B46-23DB26FF22CB}</c15:txfldGUID>
                      <c15:f>'Bill Data'!$B$56</c15:f>
                      <c15:dlblFieldTableCache>
                        <c:ptCount val="1"/>
                        <c:pt idx="0">
                          <c:v>4/06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FFA1-4D1E-B683-28BD0C256A05}"/>
                </c:ext>
              </c:extLst>
            </c:dLbl>
            <c:dLbl>
              <c:idx val="10"/>
              <c:tx>
                <c:strRef>
                  <c:f>'Bill Data'!$B$57</c:f>
                  <c:strCache>
                    <c:ptCount val="1"/>
                    <c:pt idx="0">
                      <c:v>5/06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{C4DFCF19-9033-4D12-9660-968A37CCACCF}</c15:txfldGUID>
                      <c15:f>'Bill Data'!$B$57</c15:f>
                      <c15:dlblFieldTableCache>
                        <c:ptCount val="1"/>
                        <c:pt idx="0">
                          <c:v>5/06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FFA1-4D1E-B683-28BD0C256A05}"/>
                </c:ext>
              </c:extLst>
            </c:dLbl>
            <c:dLbl>
              <c:idx val="11"/>
              <c:tx>
                <c:strRef>
                  <c:f>'Bill Data'!$B$58</c:f>
                  <c:strCache>
                    <c:ptCount val="1"/>
                    <c:pt idx="0">
                      <c:v>6/06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{F1FA0550-93AC-409C-AB73-6F429CFCEA3C}</c15:txfldGUID>
                      <c15:f>'Bill Data'!$B$58</c15:f>
                      <c15:dlblFieldTableCache>
                        <c:ptCount val="1"/>
                        <c:pt idx="0">
                          <c:v>6/06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FFA1-4D1E-B683-28BD0C256A05}"/>
                </c:ext>
              </c:extLst>
            </c:dLbl>
            <c:dLbl>
              <c:idx val="12"/>
              <c:tx>
                <c:strRef>
                  <c:f>'Bill Data'!$B$59</c:f>
                  <c:strCache>
                    <c:ptCount val="1"/>
                    <c:pt idx="0">
                      <c:v>7/06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{B1B34C42-20AD-4734-9122-C32902AD0246}</c15:txfldGUID>
                      <c15:f>'Bill Data'!$B$59</c15:f>
                      <c15:dlblFieldTableCache>
                        <c:ptCount val="1"/>
                        <c:pt idx="0">
                          <c:v>7/06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FFA1-4D1E-B683-28BD0C256A05}"/>
                </c:ext>
              </c:extLst>
            </c:dLbl>
            <c:dLbl>
              <c:idx val="13"/>
              <c:tx>
                <c:strRef>
                  <c:f>'Bill Data'!$B$60</c:f>
                  <c:strCache>
                    <c:ptCount val="1"/>
                    <c:pt idx="0">
                      <c:v>8/06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{71628A2E-A704-45A5-B69B-FCDFB91DD90C}</c15:txfldGUID>
                      <c15:f>'Bill Data'!$B$60</c15:f>
                      <c15:dlblFieldTableCache>
                        <c:ptCount val="1"/>
                        <c:pt idx="0">
                          <c:v>8/06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FFA1-4D1E-B683-28BD0C256A05}"/>
                </c:ext>
              </c:extLst>
            </c:dLbl>
            <c:dLbl>
              <c:idx val="14"/>
              <c:tx>
                <c:strRef>
                  <c:f>'Bill Data'!$B$61</c:f>
                  <c:strCache>
                    <c:ptCount val="1"/>
                    <c:pt idx="0">
                      <c:v>9/06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{345D072D-2E00-46C6-A291-922304F86540}</c15:txfldGUID>
                      <c15:f>'Bill Data'!$B$61</c15:f>
                      <c15:dlblFieldTableCache>
                        <c:ptCount val="1"/>
                        <c:pt idx="0">
                          <c:v>9/06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FFA1-4D1E-B683-28BD0C256A05}"/>
                </c:ext>
              </c:extLst>
            </c:dLbl>
            <c:dLbl>
              <c:idx val="15"/>
              <c:tx>
                <c:strRef>
                  <c:f>'Bill Data'!$B$62</c:f>
                  <c:strCache>
                    <c:ptCount val="1"/>
                    <c:pt idx="0">
                      <c:v>10/06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{C23974C2-C8AE-408F-B7CE-37CCB7806A1D}</c15:txfldGUID>
                      <c15:f>'Bill Data'!$B$62</c15:f>
                      <c15:dlblFieldTableCache>
                        <c:ptCount val="1"/>
                        <c:pt idx="0">
                          <c:v>10/06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FFA1-4D1E-B683-28BD0C256A05}"/>
                </c:ext>
              </c:extLst>
            </c:dLbl>
            <c:dLbl>
              <c:idx val="16"/>
              <c:tx>
                <c:strRef>
                  <c:f>'Bill Data'!$B$63</c:f>
                  <c:strCache>
                    <c:ptCount val="1"/>
                    <c:pt idx="0">
                      <c:v>11/06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{726B0561-B419-4766-A83D-ADEC39D9C1D1}</c15:txfldGUID>
                      <c15:f>'Bill Data'!$B$63</c15:f>
                      <c15:dlblFieldTableCache>
                        <c:ptCount val="1"/>
                        <c:pt idx="0">
                          <c:v>11/06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FFA1-4D1E-B683-28BD0C256A05}"/>
                </c:ext>
              </c:extLst>
            </c:dLbl>
            <c:dLbl>
              <c:idx val="17"/>
              <c:tx>
                <c:strRef>
                  <c:f>'Bill Data'!$B$64</c:f>
                  <c:strCache>
                    <c:ptCount val="1"/>
                    <c:pt idx="0">
                      <c:v>12/06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{FF102A2C-B570-4D3E-9BE4-75AA94B0B803}</c15:txfldGUID>
                      <c15:f>'Bill Data'!$B$64</c15:f>
                      <c15:dlblFieldTableCache>
                        <c:ptCount val="1"/>
                        <c:pt idx="0">
                          <c:v>12/06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FFA1-4D1E-B683-28BD0C256A05}"/>
                </c:ext>
              </c:extLst>
            </c:dLbl>
            <c:dLbl>
              <c:idx val="18"/>
              <c:tx>
                <c:strRef>
                  <c:f>'Bill Data'!$B$65</c:f>
                  <c:strCache>
                    <c:ptCount val="1"/>
                    <c:pt idx="0">
                      <c:v>1/07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{F2768EFF-734C-48B9-83B5-1BFA83A12E9F}</c15:txfldGUID>
                      <c15:f>'Bill Data'!$B$65</c15:f>
                      <c15:dlblFieldTableCache>
                        <c:ptCount val="1"/>
                        <c:pt idx="0">
                          <c:v>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FFA1-4D1E-B683-28BD0C256A05}"/>
                </c:ext>
              </c:extLst>
            </c:dLbl>
            <c:dLbl>
              <c:idx val="19"/>
              <c:tx>
                <c:strRef>
                  <c:f>'Bill Data'!$B$66</c:f>
                  <c:strCache>
                    <c:ptCount val="1"/>
                    <c:pt idx="0">
                      <c:v>2/07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{9DEDC625-0A66-4FE7-BC2F-43514F133BB2}</c15:txfldGUID>
                      <c15:f>'Bill Data'!$B$66</c15:f>
                      <c15:dlblFieldTableCache>
                        <c:ptCount val="1"/>
                        <c:pt idx="0">
                          <c:v>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FFA1-4D1E-B683-28BD0C256A05}"/>
                </c:ext>
              </c:extLst>
            </c:dLbl>
            <c:dLbl>
              <c:idx val="20"/>
              <c:tx>
                <c:strRef>
                  <c:f>'Bill Data'!$B$67</c:f>
                  <c:strCache>
                    <c:ptCount val="1"/>
                    <c:pt idx="0">
                      <c:v>3/07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{139D8F99-14F9-4EE6-89B5-21697B4D8318}</c15:txfldGUID>
                      <c15:f>'Bill Data'!$B$67</c15:f>
                      <c15:dlblFieldTableCache>
                        <c:ptCount val="1"/>
                        <c:pt idx="0">
                          <c:v>3/07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FFA1-4D1E-B683-28BD0C256A05}"/>
                </c:ext>
              </c:extLst>
            </c:dLbl>
            <c:dLbl>
              <c:idx val="21"/>
              <c:tx>
                <c:strRef>
                  <c:f>'Bill Data'!$B$68</c:f>
                  <c:strCache>
                    <c:ptCount val="1"/>
                    <c:pt idx="0">
                      <c:v>4/07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{963845F2-6E41-4F18-BEAD-4CA9BD2AD958}</c15:txfldGUID>
                      <c15:f>'Bill Data'!$B$68</c15:f>
                      <c15:dlblFieldTableCache>
                        <c:ptCount val="1"/>
                        <c:pt idx="0">
                          <c:v>4/07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FFA1-4D1E-B683-28BD0C256A05}"/>
                </c:ext>
              </c:extLst>
            </c:dLbl>
            <c:dLbl>
              <c:idx val="22"/>
              <c:tx>
                <c:strRef>
                  <c:f>'Bill Data'!$B$69</c:f>
                  <c:strCache>
                    <c:ptCount val="1"/>
                    <c:pt idx="0">
                      <c:v>5/07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{CD669CE1-4D87-4D57-85A5-0E31099D72F2}</c15:txfldGUID>
                      <c15:f>'Bill Data'!$B$69</c15:f>
                      <c15:dlblFieldTableCache>
                        <c:ptCount val="1"/>
                        <c:pt idx="0">
                          <c:v>5/07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FFA1-4D1E-B683-28BD0C256A05}"/>
                </c:ext>
              </c:extLst>
            </c:dLbl>
            <c:dLbl>
              <c:idx val="23"/>
              <c:tx>
                <c:strRef>
                  <c:f>'Bill Data'!$B$70</c:f>
                  <c:strCache>
                    <c:ptCount val="1"/>
                    <c:pt idx="0">
                      <c:v>6/07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{4EFB2444-B2AD-4561-9AC8-8453F3CC18BF}</c15:txfldGUID>
                      <c15:f>'Bill Data'!$B$70</c15:f>
                      <c15:dlblFieldTableCache>
                        <c:ptCount val="1"/>
                        <c:pt idx="0">
                          <c:v>6/07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FFA1-4D1E-B683-28BD0C256A05}"/>
                </c:ext>
              </c:extLst>
            </c:dLbl>
            <c:dLbl>
              <c:idx val="24"/>
              <c:tx>
                <c:strRef>
                  <c:f>'Bill Data'!$B$71</c:f>
                  <c:strCache>
                    <c:ptCount val="1"/>
                    <c:pt idx="0">
                      <c:v>7/07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{F4F66BBE-5B3D-43DD-9BE7-EB7CC19439DC}</c15:txfldGUID>
                      <c15:f>'Bill Data'!$B$71</c15:f>
                      <c15:dlblFieldTableCache>
                        <c:ptCount val="1"/>
                        <c:pt idx="0">
                          <c:v>7/07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FFA1-4D1E-B683-28BD0C256A05}"/>
                </c:ext>
              </c:extLst>
            </c:dLbl>
            <c:dLbl>
              <c:idx val="25"/>
              <c:tx>
                <c:strRef>
                  <c:f>'Bill Data'!$B$72</c:f>
                  <c:strCache>
                    <c:ptCount val="1"/>
                    <c:pt idx="0">
                      <c:v>8/07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{53150F12-3BE9-49CA-9FA1-E6723F01A57F}</c15:txfldGUID>
                      <c15:f>'Bill Data'!$B$72</c15:f>
                      <c15:dlblFieldTableCache>
                        <c:ptCount val="1"/>
                        <c:pt idx="0">
                          <c:v>8/07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FFA1-4D1E-B683-28BD0C256A05}"/>
                </c:ext>
              </c:extLst>
            </c:dLbl>
            <c:dLbl>
              <c:idx val="26"/>
              <c:tx>
                <c:strRef>
                  <c:f>'Bill Data'!$B$73</c:f>
                  <c:strCache>
                    <c:ptCount val="1"/>
                    <c:pt idx="0">
                      <c:v>9/07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{8A256FFE-F198-42A2-94D1-E32BDE4CEC15}</c15:txfldGUID>
                      <c15:f>'Bill Data'!$B$73</c15:f>
                      <c15:dlblFieldTableCache>
                        <c:ptCount val="1"/>
                        <c:pt idx="0">
                          <c:v>9/07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FFA1-4D1E-B683-28BD0C256A05}"/>
                </c:ext>
              </c:extLst>
            </c:dLbl>
            <c:dLbl>
              <c:idx val="27"/>
              <c:tx>
                <c:strRef>
                  <c:f>'Bill Data'!$B$74</c:f>
                  <c:strCache>
                    <c:ptCount val="1"/>
                    <c:pt idx="0">
                      <c:v>10/07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{8BBFB41D-866B-4D68-B2DA-127929A091E5}</c15:txfldGUID>
                      <c15:f>'Bill Data'!$B$74</c15:f>
                      <c15:dlblFieldTableCache>
                        <c:ptCount val="1"/>
                        <c:pt idx="0">
                          <c:v>10/07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FFA1-4D1E-B683-28BD0C256A05}"/>
                </c:ext>
              </c:extLst>
            </c:dLbl>
            <c:dLbl>
              <c:idx val="28"/>
              <c:tx>
                <c:strRef>
                  <c:f>'Bill Data'!$B$75</c:f>
                  <c:strCache>
                    <c:ptCount val="1"/>
                    <c:pt idx="0">
                      <c:v>11/07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{1231E33A-C9FC-45B9-B635-CA53463F7530}</c15:txfldGUID>
                      <c15:f>'Bill Data'!$B$75</c15:f>
                      <c15:dlblFieldTableCache>
                        <c:ptCount val="1"/>
                        <c:pt idx="0">
                          <c:v>11/07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FFA1-4D1E-B683-28BD0C256A05}"/>
                </c:ext>
              </c:extLst>
            </c:dLbl>
            <c:dLbl>
              <c:idx val="29"/>
              <c:tx>
                <c:strRef>
                  <c:f>'Bill Data'!$B$76</c:f>
                  <c:strCache>
                    <c:ptCount val="1"/>
                    <c:pt idx="0">
                      <c:v>12/07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{FBC934A0-8B08-4513-BDFE-0D854C397774}</c15:txfldGUID>
                      <c15:f>'Bill Data'!$B$76</c15:f>
                      <c15:dlblFieldTableCache>
                        <c:ptCount val="1"/>
                        <c:pt idx="0">
                          <c:v>12/07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FFA1-4D1E-B683-28BD0C256A05}"/>
                </c:ext>
              </c:extLst>
            </c:dLbl>
            <c:dLbl>
              <c:idx val="30"/>
              <c:tx>
                <c:strRef>
                  <c:f>'Bill Data'!$B$77</c:f>
                  <c:strCache>
                    <c:ptCount val="1"/>
                    <c:pt idx="0">
                      <c:v>1/08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{23E07C13-D269-463C-99EF-435697555CF9}</c15:txfldGUID>
                      <c15:f>'Bill Data'!$B$77</c15:f>
                      <c15:dlblFieldTableCache>
                        <c:ptCount val="1"/>
                        <c:pt idx="0">
                          <c:v>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FFA1-4D1E-B683-28BD0C256A05}"/>
                </c:ext>
              </c:extLst>
            </c:dLbl>
            <c:dLbl>
              <c:idx val="31"/>
              <c:tx>
                <c:strRef>
                  <c:f>'Bill Data'!$B$78</c:f>
                  <c:strCache>
                    <c:ptCount val="1"/>
                    <c:pt idx="0">
                      <c:v>2/08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{60753137-F941-4CA4-A0A6-96BF9D2F31A8}</c15:txfldGUID>
                      <c15:f>'Bill Data'!$B$78</c15:f>
                      <c15:dlblFieldTableCache>
                        <c:ptCount val="1"/>
                        <c:pt idx="0">
                          <c:v>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FFA1-4D1E-B683-28BD0C256A05}"/>
                </c:ext>
              </c:extLst>
            </c:dLbl>
            <c:dLbl>
              <c:idx val="32"/>
              <c:tx>
                <c:strRef>
                  <c:f>'Bill Data'!$B$79</c:f>
                  <c:strCache>
                    <c:ptCount val="1"/>
                    <c:pt idx="0">
                      <c:v>3/08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{72DACA9C-4BF6-4928-8EEF-3CAECF671A47}</c15:txfldGUID>
                      <c15:f>'Bill Data'!$B$79</c15:f>
                      <c15:dlblFieldTableCache>
                        <c:ptCount val="1"/>
                        <c:pt idx="0">
                          <c:v>3/08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FFA1-4D1E-B683-28BD0C256A05}"/>
                </c:ext>
              </c:extLst>
            </c:dLbl>
            <c:dLbl>
              <c:idx val="33"/>
              <c:tx>
                <c:strRef>
                  <c:f>'Bill Data'!$B$80</c:f>
                  <c:strCache>
                    <c:ptCount val="1"/>
                    <c:pt idx="0">
                      <c:v>4/08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{36865C27-94F6-4E82-9CB8-C6571C13C88A}</c15:txfldGUID>
                      <c15:f>'Bill Data'!$B$80</c15:f>
                      <c15:dlblFieldTableCache>
                        <c:ptCount val="1"/>
                        <c:pt idx="0">
                          <c:v>4/08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FFA1-4D1E-B683-28BD0C256A05}"/>
                </c:ext>
              </c:extLst>
            </c:dLbl>
            <c:dLbl>
              <c:idx val="34"/>
              <c:tx>
                <c:strRef>
                  <c:f>'Bill Data'!$B$81</c:f>
                  <c:strCache>
                    <c:ptCount val="1"/>
                    <c:pt idx="0">
                      <c:v>5/08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{EB9B368F-C4A9-4DEF-B697-C20EF8E133A5}</c15:txfldGUID>
                      <c15:f>'Bill Data'!$B$81</c15:f>
                      <c15:dlblFieldTableCache>
                        <c:ptCount val="1"/>
                        <c:pt idx="0">
                          <c:v>5/08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FFA1-4D1E-B683-28BD0C256A05}"/>
                </c:ext>
              </c:extLst>
            </c:dLbl>
            <c:dLbl>
              <c:idx val="35"/>
              <c:tx>
                <c:strRef>
                  <c:f>'Bill Data'!$B$82</c:f>
                  <c:strCache>
                    <c:ptCount val="1"/>
                    <c:pt idx="0">
                      <c:v>6/08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{48F8A581-B9A5-4EBB-B9D2-0BCF643435A5}</c15:txfldGUID>
                      <c15:f>'Bill Data'!$B$82</c15:f>
                      <c15:dlblFieldTableCache>
                        <c:ptCount val="1"/>
                        <c:pt idx="0">
                          <c:v>6/08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FFA1-4D1E-B683-28BD0C256A05}"/>
                </c:ext>
              </c:extLst>
            </c:dLbl>
            <c:dLbl>
              <c:idx val="36"/>
              <c:tx>
                <c:strRef>
                  <c:f>'Bill Data'!$B$83</c:f>
                  <c:strCache>
                    <c:ptCount val="1"/>
                    <c:pt idx="0">
                      <c:v>7/08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{70B7C38F-FBBF-46DE-8989-F4C62A710E62}</c15:txfldGUID>
                      <c15:f>'Bill Data'!$B$83</c15:f>
                      <c15:dlblFieldTableCache>
                        <c:ptCount val="1"/>
                        <c:pt idx="0">
                          <c:v>7/08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FFA1-4D1E-B683-28BD0C256A05}"/>
                </c:ext>
              </c:extLst>
            </c:dLbl>
            <c:dLbl>
              <c:idx val="37"/>
              <c:tx>
                <c:strRef>
                  <c:f>'Bill Data'!$B$84</c:f>
                  <c:strCache>
                    <c:ptCount val="1"/>
                    <c:pt idx="0">
                      <c:v>8/08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{BF6728DE-19CA-40E4-84EE-30CC07303E77}</c15:txfldGUID>
                      <c15:f>'Bill Data'!$B$84</c15:f>
                      <c15:dlblFieldTableCache>
                        <c:ptCount val="1"/>
                        <c:pt idx="0">
                          <c:v>8/08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FFA1-4D1E-B683-28BD0C256A05}"/>
                </c:ext>
              </c:extLst>
            </c:dLbl>
            <c:dLbl>
              <c:idx val="38"/>
              <c:tx>
                <c:strRef>
                  <c:f>'Bill Data'!$B$85</c:f>
                  <c:strCache>
                    <c:ptCount val="1"/>
                    <c:pt idx="0">
                      <c:v>9/08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{1A1C8E06-3807-4D6F-875B-AF2A77759253}</c15:txfldGUID>
                      <c15:f>'Bill Data'!$B$85</c15:f>
                      <c15:dlblFieldTableCache>
                        <c:ptCount val="1"/>
                        <c:pt idx="0">
                          <c:v>9/08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FFA1-4D1E-B683-28BD0C256A05}"/>
                </c:ext>
              </c:extLst>
            </c:dLbl>
            <c:dLbl>
              <c:idx val="39"/>
              <c:tx>
                <c:strRef>
                  <c:f>'Bill Data'!$B$86</c:f>
                  <c:strCache>
                    <c:ptCount val="1"/>
                    <c:pt idx="0">
                      <c:v>10/08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{256C0AFB-8731-497F-8479-DA5B6BE10D36}</c15:txfldGUID>
                      <c15:f>'Bill Data'!$B$86</c15:f>
                      <c15:dlblFieldTableCache>
                        <c:ptCount val="1"/>
                        <c:pt idx="0">
                          <c:v>10/08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FFA1-4D1E-B683-28BD0C256A05}"/>
                </c:ext>
              </c:extLst>
            </c:dLbl>
            <c:dLbl>
              <c:idx val="40"/>
              <c:layout>
                <c:manualLayout>
                  <c:x val="0"/>
                  <c:y val="-4.0404040404040404E-3"/>
                </c:manualLayout>
              </c:layout>
              <c:tx>
                <c:strRef>
                  <c:f>'Bill Data'!$B$87</c:f>
                  <c:strCache>
                    <c:ptCount val="1"/>
                    <c:pt idx="0">
                      <c:v>11/08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{23A2E2F6-0F12-4E17-8C5D-94FAE08E22C0}</c15:txfldGUID>
                      <c15:f>'Bill Data'!$B$87</c15:f>
                      <c15:dlblFieldTableCache>
                        <c:ptCount val="1"/>
                        <c:pt idx="0">
                          <c:v>11/08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FFA1-4D1E-B683-28BD0C256A05}"/>
                </c:ext>
              </c:extLst>
            </c:dLbl>
            <c:dLbl>
              <c:idx val="41"/>
              <c:tx>
                <c:strRef>
                  <c:f>'Bill Data'!$B$88</c:f>
                  <c:strCache>
                    <c:ptCount val="1"/>
                    <c:pt idx="0">
                      <c:v>12/08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{78023E8E-E6D0-46D2-AB06-63863A057E96}</c15:txfldGUID>
                      <c15:f>'Bill Data'!$B$88</c15:f>
                      <c15:dlblFieldTableCache>
                        <c:ptCount val="1"/>
                        <c:pt idx="0">
                          <c:v>12/08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FFA1-4D1E-B683-28BD0C256A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'Bill Data'!$E$47:$E$88</c:f>
              <c:numCache>
                <c:formatCode>0\°</c:formatCode>
                <c:ptCount val="42"/>
                <c:pt idx="0">
                  <c:v>73</c:v>
                </c:pt>
                <c:pt idx="1">
                  <c:v>80</c:v>
                </c:pt>
                <c:pt idx="2">
                  <c:v>82</c:v>
                </c:pt>
                <c:pt idx="3">
                  <c:v>75</c:v>
                </c:pt>
                <c:pt idx="4">
                  <c:v>67</c:v>
                </c:pt>
                <c:pt idx="5">
                  <c:v>52</c:v>
                </c:pt>
                <c:pt idx="6">
                  <c:v>34</c:v>
                </c:pt>
                <c:pt idx="7">
                  <c:v>44</c:v>
                </c:pt>
                <c:pt idx="8">
                  <c:v>38</c:v>
                </c:pt>
                <c:pt idx="9">
                  <c:v>46</c:v>
                </c:pt>
                <c:pt idx="10">
                  <c:v>59</c:v>
                </c:pt>
                <c:pt idx="11">
                  <c:v>60</c:v>
                </c:pt>
                <c:pt idx="12">
                  <c:v>74</c:v>
                </c:pt>
                <c:pt idx="13">
                  <c:v>78</c:v>
                </c:pt>
                <c:pt idx="14">
                  <c:v>80</c:v>
                </c:pt>
                <c:pt idx="15">
                  <c:v>69</c:v>
                </c:pt>
                <c:pt idx="16">
                  <c:v>58</c:v>
                </c:pt>
                <c:pt idx="17">
                  <c:v>48</c:v>
                </c:pt>
                <c:pt idx="18">
                  <c:v>45</c:v>
                </c:pt>
                <c:pt idx="19">
                  <c:v>42</c:v>
                </c:pt>
                <c:pt idx="20">
                  <c:v>27</c:v>
                </c:pt>
                <c:pt idx="21">
                  <c:v>51</c:v>
                </c:pt>
                <c:pt idx="22">
                  <c:v>56</c:v>
                </c:pt>
                <c:pt idx="23">
                  <c:v>68</c:v>
                </c:pt>
                <c:pt idx="24">
                  <c:v>76</c:v>
                </c:pt>
                <c:pt idx="25">
                  <c:v>77</c:v>
                </c:pt>
                <c:pt idx="26">
                  <c:v>84</c:v>
                </c:pt>
                <c:pt idx="27">
                  <c:v>78</c:v>
                </c:pt>
                <c:pt idx="28">
                  <c:v>70</c:v>
                </c:pt>
                <c:pt idx="29">
                  <c:v>50</c:v>
                </c:pt>
                <c:pt idx="30">
                  <c:v>42</c:v>
                </c:pt>
                <c:pt idx="31">
                  <c:v>36</c:v>
                </c:pt>
                <c:pt idx="32">
                  <c:v>37</c:v>
                </c:pt>
                <c:pt idx="33">
                  <c:v>42</c:v>
                </c:pt>
                <c:pt idx="34">
                  <c:v>56</c:v>
                </c:pt>
                <c:pt idx="35">
                  <c:v>61</c:v>
                </c:pt>
                <c:pt idx="36">
                  <c:v>77</c:v>
                </c:pt>
                <c:pt idx="37">
                  <c:v>79</c:v>
                </c:pt>
                <c:pt idx="38">
                  <c:v>79</c:v>
                </c:pt>
                <c:pt idx="39">
                  <c:v>76</c:v>
                </c:pt>
                <c:pt idx="40">
                  <c:v>64</c:v>
                </c:pt>
                <c:pt idx="41">
                  <c:v>49</c:v>
                </c:pt>
              </c:numCache>
            </c:numRef>
          </c:xVal>
          <c:yVal>
            <c:numRef>
              <c:f>'Bill Data'!$M$47:$M$88</c:f>
              <c:numCache>
                <c:formatCode>0.000</c:formatCode>
                <c:ptCount val="42"/>
                <c:pt idx="0">
                  <c:v>38.93333333333333</c:v>
                </c:pt>
                <c:pt idx="1">
                  <c:v>58.233333333333334</c:v>
                </c:pt>
                <c:pt idx="2">
                  <c:v>63.87096774193548</c:v>
                </c:pt>
                <c:pt idx="3">
                  <c:v>53.633333333333333</c:v>
                </c:pt>
                <c:pt idx="4">
                  <c:v>41.586206896551722</c:v>
                </c:pt>
                <c:pt idx="5">
                  <c:v>29.448275862068964</c:v>
                </c:pt>
                <c:pt idx="6">
                  <c:v>31.787878787878789</c:v>
                </c:pt>
                <c:pt idx="7">
                  <c:v>31.294117647058822</c:v>
                </c:pt>
                <c:pt idx="8">
                  <c:v>31.172413793103448</c:v>
                </c:pt>
                <c:pt idx="9">
                  <c:v>26.827586206896552</c:v>
                </c:pt>
                <c:pt idx="10">
                  <c:v>30.59375</c:v>
                </c:pt>
                <c:pt idx="11">
                  <c:v>32.266666666666666</c:v>
                </c:pt>
                <c:pt idx="12">
                  <c:v>45.4</c:v>
                </c:pt>
                <c:pt idx="13">
                  <c:v>50.25</c:v>
                </c:pt>
                <c:pt idx="14">
                  <c:v>53</c:v>
                </c:pt>
                <c:pt idx="15">
                  <c:v>42.633333333333333</c:v>
                </c:pt>
                <c:pt idx="16">
                  <c:v>34.774193548387096</c:v>
                </c:pt>
                <c:pt idx="17">
                  <c:v>31.206896551724139</c:v>
                </c:pt>
                <c:pt idx="18">
                  <c:v>27.088235294117649</c:v>
                </c:pt>
                <c:pt idx="19">
                  <c:v>31.411764705882351</c:v>
                </c:pt>
                <c:pt idx="20">
                  <c:v>30.206896551724139</c:v>
                </c:pt>
                <c:pt idx="21">
                  <c:v>29.448275862068964</c:v>
                </c:pt>
                <c:pt idx="22">
                  <c:v>34.28125</c:v>
                </c:pt>
                <c:pt idx="23">
                  <c:v>40.172413793103445</c:v>
                </c:pt>
                <c:pt idx="24">
                  <c:v>49.033333333333331</c:v>
                </c:pt>
                <c:pt idx="25">
                  <c:v>54.84375</c:v>
                </c:pt>
                <c:pt idx="26">
                  <c:v>59.366666666666667</c:v>
                </c:pt>
                <c:pt idx="27">
                  <c:v>50.9375</c:v>
                </c:pt>
                <c:pt idx="28">
                  <c:v>40.137931034482762</c:v>
                </c:pt>
                <c:pt idx="29">
                  <c:v>34.655172413793103</c:v>
                </c:pt>
                <c:pt idx="30">
                  <c:v>34.233333333333334</c:v>
                </c:pt>
                <c:pt idx="31">
                  <c:v>32.735294117647058</c:v>
                </c:pt>
                <c:pt idx="32">
                  <c:v>31.896551724137932</c:v>
                </c:pt>
                <c:pt idx="33">
                  <c:v>29.5</c:v>
                </c:pt>
                <c:pt idx="34">
                  <c:v>31.827586206896552</c:v>
                </c:pt>
                <c:pt idx="35">
                  <c:v>32.206896551724135</c:v>
                </c:pt>
                <c:pt idx="36">
                  <c:v>46.84375</c:v>
                </c:pt>
                <c:pt idx="37">
                  <c:v>50.258064516129032</c:v>
                </c:pt>
                <c:pt idx="38">
                  <c:v>49.896551724137929</c:v>
                </c:pt>
                <c:pt idx="39">
                  <c:v>44.46875</c:v>
                </c:pt>
                <c:pt idx="40">
                  <c:v>35.344827586206897</c:v>
                </c:pt>
                <c:pt idx="41">
                  <c:v>28.655172413793103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FFA1-4D1E-B683-28BD0C25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7936"/>
        <c:axId val="115129088"/>
      </c:scatterChart>
      <c:valAx>
        <c:axId val="115127936"/>
        <c:scaling>
          <c:orientation val="minMax"/>
          <c:min val="20"/>
        </c:scaling>
        <c:delete val="0"/>
        <c:axPos val="b"/>
        <c:numFmt formatCode="0\°" sourceLinked="1"/>
        <c:majorTickMark val="out"/>
        <c:minorTickMark val="none"/>
        <c:tickLblPos val="nextTo"/>
        <c:crossAx val="115129088"/>
        <c:crosses val="autoZero"/>
        <c:crossBetween val="midCat"/>
      </c:valAx>
      <c:valAx>
        <c:axId val="115129088"/>
        <c:scaling>
          <c:orientation val="minMax"/>
          <c:max val="65"/>
          <c:min val="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12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56571522296447"/>
          <c:y val="0.20590793754899719"/>
          <c:w val="0.18132703719952944"/>
          <c:h val="0.1461245526127416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'Bill Data'!$E$2:$E$254</c:f>
              <c:numCache>
                <c:formatCode>0\°</c:formatCode>
                <c:ptCount val="253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73</c:v>
                </c:pt>
                <c:pt idx="46">
                  <c:v>80</c:v>
                </c:pt>
                <c:pt idx="47">
                  <c:v>82</c:v>
                </c:pt>
                <c:pt idx="48">
                  <c:v>75</c:v>
                </c:pt>
                <c:pt idx="49">
                  <c:v>67</c:v>
                </c:pt>
                <c:pt idx="50">
                  <c:v>52</c:v>
                </c:pt>
                <c:pt idx="51">
                  <c:v>34</c:v>
                </c:pt>
                <c:pt idx="52">
                  <c:v>44</c:v>
                </c:pt>
                <c:pt idx="53">
                  <c:v>38</c:v>
                </c:pt>
                <c:pt idx="54">
                  <c:v>46</c:v>
                </c:pt>
                <c:pt idx="55">
                  <c:v>59</c:v>
                </c:pt>
                <c:pt idx="56">
                  <c:v>60</c:v>
                </c:pt>
                <c:pt idx="57">
                  <c:v>74</c:v>
                </c:pt>
                <c:pt idx="58">
                  <c:v>78</c:v>
                </c:pt>
                <c:pt idx="59">
                  <c:v>80</c:v>
                </c:pt>
                <c:pt idx="60">
                  <c:v>69</c:v>
                </c:pt>
                <c:pt idx="61">
                  <c:v>58</c:v>
                </c:pt>
                <c:pt idx="62">
                  <c:v>48</c:v>
                </c:pt>
                <c:pt idx="63">
                  <c:v>45</c:v>
                </c:pt>
                <c:pt idx="64">
                  <c:v>42</c:v>
                </c:pt>
                <c:pt idx="65">
                  <c:v>27</c:v>
                </c:pt>
                <c:pt idx="66">
                  <c:v>51</c:v>
                </c:pt>
                <c:pt idx="67">
                  <c:v>56</c:v>
                </c:pt>
                <c:pt idx="68">
                  <c:v>68</c:v>
                </c:pt>
                <c:pt idx="69">
                  <c:v>76</c:v>
                </c:pt>
                <c:pt idx="70">
                  <c:v>77</c:v>
                </c:pt>
                <c:pt idx="71">
                  <c:v>84</c:v>
                </c:pt>
                <c:pt idx="72">
                  <c:v>78</c:v>
                </c:pt>
                <c:pt idx="73">
                  <c:v>70</c:v>
                </c:pt>
                <c:pt idx="74">
                  <c:v>50</c:v>
                </c:pt>
                <c:pt idx="75">
                  <c:v>42</c:v>
                </c:pt>
                <c:pt idx="76">
                  <c:v>36</c:v>
                </c:pt>
                <c:pt idx="77">
                  <c:v>37</c:v>
                </c:pt>
                <c:pt idx="78">
                  <c:v>42</c:v>
                </c:pt>
                <c:pt idx="79">
                  <c:v>56</c:v>
                </c:pt>
                <c:pt idx="80">
                  <c:v>61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76</c:v>
                </c:pt>
                <c:pt idx="85">
                  <c:v>64</c:v>
                </c:pt>
                <c:pt idx="86">
                  <c:v>49</c:v>
                </c:pt>
                <c:pt idx="87">
                  <c:v>36</c:v>
                </c:pt>
                <c:pt idx="88">
                  <c:v>34</c:v>
                </c:pt>
                <c:pt idx="89">
                  <c:v>37</c:v>
                </c:pt>
                <c:pt idx="90">
                  <c:v>46</c:v>
                </c:pt>
                <c:pt idx="91">
                  <c:v>53</c:v>
                </c:pt>
                <c:pt idx="92">
                  <c:v>67</c:v>
                </c:pt>
                <c:pt idx="93">
                  <c:v>74</c:v>
                </c:pt>
                <c:pt idx="94">
                  <c:v>74</c:v>
                </c:pt>
                <c:pt idx="95">
                  <c:v>77</c:v>
                </c:pt>
                <c:pt idx="96">
                  <c:v>72</c:v>
                </c:pt>
                <c:pt idx="97">
                  <c:v>58</c:v>
                </c:pt>
                <c:pt idx="98">
                  <c:v>54</c:v>
                </c:pt>
                <c:pt idx="99">
                  <c:v>40</c:v>
                </c:pt>
                <c:pt idx="100">
                  <c:v>33</c:v>
                </c:pt>
                <c:pt idx="101">
                  <c:v>30</c:v>
                </c:pt>
                <c:pt idx="102">
                  <c:v>46</c:v>
                </c:pt>
                <c:pt idx="103">
                  <c:v>61</c:v>
                </c:pt>
                <c:pt idx="104">
                  <c:v>67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77</c:v>
                </c:pt>
                <c:pt idx="109">
                  <c:v>66</c:v>
                </c:pt>
                <c:pt idx="110">
                  <c:v>55</c:v>
                </c:pt>
                <c:pt idx="111">
                  <c:v>36</c:v>
                </c:pt>
                <c:pt idx="112">
                  <c:v>32</c:v>
                </c:pt>
                <c:pt idx="113">
                  <c:v>36</c:v>
                </c:pt>
                <c:pt idx="114">
                  <c:v>50</c:v>
                </c:pt>
                <c:pt idx="115">
                  <c:v>56</c:v>
                </c:pt>
                <c:pt idx="116">
                  <c:v>64</c:v>
                </c:pt>
                <c:pt idx="117">
                  <c:v>78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61</c:v>
                </c:pt>
                <c:pt idx="122">
                  <c:v>53</c:v>
                </c:pt>
                <c:pt idx="123">
                  <c:v>45</c:v>
                </c:pt>
                <c:pt idx="124">
                  <c:v>40</c:v>
                </c:pt>
                <c:pt idx="125">
                  <c:v>41</c:v>
                </c:pt>
                <c:pt idx="126">
                  <c:v>56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84</c:v>
                </c:pt>
                <c:pt idx="131">
                  <c:v>79</c:v>
                </c:pt>
                <c:pt idx="132">
                  <c:v>73</c:v>
                </c:pt>
                <c:pt idx="133">
                  <c:v>60</c:v>
                </c:pt>
                <c:pt idx="134">
                  <c:v>49</c:v>
                </c:pt>
                <c:pt idx="135">
                  <c:v>48</c:v>
                </c:pt>
                <c:pt idx="136">
                  <c:v>37</c:v>
                </c:pt>
                <c:pt idx="137">
                  <c:v>38</c:v>
                </c:pt>
                <c:pt idx="138">
                  <c:v>40</c:v>
                </c:pt>
                <c:pt idx="139">
                  <c:v>54</c:v>
                </c:pt>
                <c:pt idx="140">
                  <c:v>65</c:v>
                </c:pt>
                <c:pt idx="141">
                  <c:v>73</c:v>
                </c:pt>
                <c:pt idx="142">
                  <c:v>78</c:v>
                </c:pt>
                <c:pt idx="143">
                  <c:v>75</c:v>
                </c:pt>
                <c:pt idx="144">
                  <c:v>77</c:v>
                </c:pt>
                <c:pt idx="145">
                  <c:v>65</c:v>
                </c:pt>
                <c:pt idx="146">
                  <c:v>50</c:v>
                </c:pt>
                <c:pt idx="147">
                  <c:v>38</c:v>
                </c:pt>
                <c:pt idx="148">
                  <c:v>33</c:v>
                </c:pt>
                <c:pt idx="149">
                  <c:v>31</c:v>
                </c:pt>
                <c:pt idx="150">
                  <c:v>41</c:v>
                </c:pt>
                <c:pt idx="151">
                  <c:v>57</c:v>
                </c:pt>
                <c:pt idx="152">
                  <c:v>67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74</c:v>
                </c:pt>
                <c:pt idx="157">
                  <c:v>63</c:v>
                </c:pt>
                <c:pt idx="158">
                  <c:v>46</c:v>
                </c:pt>
                <c:pt idx="159">
                  <c:v>42</c:v>
                </c:pt>
                <c:pt idx="160">
                  <c:v>36</c:v>
                </c:pt>
                <c:pt idx="161">
                  <c:v>30</c:v>
                </c:pt>
                <c:pt idx="162">
                  <c:v>44</c:v>
                </c:pt>
                <c:pt idx="163">
                  <c:v>59</c:v>
                </c:pt>
                <c:pt idx="164">
                  <c:v>67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74</c:v>
                </c:pt>
                <c:pt idx="169">
                  <c:v>64</c:v>
                </c:pt>
                <c:pt idx="170">
                  <c:v>55</c:v>
                </c:pt>
                <c:pt idx="171">
                  <c:v>50</c:v>
                </c:pt>
                <c:pt idx="172">
                  <c:v>37</c:v>
                </c:pt>
                <c:pt idx="173">
                  <c:v>40</c:v>
                </c:pt>
                <c:pt idx="174">
                  <c:v>52</c:v>
                </c:pt>
                <c:pt idx="175">
                  <c:v>57</c:v>
                </c:pt>
                <c:pt idx="176">
                  <c:v>64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67</c:v>
                </c:pt>
                <c:pt idx="182">
                  <c:v>57</c:v>
                </c:pt>
                <c:pt idx="183">
                  <c:v>39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64</c:v>
                </c:pt>
                <c:pt idx="188">
                  <c:v>68</c:v>
                </c:pt>
                <c:pt idx="189">
                  <c:v>75</c:v>
                </c:pt>
                <c:pt idx="190">
                  <c:v>80</c:v>
                </c:pt>
                <c:pt idx="191">
                  <c:v>78</c:v>
                </c:pt>
                <c:pt idx="192">
                  <c:v>71</c:v>
                </c:pt>
                <c:pt idx="193">
                  <c:v>68</c:v>
                </c:pt>
                <c:pt idx="194">
                  <c:v>49</c:v>
                </c:pt>
                <c:pt idx="195">
                  <c:v>44</c:v>
                </c:pt>
                <c:pt idx="196">
                  <c:v>29</c:v>
                </c:pt>
                <c:pt idx="197">
                  <c:v>42</c:v>
                </c:pt>
                <c:pt idx="198">
                  <c:v>46</c:v>
                </c:pt>
                <c:pt idx="199">
                  <c:v>51</c:v>
                </c:pt>
                <c:pt idx="200">
                  <c:v>70</c:v>
                </c:pt>
                <c:pt idx="201">
                  <c:v>78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64</c:v>
                </c:pt>
                <c:pt idx="206">
                  <c:v>47</c:v>
                </c:pt>
                <c:pt idx="207">
                  <c:v>42</c:v>
                </c:pt>
                <c:pt idx="208">
                  <c:v>40</c:v>
                </c:pt>
                <c:pt idx="209">
                  <c:v>38</c:v>
                </c:pt>
                <c:pt idx="210">
                  <c:v>41</c:v>
                </c:pt>
                <c:pt idx="211">
                  <c:v>55</c:v>
                </c:pt>
                <c:pt idx="212">
                  <c:v>66</c:v>
                </c:pt>
                <c:pt idx="213">
                  <c:v>73</c:v>
                </c:pt>
                <c:pt idx="214">
                  <c:v>81</c:v>
                </c:pt>
                <c:pt idx="215">
                  <c:v>78</c:v>
                </c:pt>
                <c:pt idx="216">
                  <c:v>76</c:v>
                </c:pt>
                <c:pt idx="217">
                  <c:v>66</c:v>
                </c:pt>
                <c:pt idx="218">
                  <c:v>45</c:v>
                </c:pt>
                <c:pt idx="219">
                  <c:v>42</c:v>
                </c:pt>
                <c:pt idx="220">
                  <c:v>44</c:v>
                </c:pt>
                <c:pt idx="221">
                  <c:v>40</c:v>
                </c:pt>
                <c:pt idx="222">
                  <c:v>48</c:v>
                </c:pt>
                <c:pt idx="223">
                  <c:v>55</c:v>
                </c:pt>
                <c:pt idx="224">
                  <c:v>60</c:v>
                </c:pt>
                <c:pt idx="225">
                  <c:v>74</c:v>
                </c:pt>
                <c:pt idx="226">
                  <c:v>80</c:v>
                </c:pt>
                <c:pt idx="227">
                  <c:v>77</c:v>
                </c:pt>
                <c:pt idx="228">
                  <c:v>73</c:v>
                </c:pt>
                <c:pt idx="229">
                  <c:v>62</c:v>
                </c:pt>
                <c:pt idx="230">
                  <c:v>53</c:v>
                </c:pt>
                <c:pt idx="231">
                  <c:v>42</c:v>
                </c:pt>
                <c:pt idx="232">
                  <c:v>37</c:v>
                </c:pt>
                <c:pt idx="233">
                  <c:v>30</c:v>
                </c:pt>
                <c:pt idx="234">
                  <c:v>51</c:v>
                </c:pt>
                <c:pt idx="235">
                  <c:v>55</c:v>
                </c:pt>
                <c:pt idx="236">
                  <c:v>65</c:v>
                </c:pt>
                <c:pt idx="237">
                  <c:v>73</c:v>
                </c:pt>
                <c:pt idx="238">
                  <c:v>79</c:v>
                </c:pt>
                <c:pt idx="239">
                  <c:v>79</c:v>
                </c:pt>
                <c:pt idx="240">
                  <c:v>75</c:v>
                </c:pt>
                <c:pt idx="241">
                  <c:v>67</c:v>
                </c:pt>
                <c:pt idx="242">
                  <c:v>49</c:v>
                </c:pt>
                <c:pt idx="243">
                  <c:v>44</c:v>
                </c:pt>
                <c:pt idx="244">
                  <c:v>39</c:v>
                </c:pt>
                <c:pt idx="245">
                  <c:v>37</c:v>
                </c:pt>
                <c:pt idx="246">
                  <c:v>50</c:v>
                </c:pt>
                <c:pt idx="247">
                  <c:v>53</c:v>
                </c:pt>
                <c:pt idx="248">
                  <c:v>68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  <c:pt idx="252">
                  <c:v>76</c:v>
                </c:pt>
              </c:numCache>
            </c:numRef>
          </c:xVal>
          <c:yVal>
            <c:numRef>
              <c:f>'Bill Data'!$F$2:$F$254</c:f>
              <c:numCache>
                <c:formatCode>"$"#,##0.00</c:formatCode>
                <c:ptCount val="253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  <c:pt idx="252">
                  <c:v>125.37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1F3-880C-21688F8D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7928"/>
        <c:axId val="522121208"/>
      </c:scatterChart>
      <c:valAx>
        <c:axId val="5221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21208"/>
        <c:crosses val="autoZero"/>
        <c:crossBetween val="midCat"/>
      </c:valAx>
      <c:valAx>
        <c:axId val="5221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4088-4C69-A3AE-85D6DB5F88D4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4088-4C69-A3AE-85D6DB5F88D4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088-4C69-A3AE-85D6DB5F88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4088-4C69-A3AE-85D6DB5F88D4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4088-4C69-A3AE-85D6DB5F88D4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4088-4C69-A3AE-85D6DB5F88D4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4088-4C69-A3AE-85D6DB5F88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4088-4C69-A3AE-85D6DB5F88D4}"/>
              </c:ext>
            </c:extLst>
          </c:dPt>
          <c:cat>
            <c:strRef>
              <c:f>Usage!$A$1:$A$8</c:f>
              <c:strCache>
                <c:ptCount val="8"/>
                <c:pt idx="0">
                  <c:v>Heating</c:v>
                </c:pt>
                <c:pt idx="1">
                  <c:v>Cooling</c:v>
                </c:pt>
                <c:pt idx="2">
                  <c:v>Appliances</c:v>
                </c:pt>
                <c:pt idx="3">
                  <c:v>TV</c:v>
                </c:pt>
                <c:pt idx="4">
                  <c:v>Lighting</c:v>
                </c:pt>
                <c:pt idx="5">
                  <c:v>Refrigeration</c:v>
                </c:pt>
                <c:pt idx="6">
                  <c:v>Cooking</c:v>
                </c:pt>
                <c:pt idx="7">
                  <c:v>Water Heating</c:v>
                </c:pt>
              </c:strCache>
            </c:strRef>
          </c:cat>
          <c:val>
            <c:numRef>
              <c:f>Usage!$B$1:$B$8</c:f>
              <c:numCache>
                <c:formatCode>0%</c:formatCode>
                <c:ptCount val="8"/>
                <c:pt idx="0">
                  <c:v>0.42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0.04</c:v>
                </c:pt>
                <c:pt idx="5">
                  <c:v>0.1</c:v>
                </c:pt>
                <c:pt idx="6">
                  <c:v>0.04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88-4C69-A3AE-85D6DB5F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175DDD-F6F8-4B3E-9DF1-B59AD1B035F5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0.02053</cdr:x>
      <cdr:y>0.92525</cdr:y>
    </cdr:from>
    <cdr:to>
      <cdr:x>0.06598</cdr:x>
      <cdr:y>0.95354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800" y="5816600"/>
          <a:ext cx="3937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100"/>
            <a:t>$/kwh</a:t>
          </a:r>
        </a:p>
      </cdr:txBody>
    </cdr:sp>
  </cdr:relSizeAnchor>
  <cdr:relSizeAnchor xmlns:cdr="http://schemas.openxmlformats.org/drawingml/2006/chartDrawing">
    <cdr:from>
      <cdr:x>0.93988</cdr:x>
      <cdr:y>0.91717</cdr:y>
    </cdr:from>
    <cdr:to>
      <cdr:x>0.98094</cdr:x>
      <cdr:y>0.95354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40700" y="5765800"/>
          <a:ext cx="355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$/ccf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B3699-BDDF-51DF-33C7-EBD7F5950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38100</xdr:rowOff>
    </xdr:from>
    <xdr:to>
      <xdr:col>9</xdr:col>
      <xdr:colOff>428625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5"/>
  <sheetViews>
    <sheetView tabSelected="1" zoomScaleNormal="100" workbookViewId="0">
      <pane ySplit="1" topLeftCell="A242" activePane="bottomLeft" state="frozen"/>
      <selection pane="bottomLeft" activeCell="A256" sqref="A256"/>
    </sheetView>
  </sheetViews>
  <sheetFormatPr defaultRowHeight="15" outlineLevelCol="1" x14ac:dyDescent="0.25"/>
  <cols>
    <col min="1" max="1" width="10.7109375" style="1" bestFit="1" customWidth="1"/>
    <col min="2" max="2" width="10.28515625" style="11" bestFit="1" customWidth="1"/>
    <col min="3" max="3" width="7" bestFit="1" customWidth="1"/>
    <col min="4" max="4" width="11" bestFit="1" customWidth="1"/>
    <col min="5" max="5" width="12" style="2" bestFit="1" customWidth="1"/>
    <col min="6" max="6" width="9" style="4" bestFit="1" customWidth="1"/>
    <col min="7" max="7" width="8.85546875" style="5" customWidth="1"/>
    <col min="8" max="8" width="8.140625" style="8" bestFit="1" customWidth="1" outlineLevel="1"/>
    <col min="9" max="9" width="14.85546875" style="8" bestFit="1" customWidth="1" outlineLevel="1"/>
    <col min="10" max="10" width="12.28515625" style="8" bestFit="1" customWidth="1" outlineLevel="1"/>
    <col min="11" max="11" width="7.7109375" bestFit="1" customWidth="1" outlineLevel="1"/>
    <col min="12" max="12" width="10" style="9" customWidth="1" outlineLevel="1"/>
    <col min="13" max="13" width="10.5703125" style="3" bestFit="1" customWidth="1" outlineLevel="1"/>
    <col min="14" max="14" width="8.85546875" style="7" customWidth="1"/>
    <col min="15" max="15" width="8.140625" style="8" bestFit="1" customWidth="1" outlineLevel="1"/>
    <col min="16" max="16" width="14.85546875" style="8" bestFit="1" customWidth="1" outlineLevel="1"/>
    <col min="17" max="17" width="12.28515625" style="8" bestFit="1" customWidth="1" outlineLevel="1"/>
    <col min="18" max="18" width="7.7109375" bestFit="1" customWidth="1" outlineLevel="1"/>
    <col min="19" max="19" width="9.42578125" style="10" customWidth="1" outlineLevel="1"/>
    <col min="20" max="20" width="9.28515625" style="3" bestFit="1" customWidth="1" outlineLevel="1"/>
    <col min="21" max="21" width="9.140625" style="8"/>
  </cols>
  <sheetData>
    <row r="1" spans="1:21" s="17" customFormat="1" ht="30" x14ac:dyDescent="0.25">
      <c r="A1" s="15" t="s">
        <v>0</v>
      </c>
      <c r="B1" s="16" t="s">
        <v>8</v>
      </c>
      <c r="C1" s="17" t="s">
        <v>9</v>
      </c>
      <c r="D1" s="17" t="s">
        <v>7</v>
      </c>
      <c r="E1" s="18" t="s">
        <v>6</v>
      </c>
      <c r="F1" s="19" t="s">
        <v>5</v>
      </c>
      <c r="G1" s="20" t="s">
        <v>1</v>
      </c>
      <c r="H1" s="21" t="s">
        <v>28</v>
      </c>
      <c r="I1" s="21" t="s">
        <v>22</v>
      </c>
      <c r="J1" s="21" t="s">
        <v>23</v>
      </c>
      <c r="K1" s="17" t="s">
        <v>27</v>
      </c>
      <c r="L1" s="22" t="s">
        <v>3</v>
      </c>
      <c r="M1" s="23" t="s">
        <v>10</v>
      </c>
      <c r="N1" s="24" t="s">
        <v>2</v>
      </c>
      <c r="O1" s="21" t="s">
        <v>29</v>
      </c>
      <c r="P1" s="21" t="s">
        <v>24</v>
      </c>
      <c r="Q1" s="21" t="s">
        <v>25</v>
      </c>
      <c r="R1" s="17" t="s">
        <v>26</v>
      </c>
      <c r="S1" s="25" t="s">
        <v>4</v>
      </c>
      <c r="T1" s="23" t="s">
        <v>11</v>
      </c>
      <c r="U1" s="26" t="s">
        <v>21</v>
      </c>
    </row>
    <row r="2" spans="1:21" x14ac:dyDescent="0.25">
      <c r="A2" s="1">
        <v>37175</v>
      </c>
      <c r="B2" s="12" t="str">
        <f t="shared" ref="B2:B33" si="0">MONTH(A2) &amp; "/" &amp; RIGHT(YEAR(A2),2)</f>
        <v>10/01</v>
      </c>
      <c r="C2">
        <f t="shared" ref="C2:C33" si="1">MONTH(A2)</f>
        <v>10</v>
      </c>
      <c r="D2">
        <f>24</f>
        <v>24</v>
      </c>
      <c r="E2" s="2">
        <v>69</v>
      </c>
      <c r="F2" s="4">
        <f t="shared" ref="F2:F33" si="2">G2+N2</f>
        <v>43.7</v>
      </c>
      <c r="G2" s="5">
        <v>35</v>
      </c>
      <c r="H2" s="8">
        <v>2.4700000000000002</v>
      </c>
      <c r="I2" s="8">
        <v>2.4700000000000002</v>
      </c>
      <c r="K2">
        <v>571</v>
      </c>
      <c r="L2" s="9">
        <f>(G2-H2)/K2</f>
        <v>5.6970227670753069E-2</v>
      </c>
      <c r="M2" s="3">
        <f t="shared" ref="M2:M33" si="3">K2/D2</f>
        <v>23.791666666666668</v>
      </c>
      <c r="N2" s="7">
        <v>8.6999999999999993</v>
      </c>
      <c r="O2" s="8">
        <v>5.25</v>
      </c>
      <c r="P2" s="8">
        <v>5.25</v>
      </c>
      <c r="R2">
        <v>5</v>
      </c>
      <c r="S2" s="10">
        <f t="shared" ref="S2:S65" si="4">(N2-O2)/R2</f>
        <v>0.68999999999999984</v>
      </c>
      <c r="T2" s="3">
        <f t="shared" ref="T2:T65" si="5">R2/D2</f>
        <v>0.20833333333333334</v>
      </c>
    </row>
    <row r="3" spans="1:21" x14ac:dyDescent="0.25">
      <c r="A3" s="1">
        <v>37204</v>
      </c>
      <c r="B3" s="12" t="str">
        <f t="shared" si="0"/>
        <v>11/01</v>
      </c>
      <c r="C3">
        <f t="shared" si="1"/>
        <v>11</v>
      </c>
      <c r="D3">
        <f>A3-A2</f>
        <v>29</v>
      </c>
      <c r="E3" s="2">
        <v>59</v>
      </c>
      <c r="F3" s="4">
        <f t="shared" si="2"/>
        <v>37.46</v>
      </c>
      <c r="G3" s="5">
        <v>20.100000000000001</v>
      </c>
      <c r="H3" s="8">
        <v>3.29</v>
      </c>
      <c r="I3" s="8">
        <v>3.29</v>
      </c>
      <c r="K3">
        <v>327</v>
      </c>
      <c r="L3" s="9">
        <f>G3/K3</f>
        <v>6.1467889908256884E-2</v>
      </c>
      <c r="M3" s="3">
        <f t="shared" si="3"/>
        <v>11.275862068965518</v>
      </c>
      <c r="N3" s="7">
        <v>17.36</v>
      </c>
      <c r="O3" s="8">
        <v>7</v>
      </c>
      <c r="P3" s="8">
        <v>7</v>
      </c>
      <c r="R3">
        <v>15</v>
      </c>
      <c r="S3" s="10">
        <f t="shared" si="4"/>
        <v>0.69066666666666665</v>
      </c>
      <c r="T3" s="3">
        <f t="shared" si="5"/>
        <v>0.51724137931034486</v>
      </c>
    </row>
    <row r="4" spans="1:21" x14ac:dyDescent="0.25">
      <c r="A4" s="1">
        <v>37237</v>
      </c>
      <c r="B4" s="12" t="str">
        <f t="shared" si="0"/>
        <v>12/01</v>
      </c>
      <c r="C4">
        <f t="shared" si="1"/>
        <v>12</v>
      </c>
      <c r="D4">
        <v>29</v>
      </c>
      <c r="E4" s="2">
        <v>52</v>
      </c>
      <c r="F4" s="4">
        <f t="shared" si="2"/>
        <v>44.93</v>
      </c>
      <c r="G4" s="5">
        <v>16.64</v>
      </c>
      <c r="H4" s="8">
        <v>3.29</v>
      </c>
      <c r="I4" s="8">
        <v>3.29</v>
      </c>
      <c r="K4">
        <v>261</v>
      </c>
      <c r="L4" s="9">
        <f>G4/K4</f>
        <v>6.3754789272030654E-2</v>
      </c>
      <c r="M4" s="3">
        <f t="shared" si="3"/>
        <v>9</v>
      </c>
      <c r="N4" s="7">
        <v>28.29</v>
      </c>
      <c r="O4" s="8">
        <v>7</v>
      </c>
      <c r="P4" s="8">
        <v>7</v>
      </c>
      <c r="R4">
        <v>35</v>
      </c>
      <c r="S4" s="10">
        <f t="shared" si="4"/>
        <v>0.60828571428571421</v>
      </c>
      <c r="T4" s="3">
        <f t="shared" si="5"/>
        <v>1.2068965517241379</v>
      </c>
    </row>
    <row r="5" spans="1:21" x14ac:dyDescent="0.25">
      <c r="A5" s="1">
        <v>37270</v>
      </c>
      <c r="B5" s="12" t="str">
        <f t="shared" si="0"/>
        <v>1/02</v>
      </c>
      <c r="C5">
        <f t="shared" si="1"/>
        <v>1</v>
      </c>
      <c r="D5">
        <v>30</v>
      </c>
      <c r="E5" s="2">
        <v>45</v>
      </c>
      <c r="F5" s="4">
        <f t="shared" si="2"/>
        <v>56.540000000000006</v>
      </c>
      <c r="G5" s="5">
        <v>16.940000000000001</v>
      </c>
      <c r="H5" s="8">
        <v>3.29</v>
      </c>
      <c r="I5" s="8">
        <v>3.29</v>
      </c>
      <c r="K5">
        <v>274</v>
      </c>
      <c r="L5" s="9">
        <f t="shared" ref="L5:L36" si="6">(G5-H5)/K5</f>
        <v>4.9817518248175187E-2</v>
      </c>
      <c r="M5" s="3">
        <f t="shared" si="3"/>
        <v>9.1333333333333329</v>
      </c>
      <c r="N5" s="7">
        <v>39.6</v>
      </c>
      <c r="O5" s="8">
        <v>7</v>
      </c>
      <c r="P5" s="8">
        <v>7</v>
      </c>
      <c r="R5">
        <v>51</v>
      </c>
      <c r="S5" s="10">
        <f t="shared" si="4"/>
        <v>0.63921568627450986</v>
      </c>
      <c r="T5" s="3">
        <f t="shared" si="5"/>
        <v>1.7</v>
      </c>
    </row>
    <row r="6" spans="1:21" x14ac:dyDescent="0.25">
      <c r="A6" s="1">
        <v>37299</v>
      </c>
      <c r="B6" s="12" t="str">
        <f t="shared" si="0"/>
        <v>2/02</v>
      </c>
      <c r="C6">
        <f t="shared" si="1"/>
        <v>2</v>
      </c>
      <c r="D6">
        <v>34</v>
      </c>
      <c r="E6" s="2">
        <v>33</v>
      </c>
      <c r="F6" s="4">
        <f t="shared" si="2"/>
        <v>95.89</v>
      </c>
      <c r="G6" s="5">
        <v>20.64</v>
      </c>
      <c r="H6" s="8">
        <v>3.29</v>
      </c>
      <c r="I6" s="8">
        <v>3.29</v>
      </c>
      <c r="K6">
        <v>334</v>
      </c>
      <c r="L6" s="9">
        <f t="shared" si="6"/>
        <v>5.1946107784431143E-2</v>
      </c>
      <c r="M6" s="3">
        <f t="shared" si="3"/>
        <v>9.8235294117647065</v>
      </c>
      <c r="N6" s="7">
        <v>75.25</v>
      </c>
      <c r="O6" s="8">
        <v>7</v>
      </c>
      <c r="P6" s="8">
        <v>7</v>
      </c>
      <c r="R6">
        <v>114</v>
      </c>
      <c r="S6" s="10">
        <f t="shared" si="4"/>
        <v>0.59868421052631582</v>
      </c>
      <c r="T6" s="3">
        <f t="shared" si="5"/>
        <v>3.3529411764705883</v>
      </c>
    </row>
    <row r="7" spans="1:21" x14ac:dyDescent="0.25">
      <c r="A7" s="1">
        <v>37329</v>
      </c>
      <c r="B7" s="12" t="str">
        <f t="shared" si="0"/>
        <v>3/02</v>
      </c>
      <c r="C7">
        <f t="shared" si="1"/>
        <v>3</v>
      </c>
      <c r="D7">
        <v>32</v>
      </c>
      <c r="E7" s="2">
        <v>42</v>
      </c>
      <c r="F7" s="4">
        <f t="shared" si="2"/>
        <v>67.509999999999991</v>
      </c>
      <c r="G7" s="5">
        <v>17.97</v>
      </c>
      <c r="H7" s="8">
        <v>3.29</v>
      </c>
      <c r="I7" s="8">
        <v>3.29</v>
      </c>
      <c r="K7">
        <v>279</v>
      </c>
      <c r="L7" s="9">
        <f t="shared" si="6"/>
        <v>5.2616487455197133E-2</v>
      </c>
      <c r="M7" s="3">
        <f t="shared" si="3"/>
        <v>8.71875</v>
      </c>
      <c r="N7" s="7">
        <v>49.54</v>
      </c>
      <c r="O7" s="8">
        <v>7</v>
      </c>
      <c r="P7" s="8">
        <v>7</v>
      </c>
      <c r="R7">
        <v>68</v>
      </c>
      <c r="S7" s="10">
        <f t="shared" si="4"/>
        <v>0.62558823529411767</v>
      </c>
      <c r="T7" s="3">
        <f t="shared" si="5"/>
        <v>2.125</v>
      </c>
    </row>
    <row r="8" spans="1:21" x14ac:dyDescent="0.25">
      <c r="A8" s="1">
        <v>37361</v>
      </c>
      <c r="B8" s="12" t="str">
        <f t="shared" si="0"/>
        <v>4/02</v>
      </c>
      <c r="C8">
        <f t="shared" si="1"/>
        <v>4</v>
      </c>
      <c r="D8">
        <v>29</v>
      </c>
      <c r="E8" s="2">
        <v>42</v>
      </c>
      <c r="F8" s="4">
        <f t="shared" si="2"/>
        <v>59.69</v>
      </c>
      <c r="G8" s="5">
        <v>18.25</v>
      </c>
      <c r="H8" s="8">
        <v>3.29</v>
      </c>
      <c r="I8" s="8">
        <v>3.29</v>
      </c>
      <c r="K8">
        <v>284</v>
      </c>
      <c r="L8" s="9">
        <f t="shared" si="6"/>
        <v>5.2676056338028174E-2</v>
      </c>
      <c r="M8" s="3">
        <f t="shared" si="3"/>
        <v>9.7931034482758612</v>
      </c>
      <c r="N8" s="7">
        <v>41.44</v>
      </c>
      <c r="O8" s="8">
        <v>7</v>
      </c>
      <c r="P8" s="8">
        <v>7</v>
      </c>
      <c r="R8">
        <v>59</v>
      </c>
      <c r="S8" s="10">
        <f t="shared" si="4"/>
        <v>0.58372881355932205</v>
      </c>
      <c r="T8" s="3">
        <f t="shared" si="5"/>
        <v>2.0344827586206895</v>
      </c>
    </row>
    <row r="9" spans="1:21" x14ac:dyDescent="0.25">
      <c r="A9" s="1">
        <v>37390</v>
      </c>
      <c r="B9" s="12" t="str">
        <f t="shared" si="0"/>
        <v>5/02</v>
      </c>
      <c r="C9">
        <f t="shared" si="1"/>
        <v>5</v>
      </c>
      <c r="D9">
        <v>30</v>
      </c>
      <c r="E9" s="2">
        <v>57</v>
      </c>
      <c r="F9" s="4">
        <f t="shared" si="2"/>
        <v>42.43</v>
      </c>
      <c r="G9" s="5">
        <v>22.82</v>
      </c>
      <c r="H9" s="8">
        <v>3.29</v>
      </c>
      <c r="I9" s="8">
        <v>3.29</v>
      </c>
      <c r="K9">
        <v>360</v>
      </c>
      <c r="L9" s="9">
        <f t="shared" si="6"/>
        <v>5.4250000000000007E-2</v>
      </c>
      <c r="M9" s="3">
        <f t="shared" si="3"/>
        <v>12</v>
      </c>
      <c r="N9" s="7">
        <v>19.61</v>
      </c>
      <c r="O9" s="8">
        <v>7</v>
      </c>
      <c r="P9" s="8">
        <v>7</v>
      </c>
      <c r="R9">
        <v>21</v>
      </c>
      <c r="S9" s="10">
        <f t="shared" si="4"/>
        <v>0.6004761904761905</v>
      </c>
      <c r="T9" s="3">
        <f t="shared" si="5"/>
        <v>0.7</v>
      </c>
    </row>
    <row r="10" spans="1:21" x14ac:dyDescent="0.25">
      <c r="A10" s="1">
        <v>37420</v>
      </c>
      <c r="B10" s="12" t="str">
        <f t="shared" si="0"/>
        <v>6/02</v>
      </c>
      <c r="C10">
        <f t="shared" si="1"/>
        <v>6</v>
      </c>
      <c r="D10">
        <v>29</v>
      </c>
      <c r="E10" s="2">
        <v>60</v>
      </c>
      <c r="F10" s="4">
        <f t="shared" si="2"/>
        <v>34.56</v>
      </c>
      <c r="G10" s="5">
        <v>22.04</v>
      </c>
      <c r="H10" s="8">
        <v>3.29</v>
      </c>
      <c r="I10" s="8">
        <v>3.29</v>
      </c>
      <c r="K10">
        <v>339</v>
      </c>
      <c r="L10" s="9">
        <f t="shared" si="6"/>
        <v>5.5309734513274339E-2</v>
      </c>
      <c r="M10" s="3">
        <f t="shared" si="3"/>
        <v>11.689655172413794</v>
      </c>
      <c r="N10" s="7">
        <v>12.52</v>
      </c>
      <c r="O10" s="8">
        <v>7</v>
      </c>
      <c r="P10" s="8">
        <v>7</v>
      </c>
      <c r="R10">
        <v>10</v>
      </c>
      <c r="S10" s="10">
        <f t="shared" si="4"/>
        <v>0.55199999999999994</v>
      </c>
      <c r="T10" s="3">
        <f t="shared" si="5"/>
        <v>0.34482758620689657</v>
      </c>
    </row>
    <row r="11" spans="1:21" x14ac:dyDescent="0.25">
      <c r="A11" s="1">
        <v>37452</v>
      </c>
      <c r="B11" s="12" t="str">
        <f t="shared" si="0"/>
        <v>7/02</v>
      </c>
      <c r="C11">
        <f t="shared" si="1"/>
        <v>7</v>
      </c>
      <c r="D11">
        <v>32</v>
      </c>
      <c r="E11" s="2">
        <v>74</v>
      </c>
      <c r="F11" s="4">
        <f t="shared" si="2"/>
        <v>76.180000000000007</v>
      </c>
      <c r="G11" s="5">
        <v>65.48</v>
      </c>
      <c r="H11" s="8">
        <v>3.29</v>
      </c>
      <c r="I11" s="8">
        <v>3.29</v>
      </c>
      <c r="K11">
        <v>1022</v>
      </c>
      <c r="L11" s="9">
        <f t="shared" si="6"/>
        <v>6.0851272015655579E-2</v>
      </c>
      <c r="M11" s="3">
        <f t="shared" si="3"/>
        <v>31.9375</v>
      </c>
      <c r="N11" s="7">
        <v>10.7</v>
      </c>
      <c r="O11" s="8">
        <v>7</v>
      </c>
      <c r="P11" s="8">
        <v>7</v>
      </c>
      <c r="R11">
        <v>7</v>
      </c>
      <c r="S11" s="10">
        <f t="shared" si="4"/>
        <v>0.52857142857142847</v>
      </c>
      <c r="T11" s="3">
        <f t="shared" si="5"/>
        <v>0.21875</v>
      </c>
    </row>
    <row r="12" spans="1:21" x14ac:dyDescent="0.25">
      <c r="A12" s="1">
        <v>37481</v>
      </c>
      <c r="B12" s="12" t="str">
        <f t="shared" si="0"/>
        <v>8/02</v>
      </c>
      <c r="C12">
        <f t="shared" si="1"/>
        <v>8</v>
      </c>
      <c r="D12">
        <v>30</v>
      </c>
      <c r="E12" s="2">
        <v>78</v>
      </c>
      <c r="F12" s="4">
        <f t="shared" si="2"/>
        <v>89.42</v>
      </c>
      <c r="G12" s="5">
        <v>79.25</v>
      </c>
      <c r="H12" s="8">
        <v>3.29</v>
      </c>
      <c r="I12" s="8">
        <v>3.29</v>
      </c>
      <c r="K12">
        <v>1254</v>
      </c>
      <c r="L12" s="9">
        <f t="shared" si="6"/>
        <v>6.0574162679425829E-2</v>
      </c>
      <c r="M12" s="3">
        <f t="shared" si="3"/>
        <v>41.8</v>
      </c>
      <c r="N12" s="7">
        <v>10.17</v>
      </c>
      <c r="O12" s="8">
        <v>7</v>
      </c>
      <c r="P12" s="8">
        <v>7</v>
      </c>
      <c r="R12">
        <v>6</v>
      </c>
      <c r="S12" s="10">
        <f t="shared" si="4"/>
        <v>0.52833333333333332</v>
      </c>
      <c r="T12" s="3">
        <f t="shared" si="5"/>
        <v>0.2</v>
      </c>
    </row>
    <row r="13" spans="1:21" x14ac:dyDescent="0.25">
      <c r="A13" s="1">
        <v>37511</v>
      </c>
      <c r="B13" s="12" t="str">
        <f t="shared" si="0"/>
        <v>9/02</v>
      </c>
      <c r="C13">
        <f t="shared" si="1"/>
        <v>9</v>
      </c>
      <c r="D13">
        <v>29</v>
      </c>
      <c r="E13" s="2">
        <v>79</v>
      </c>
      <c r="F13" s="4">
        <f t="shared" si="2"/>
        <v>87.86</v>
      </c>
      <c r="G13" s="5">
        <v>77.31</v>
      </c>
      <c r="H13" s="8">
        <v>3.29</v>
      </c>
      <c r="I13" s="8">
        <v>3.29</v>
      </c>
      <c r="K13">
        <v>1212</v>
      </c>
      <c r="L13" s="9">
        <f t="shared" si="6"/>
        <v>6.1072607260726067E-2</v>
      </c>
      <c r="M13" s="3">
        <f t="shared" si="3"/>
        <v>41.793103448275865</v>
      </c>
      <c r="N13" s="7">
        <v>10.55</v>
      </c>
      <c r="O13" s="8">
        <v>7</v>
      </c>
      <c r="P13" s="8">
        <v>7</v>
      </c>
      <c r="R13">
        <v>6</v>
      </c>
      <c r="S13" s="10">
        <f t="shared" si="4"/>
        <v>0.59166666666666679</v>
      </c>
      <c r="T13" s="3">
        <f t="shared" si="5"/>
        <v>0.20689655172413793</v>
      </c>
    </row>
    <row r="14" spans="1:21" x14ac:dyDescent="0.25">
      <c r="A14" s="1">
        <v>37540</v>
      </c>
      <c r="B14" s="12" t="str">
        <f t="shared" si="0"/>
        <v>10/02</v>
      </c>
      <c r="C14">
        <f t="shared" si="1"/>
        <v>10</v>
      </c>
      <c r="D14">
        <v>32</v>
      </c>
      <c r="E14" s="2">
        <v>74</v>
      </c>
      <c r="F14" s="4">
        <f t="shared" si="2"/>
        <v>80.56</v>
      </c>
      <c r="G14" s="5">
        <v>69.930000000000007</v>
      </c>
      <c r="H14" s="8">
        <v>3.29</v>
      </c>
      <c r="I14" s="8">
        <v>3.29</v>
      </c>
      <c r="K14">
        <v>1087</v>
      </c>
      <c r="L14" s="9">
        <f t="shared" si="6"/>
        <v>6.1306347746090159E-2</v>
      </c>
      <c r="M14" s="3">
        <f t="shared" si="3"/>
        <v>33.96875</v>
      </c>
      <c r="N14" s="7">
        <v>10.63</v>
      </c>
      <c r="O14" s="8">
        <v>7</v>
      </c>
      <c r="P14" s="8">
        <v>7</v>
      </c>
      <c r="R14">
        <v>6</v>
      </c>
      <c r="S14" s="10">
        <f t="shared" si="4"/>
        <v>0.60500000000000009</v>
      </c>
      <c r="T14" s="3">
        <f t="shared" si="5"/>
        <v>0.1875</v>
      </c>
    </row>
    <row r="15" spans="1:21" x14ac:dyDescent="0.25">
      <c r="A15" s="1">
        <v>37571</v>
      </c>
      <c r="B15" s="12" t="str">
        <f t="shared" si="0"/>
        <v>11/02</v>
      </c>
      <c r="C15">
        <f t="shared" si="1"/>
        <v>11</v>
      </c>
      <c r="D15">
        <v>29</v>
      </c>
      <c r="E15" s="2">
        <v>59</v>
      </c>
      <c r="F15" s="4">
        <f t="shared" si="2"/>
        <v>40.270000000000003</v>
      </c>
      <c r="G15" s="5">
        <v>26.62</v>
      </c>
      <c r="H15" s="8">
        <v>3.29</v>
      </c>
      <c r="I15" s="8">
        <v>3.29</v>
      </c>
      <c r="K15">
        <v>420</v>
      </c>
      <c r="L15" s="9">
        <f t="shared" si="6"/>
        <v>5.5547619047619054E-2</v>
      </c>
      <c r="M15" s="3">
        <f t="shared" si="3"/>
        <v>14.482758620689655</v>
      </c>
      <c r="N15" s="7">
        <v>13.65</v>
      </c>
      <c r="O15" s="8">
        <v>7</v>
      </c>
      <c r="P15" s="8">
        <v>7</v>
      </c>
      <c r="R15">
        <v>11</v>
      </c>
      <c r="S15" s="10">
        <f t="shared" si="4"/>
        <v>0.60454545454545461</v>
      </c>
      <c r="T15" s="3">
        <f t="shared" si="5"/>
        <v>0.37931034482758619</v>
      </c>
    </row>
    <row r="16" spans="1:21" x14ac:dyDescent="0.25">
      <c r="A16" s="1">
        <v>37602</v>
      </c>
      <c r="B16" s="12" t="str">
        <f t="shared" si="0"/>
        <v>12/02</v>
      </c>
      <c r="C16">
        <f t="shared" si="1"/>
        <v>12</v>
      </c>
      <c r="D16">
        <v>29</v>
      </c>
      <c r="E16" s="2">
        <v>47</v>
      </c>
      <c r="F16" s="4">
        <f t="shared" si="2"/>
        <v>57.48</v>
      </c>
      <c r="G16" s="5">
        <v>21.61</v>
      </c>
      <c r="H16" s="8">
        <v>3.29</v>
      </c>
      <c r="I16" s="8">
        <v>3.29</v>
      </c>
      <c r="K16">
        <v>328</v>
      </c>
      <c r="L16" s="9">
        <f t="shared" si="6"/>
        <v>5.5853658536585367E-2</v>
      </c>
      <c r="M16" s="3">
        <f t="shared" si="3"/>
        <v>11.310344827586206</v>
      </c>
      <c r="N16" s="7">
        <v>35.869999999999997</v>
      </c>
      <c r="O16" s="8">
        <v>7</v>
      </c>
      <c r="P16" s="8">
        <v>7</v>
      </c>
      <c r="R16">
        <v>44</v>
      </c>
      <c r="S16" s="10">
        <f t="shared" si="4"/>
        <v>0.65613636363636363</v>
      </c>
      <c r="T16" s="3">
        <f t="shared" si="5"/>
        <v>1.5172413793103448</v>
      </c>
    </row>
    <row r="17" spans="1:20" x14ac:dyDescent="0.25">
      <c r="A17" s="1">
        <v>37635</v>
      </c>
      <c r="B17" s="12" t="str">
        <f t="shared" si="0"/>
        <v>1/03</v>
      </c>
      <c r="C17">
        <f t="shared" si="1"/>
        <v>1</v>
      </c>
      <c r="D17">
        <v>32</v>
      </c>
      <c r="E17" s="2">
        <v>37</v>
      </c>
      <c r="F17" s="4">
        <f t="shared" si="2"/>
        <v>101.35</v>
      </c>
      <c r="G17" s="5">
        <v>26.53</v>
      </c>
      <c r="H17" s="8">
        <v>3.31</v>
      </c>
      <c r="I17" s="8">
        <v>3.31</v>
      </c>
      <c r="K17">
        <v>424</v>
      </c>
      <c r="L17" s="9">
        <f t="shared" si="6"/>
        <v>5.4764150943396234E-2</v>
      </c>
      <c r="M17" s="3">
        <f t="shared" si="3"/>
        <v>13.25</v>
      </c>
      <c r="N17" s="7">
        <v>74.819999999999993</v>
      </c>
      <c r="O17" s="8">
        <v>7</v>
      </c>
      <c r="P17" s="8">
        <v>7</v>
      </c>
      <c r="R17">
        <v>102</v>
      </c>
      <c r="S17" s="10">
        <f t="shared" si="4"/>
        <v>0.66490196078431363</v>
      </c>
      <c r="T17" s="3">
        <f t="shared" si="5"/>
        <v>3.1875</v>
      </c>
    </row>
    <row r="18" spans="1:20" x14ac:dyDescent="0.25">
      <c r="A18" s="1">
        <v>37664</v>
      </c>
      <c r="B18" s="12" t="str">
        <f t="shared" si="0"/>
        <v>2/03</v>
      </c>
      <c r="C18">
        <f t="shared" si="1"/>
        <v>2</v>
      </c>
      <c r="D18">
        <v>32</v>
      </c>
      <c r="E18" s="2">
        <v>31</v>
      </c>
      <c r="F18" s="4">
        <f t="shared" si="2"/>
        <v>115.92</v>
      </c>
      <c r="G18" s="5">
        <v>25.44</v>
      </c>
      <c r="H18" s="8">
        <v>3.31</v>
      </c>
      <c r="I18" s="8">
        <v>3.31</v>
      </c>
      <c r="K18">
        <v>401</v>
      </c>
      <c r="L18" s="9">
        <f t="shared" si="6"/>
        <v>5.5187032418952627E-2</v>
      </c>
      <c r="M18" s="3">
        <f t="shared" si="3"/>
        <v>12.53125</v>
      </c>
      <c r="N18" s="7">
        <v>90.48</v>
      </c>
      <c r="O18" s="8">
        <v>7</v>
      </c>
      <c r="P18" s="8">
        <v>7</v>
      </c>
      <c r="R18">
        <v>125</v>
      </c>
      <c r="S18" s="10">
        <f t="shared" si="4"/>
        <v>0.66783999999999999</v>
      </c>
      <c r="T18" s="3">
        <f t="shared" si="5"/>
        <v>3.90625</v>
      </c>
    </row>
    <row r="19" spans="1:20" x14ac:dyDescent="0.25">
      <c r="A19" s="1">
        <v>37694</v>
      </c>
      <c r="B19" s="12" t="str">
        <f t="shared" si="0"/>
        <v>3/03</v>
      </c>
      <c r="C19">
        <f t="shared" si="1"/>
        <v>3</v>
      </c>
      <c r="D19">
        <v>32</v>
      </c>
      <c r="E19" s="2">
        <v>32</v>
      </c>
      <c r="F19" s="4">
        <f t="shared" si="2"/>
        <v>107.89</v>
      </c>
      <c r="G19" s="5">
        <v>25.2</v>
      </c>
      <c r="H19" s="8">
        <v>3.31</v>
      </c>
      <c r="I19" s="8">
        <v>3.31</v>
      </c>
      <c r="K19">
        <v>392</v>
      </c>
      <c r="L19" s="9">
        <f t="shared" si="6"/>
        <v>5.5841836734693881E-2</v>
      </c>
      <c r="M19" s="3">
        <f t="shared" si="3"/>
        <v>12.25</v>
      </c>
      <c r="N19" s="7">
        <v>82.69</v>
      </c>
      <c r="O19" s="8">
        <v>7</v>
      </c>
      <c r="P19" s="8">
        <v>7</v>
      </c>
      <c r="R19">
        <v>115</v>
      </c>
      <c r="S19" s="10">
        <f t="shared" si="4"/>
        <v>0.65817391304347828</v>
      </c>
      <c r="T19" s="3">
        <f t="shared" si="5"/>
        <v>3.59375</v>
      </c>
    </row>
    <row r="20" spans="1:20" x14ac:dyDescent="0.25">
      <c r="A20" s="1">
        <v>37725</v>
      </c>
      <c r="B20" s="12" t="str">
        <f t="shared" si="0"/>
        <v>4/03</v>
      </c>
      <c r="C20">
        <f t="shared" si="1"/>
        <v>4</v>
      </c>
      <c r="D20">
        <v>29</v>
      </c>
      <c r="E20" s="2">
        <v>48</v>
      </c>
      <c r="F20" s="4">
        <f t="shared" si="2"/>
        <v>67.400000000000006</v>
      </c>
      <c r="G20" s="5">
        <v>19.54</v>
      </c>
      <c r="H20" s="8">
        <v>3.31</v>
      </c>
      <c r="I20" s="8">
        <v>3.31</v>
      </c>
      <c r="K20">
        <v>298</v>
      </c>
      <c r="L20" s="9">
        <f t="shared" si="6"/>
        <v>5.4463087248322148E-2</v>
      </c>
      <c r="M20" s="3">
        <f t="shared" si="3"/>
        <v>10.275862068965518</v>
      </c>
      <c r="N20" s="7">
        <v>47.86</v>
      </c>
      <c r="O20" s="8">
        <v>7</v>
      </c>
      <c r="P20" s="8">
        <v>7</v>
      </c>
      <c r="R20">
        <v>59</v>
      </c>
      <c r="S20" s="10">
        <f t="shared" si="4"/>
        <v>0.69254237288135589</v>
      </c>
      <c r="T20" s="3">
        <f t="shared" si="5"/>
        <v>2.0344827586206895</v>
      </c>
    </row>
    <row r="21" spans="1:20" x14ac:dyDescent="0.25">
      <c r="A21" s="1">
        <v>37755</v>
      </c>
      <c r="B21" s="12" t="str">
        <f t="shared" si="0"/>
        <v>5/03</v>
      </c>
      <c r="C21">
        <f t="shared" si="1"/>
        <v>5</v>
      </c>
      <c r="D21">
        <v>30</v>
      </c>
      <c r="E21" s="2">
        <v>57</v>
      </c>
      <c r="F21" s="4">
        <f t="shared" si="2"/>
        <v>38.909999999999997</v>
      </c>
      <c r="G21" s="5">
        <v>23.75</v>
      </c>
      <c r="H21" s="8">
        <v>3.31</v>
      </c>
      <c r="I21" s="8">
        <v>3.31</v>
      </c>
      <c r="K21">
        <v>383</v>
      </c>
      <c r="L21" s="9">
        <f t="shared" si="6"/>
        <v>5.3368146214099223E-2</v>
      </c>
      <c r="M21" s="3">
        <f t="shared" si="3"/>
        <v>12.766666666666667</v>
      </c>
      <c r="N21" s="7">
        <v>15.16</v>
      </c>
      <c r="O21" s="8">
        <v>7</v>
      </c>
      <c r="P21" s="8">
        <v>7</v>
      </c>
      <c r="R21">
        <v>12</v>
      </c>
      <c r="S21" s="10">
        <f t="shared" si="4"/>
        <v>0.68</v>
      </c>
      <c r="T21" s="3">
        <f t="shared" si="5"/>
        <v>0.4</v>
      </c>
    </row>
    <row r="22" spans="1:20" x14ac:dyDescent="0.25">
      <c r="A22" s="1">
        <v>37785</v>
      </c>
      <c r="B22" s="12" t="str">
        <f t="shared" si="0"/>
        <v>6/03</v>
      </c>
      <c r="C22">
        <f t="shared" si="1"/>
        <v>6</v>
      </c>
      <c r="D22">
        <v>32</v>
      </c>
      <c r="E22" s="2">
        <v>66</v>
      </c>
      <c r="F22" s="4">
        <f t="shared" si="2"/>
        <v>44.06</v>
      </c>
      <c r="G22" s="5">
        <v>29.81</v>
      </c>
      <c r="H22" s="8">
        <v>3.31</v>
      </c>
      <c r="I22" s="8">
        <v>3.31</v>
      </c>
      <c r="K22">
        <v>490</v>
      </c>
      <c r="L22" s="9">
        <f t="shared" si="6"/>
        <v>5.4081632653061228E-2</v>
      </c>
      <c r="M22" s="3">
        <f t="shared" si="3"/>
        <v>15.3125</v>
      </c>
      <c r="N22" s="7">
        <v>14.25</v>
      </c>
      <c r="O22" s="8">
        <v>7</v>
      </c>
      <c r="P22" s="8">
        <v>7</v>
      </c>
      <c r="R22">
        <v>9</v>
      </c>
      <c r="S22" s="10">
        <f t="shared" si="4"/>
        <v>0.80555555555555558</v>
      </c>
      <c r="T22" s="3">
        <f t="shared" si="5"/>
        <v>0.28125</v>
      </c>
    </row>
    <row r="23" spans="1:20" x14ac:dyDescent="0.25">
      <c r="A23" s="1">
        <v>37817</v>
      </c>
      <c r="B23" s="12" t="str">
        <f t="shared" si="0"/>
        <v>7/03</v>
      </c>
      <c r="C23">
        <f t="shared" si="1"/>
        <v>7</v>
      </c>
      <c r="D23">
        <v>29</v>
      </c>
      <c r="E23" s="2">
        <v>70</v>
      </c>
      <c r="F23" s="4">
        <f t="shared" si="2"/>
        <v>49.61</v>
      </c>
      <c r="G23" s="5">
        <v>36.869999999999997</v>
      </c>
      <c r="H23" s="8">
        <v>3.31</v>
      </c>
      <c r="I23" s="8">
        <v>3.31</v>
      </c>
      <c r="K23">
        <v>561</v>
      </c>
      <c r="L23" s="9">
        <f t="shared" si="6"/>
        <v>5.9821746880570403E-2</v>
      </c>
      <c r="M23" s="3">
        <f t="shared" si="3"/>
        <v>19.344827586206897</v>
      </c>
      <c r="N23" s="7">
        <v>12.74</v>
      </c>
      <c r="O23" s="8">
        <v>7</v>
      </c>
      <c r="P23" s="8">
        <v>7</v>
      </c>
      <c r="R23">
        <v>7</v>
      </c>
      <c r="S23" s="10">
        <f t="shared" si="4"/>
        <v>0.82000000000000006</v>
      </c>
      <c r="T23" s="3">
        <f t="shared" si="5"/>
        <v>0.2413793103448276</v>
      </c>
    </row>
    <row r="24" spans="1:20" x14ac:dyDescent="0.25">
      <c r="A24" s="1">
        <v>37846</v>
      </c>
      <c r="B24" s="12" t="str">
        <f t="shared" si="0"/>
        <v>8/03</v>
      </c>
      <c r="C24">
        <f t="shared" si="1"/>
        <v>8</v>
      </c>
      <c r="D24">
        <v>30</v>
      </c>
      <c r="E24" s="2">
        <v>77</v>
      </c>
      <c r="F24" s="4">
        <f t="shared" si="2"/>
        <v>76.72</v>
      </c>
      <c r="G24" s="5">
        <v>64.8</v>
      </c>
      <c r="H24" s="8">
        <v>3.31</v>
      </c>
      <c r="I24" s="8">
        <v>3.31</v>
      </c>
      <c r="K24">
        <v>991</v>
      </c>
      <c r="L24" s="9">
        <f t="shared" si="6"/>
        <v>6.2048435923309782E-2</v>
      </c>
      <c r="M24" s="3">
        <f t="shared" si="3"/>
        <v>33.033333333333331</v>
      </c>
      <c r="N24" s="7">
        <v>11.92</v>
      </c>
      <c r="O24" s="8">
        <v>7</v>
      </c>
      <c r="P24" s="8">
        <v>7</v>
      </c>
      <c r="R24">
        <v>6</v>
      </c>
      <c r="S24" s="10">
        <f t="shared" si="4"/>
        <v>0.82</v>
      </c>
      <c r="T24" s="3">
        <f t="shared" si="5"/>
        <v>0.2</v>
      </c>
    </row>
    <row r="25" spans="1:20" x14ac:dyDescent="0.25">
      <c r="A25" s="1">
        <v>37876</v>
      </c>
      <c r="B25" s="12" t="str">
        <f t="shared" si="0"/>
        <v>9/03</v>
      </c>
      <c r="C25">
        <f t="shared" si="1"/>
        <v>9</v>
      </c>
      <c r="D25">
        <v>31</v>
      </c>
      <c r="E25" s="2">
        <v>77</v>
      </c>
      <c r="F25" s="4">
        <f t="shared" si="2"/>
        <v>80.36</v>
      </c>
      <c r="G25" s="5">
        <v>67.88</v>
      </c>
      <c r="H25" s="8">
        <v>3.31</v>
      </c>
      <c r="I25" s="8">
        <v>3.31</v>
      </c>
      <c r="K25">
        <v>1060</v>
      </c>
      <c r="L25" s="9">
        <f t="shared" si="6"/>
        <v>6.0915094339622639E-2</v>
      </c>
      <c r="M25" s="3">
        <f t="shared" si="3"/>
        <v>34.193548387096776</v>
      </c>
      <c r="N25" s="7">
        <v>12.48</v>
      </c>
      <c r="O25" s="8">
        <v>7</v>
      </c>
      <c r="P25" s="8">
        <v>7</v>
      </c>
      <c r="R25">
        <v>6</v>
      </c>
      <c r="S25" s="10">
        <f t="shared" si="4"/>
        <v>0.91333333333333344</v>
      </c>
      <c r="T25" s="3">
        <f t="shared" si="5"/>
        <v>0.19354838709677419</v>
      </c>
    </row>
    <row r="26" spans="1:20" x14ac:dyDescent="0.25">
      <c r="A26" s="1">
        <v>37907</v>
      </c>
      <c r="B26" s="12" t="str">
        <f t="shared" si="0"/>
        <v>10/03</v>
      </c>
      <c r="C26">
        <f t="shared" si="1"/>
        <v>10</v>
      </c>
      <c r="D26">
        <v>30</v>
      </c>
      <c r="E26" s="2">
        <v>71</v>
      </c>
      <c r="F26" s="4">
        <f t="shared" si="2"/>
        <v>72.740000000000009</v>
      </c>
      <c r="G26" s="5">
        <v>49.85</v>
      </c>
      <c r="H26" s="8">
        <v>3.31</v>
      </c>
      <c r="I26" s="8">
        <v>3.31</v>
      </c>
      <c r="K26">
        <v>759</v>
      </c>
      <c r="L26" s="9">
        <f t="shared" si="6"/>
        <v>6.1317523056653493E-2</v>
      </c>
      <c r="M26" s="3">
        <f t="shared" si="3"/>
        <v>25.3</v>
      </c>
      <c r="N26" s="7">
        <v>22.89</v>
      </c>
      <c r="O26" s="8">
        <v>7</v>
      </c>
      <c r="P26" s="8">
        <v>7</v>
      </c>
      <c r="R26">
        <v>17</v>
      </c>
      <c r="S26" s="10">
        <f t="shared" si="4"/>
        <v>0.93470588235294116</v>
      </c>
      <c r="T26" s="3">
        <f t="shared" si="5"/>
        <v>0.56666666666666665</v>
      </c>
    </row>
    <row r="27" spans="1:20" x14ac:dyDescent="0.25">
      <c r="A27" s="1">
        <v>37936</v>
      </c>
      <c r="B27" s="12" t="str">
        <f t="shared" si="0"/>
        <v>11/03</v>
      </c>
      <c r="C27">
        <f t="shared" si="1"/>
        <v>11</v>
      </c>
      <c r="D27">
        <v>29</v>
      </c>
      <c r="E27" s="2">
        <v>59</v>
      </c>
      <c r="F27" s="4">
        <f t="shared" si="2"/>
        <v>33.909999999999997</v>
      </c>
      <c r="G27" s="5">
        <v>25.07</v>
      </c>
      <c r="H27" s="8">
        <v>3.31</v>
      </c>
      <c r="I27" s="8">
        <v>3.31</v>
      </c>
      <c r="K27">
        <v>383</v>
      </c>
      <c r="L27" s="9">
        <f t="shared" si="6"/>
        <v>5.6814621409921676E-2</v>
      </c>
      <c r="M27" s="3">
        <f t="shared" si="3"/>
        <v>13.206896551724139</v>
      </c>
      <c r="N27" s="7">
        <v>8.84</v>
      </c>
      <c r="O27" s="8">
        <v>7</v>
      </c>
      <c r="P27" s="8">
        <v>7</v>
      </c>
      <c r="R27">
        <v>2</v>
      </c>
      <c r="S27" s="10">
        <f t="shared" si="4"/>
        <v>0.91999999999999993</v>
      </c>
      <c r="T27" s="3">
        <f t="shared" si="5"/>
        <v>6.8965517241379309E-2</v>
      </c>
    </row>
    <row r="28" spans="1:20" x14ac:dyDescent="0.25">
      <c r="A28" s="1">
        <v>37967</v>
      </c>
      <c r="B28" s="12" t="str">
        <f t="shared" si="0"/>
        <v>12/03</v>
      </c>
      <c r="C28">
        <f t="shared" si="1"/>
        <v>12</v>
      </c>
      <c r="D28">
        <v>29</v>
      </c>
      <c r="E28" s="2">
        <v>56</v>
      </c>
      <c r="F28" s="4">
        <f t="shared" si="2"/>
        <v>44.22</v>
      </c>
      <c r="G28" s="5">
        <v>21.41</v>
      </c>
      <c r="H28" s="8">
        <v>3.31</v>
      </c>
      <c r="I28" s="8">
        <v>3.31</v>
      </c>
      <c r="K28">
        <v>322</v>
      </c>
      <c r="L28" s="9">
        <f t="shared" si="6"/>
        <v>5.621118012422361E-2</v>
      </c>
      <c r="M28" s="3">
        <f t="shared" si="3"/>
        <v>11.103448275862069</v>
      </c>
      <c r="N28" s="7">
        <v>22.81</v>
      </c>
      <c r="O28" s="8">
        <v>7</v>
      </c>
      <c r="P28" s="8">
        <v>7</v>
      </c>
      <c r="R28">
        <v>18</v>
      </c>
      <c r="S28" s="10">
        <f t="shared" si="4"/>
        <v>0.8783333333333333</v>
      </c>
      <c r="T28" s="3">
        <f t="shared" si="5"/>
        <v>0.62068965517241381</v>
      </c>
    </row>
    <row r="29" spans="1:20" x14ac:dyDescent="0.25">
      <c r="A29" s="1">
        <v>38000</v>
      </c>
      <c r="B29" s="12" t="str">
        <f t="shared" si="0"/>
        <v>1/04</v>
      </c>
      <c r="C29">
        <f t="shared" si="1"/>
        <v>1</v>
      </c>
      <c r="D29">
        <v>32</v>
      </c>
      <c r="E29" s="2">
        <v>39</v>
      </c>
      <c r="F29" s="4">
        <f t="shared" si="2"/>
        <v>102.6</v>
      </c>
      <c r="G29" s="5">
        <v>24.85</v>
      </c>
      <c r="H29" s="8">
        <v>3.31</v>
      </c>
      <c r="I29" s="8">
        <v>3.31</v>
      </c>
      <c r="K29">
        <v>386</v>
      </c>
      <c r="L29" s="9">
        <f t="shared" si="6"/>
        <v>5.5803108808290161E-2</v>
      </c>
      <c r="M29" s="3">
        <f t="shared" si="3"/>
        <v>12.0625</v>
      </c>
      <c r="N29" s="7">
        <v>77.75</v>
      </c>
      <c r="O29" s="8">
        <v>7</v>
      </c>
      <c r="P29" s="8">
        <v>7</v>
      </c>
      <c r="R29">
        <v>82</v>
      </c>
      <c r="S29" s="10">
        <f t="shared" si="4"/>
        <v>0.86280487804878048</v>
      </c>
      <c r="T29" s="3">
        <f t="shared" si="5"/>
        <v>2.5625</v>
      </c>
    </row>
    <row r="30" spans="1:20" x14ac:dyDescent="0.25">
      <c r="A30" s="1">
        <v>38029</v>
      </c>
      <c r="B30" s="12" t="str">
        <f t="shared" si="0"/>
        <v>2/04</v>
      </c>
      <c r="C30">
        <f t="shared" si="1"/>
        <v>2</v>
      </c>
      <c r="D30">
        <v>34</v>
      </c>
      <c r="E30" s="2">
        <v>37</v>
      </c>
      <c r="F30" s="4">
        <f t="shared" si="2"/>
        <v>132.35999999999999</v>
      </c>
      <c r="G30" s="5">
        <v>27.65</v>
      </c>
      <c r="H30" s="8">
        <v>3.38</v>
      </c>
      <c r="I30" s="8">
        <v>3.38</v>
      </c>
      <c r="K30">
        <v>437</v>
      </c>
      <c r="L30" s="9">
        <f t="shared" si="6"/>
        <v>5.5537757437070935E-2</v>
      </c>
      <c r="M30" s="3">
        <f t="shared" si="3"/>
        <v>12.852941176470589</v>
      </c>
      <c r="N30" s="7">
        <v>104.71</v>
      </c>
      <c r="O30" s="8">
        <v>7</v>
      </c>
      <c r="P30" s="8">
        <v>7</v>
      </c>
      <c r="R30">
        <v>112</v>
      </c>
      <c r="S30" s="10">
        <f t="shared" si="4"/>
        <v>0.87241071428571426</v>
      </c>
      <c r="T30" s="3">
        <f t="shared" si="5"/>
        <v>3.2941176470588234</v>
      </c>
    </row>
    <row r="31" spans="1:20" x14ac:dyDescent="0.25">
      <c r="A31" s="1">
        <v>38061</v>
      </c>
      <c r="B31" s="12" t="str">
        <f t="shared" si="0"/>
        <v>3/04</v>
      </c>
      <c r="C31">
        <f t="shared" si="1"/>
        <v>3</v>
      </c>
      <c r="D31">
        <v>30</v>
      </c>
      <c r="E31" s="2">
        <v>35</v>
      </c>
      <c r="F31" s="4">
        <f t="shared" si="2"/>
        <v>115.01</v>
      </c>
      <c r="G31" s="5">
        <v>24.78</v>
      </c>
      <c r="H31" s="8">
        <v>3.4</v>
      </c>
      <c r="I31" s="8">
        <v>3.4</v>
      </c>
      <c r="K31">
        <v>378</v>
      </c>
      <c r="L31" s="9">
        <f t="shared" si="6"/>
        <v>5.6560846560846569E-2</v>
      </c>
      <c r="M31" s="3">
        <f t="shared" si="3"/>
        <v>12.6</v>
      </c>
      <c r="N31" s="7">
        <v>90.23</v>
      </c>
      <c r="O31" s="8">
        <v>7</v>
      </c>
      <c r="P31" s="8">
        <v>7</v>
      </c>
      <c r="R31">
        <v>97</v>
      </c>
      <c r="S31" s="10">
        <f t="shared" si="4"/>
        <v>0.85804123711340208</v>
      </c>
      <c r="T31" s="3">
        <f t="shared" si="5"/>
        <v>3.2333333333333334</v>
      </c>
    </row>
    <row r="32" spans="1:20" x14ac:dyDescent="0.25">
      <c r="A32" s="1">
        <v>38091</v>
      </c>
      <c r="B32" s="12" t="str">
        <f t="shared" si="0"/>
        <v>4/04</v>
      </c>
      <c r="C32">
        <f t="shared" si="1"/>
        <v>4</v>
      </c>
      <c r="D32">
        <v>29</v>
      </c>
      <c r="E32" s="2">
        <v>49</v>
      </c>
      <c r="F32" s="4">
        <f t="shared" si="2"/>
        <v>76.52</v>
      </c>
      <c r="G32" s="5">
        <v>20.56</v>
      </c>
      <c r="H32" s="8">
        <v>3.4</v>
      </c>
      <c r="I32" s="8">
        <v>3.4</v>
      </c>
      <c r="K32">
        <v>310</v>
      </c>
      <c r="L32" s="9">
        <f t="shared" si="6"/>
        <v>5.5354838709677417E-2</v>
      </c>
      <c r="M32" s="3">
        <f t="shared" si="3"/>
        <v>10.689655172413794</v>
      </c>
      <c r="N32" s="7">
        <v>55.96</v>
      </c>
      <c r="O32" s="8">
        <v>7</v>
      </c>
      <c r="P32" s="8">
        <v>7</v>
      </c>
      <c r="R32">
        <v>55</v>
      </c>
      <c r="S32" s="10">
        <f t="shared" si="4"/>
        <v>0.89018181818181819</v>
      </c>
      <c r="T32" s="3">
        <f t="shared" si="5"/>
        <v>1.896551724137931</v>
      </c>
    </row>
    <row r="33" spans="1:20" x14ac:dyDescent="0.25">
      <c r="A33" s="1">
        <v>38120</v>
      </c>
      <c r="B33" s="12" t="str">
        <f t="shared" si="0"/>
        <v>5/04</v>
      </c>
      <c r="C33">
        <f t="shared" si="1"/>
        <v>5</v>
      </c>
      <c r="D33">
        <v>32</v>
      </c>
      <c r="E33" s="2">
        <v>58</v>
      </c>
      <c r="F33" s="4">
        <f t="shared" si="2"/>
        <v>44.1</v>
      </c>
      <c r="G33" s="5">
        <v>28.21</v>
      </c>
      <c r="H33" s="8">
        <v>3.4</v>
      </c>
      <c r="I33" s="8">
        <v>3.4</v>
      </c>
      <c r="K33">
        <v>447</v>
      </c>
      <c r="L33" s="9">
        <f t="shared" si="6"/>
        <v>5.5503355704697992E-2</v>
      </c>
      <c r="M33" s="3">
        <f t="shared" si="3"/>
        <v>13.96875</v>
      </c>
      <c r="N33" s="7">
        <v>15.89</v>
      </c>
      <c r="O33" s="8">
        <v>7</v>
      </c>
      <c r="P33" s="8">
        <v>7</v>
      </c>
      <c r="R33">
        <v>10</v>
      </c>
      <c r="S33" s="10">
        <f t="shared" si="4"/>
        <v>0.88900000000000001</v>
      </c>
      <c r="T33" s="3">
        <f t="shared" si="5"/>
        <v>0.3125</v>
      </c>
    </row>
    <row r="34" spans="1:20" x14ac:dyDescent="0.25">
      <c r="A34" s="1">
        <v>38152</v>
      </c>
      <c r="B34" s="12" t="str">
        <f t="shared" ref="B34:B65" si="7">MONTH(A34) &amp; "/" &amp; RIGHT(YEAR(A34),2)</f>
        <v>6/04</v>
      </c>
      <c r="C34">
        <f t="shared" ref="C34:C65" si="8">MONTH(A34)</f>
        <v>6</v>
      </c>
      <c r="D34">
        <v>29</v>
      </c>
      <c r="E34" s="2">
        <v>71</v>
      </c>
      <c r="F34" s="4">
        <f t="shared" ref="F34:F65" si="9">G34+N34</f>
        <v>53.31</v>
      </c>
      <c r="G34" s="5">
        <v>39.28</v>
      </c>
      <c r="H34" s="8">
        <v>3.4</v>
      </c>
      <c r="I34" s="8">
        <v>3.4</v>
      </c>
      <c r="K34">
        <v>651</v>
      </c>
      <c r="L34" s="9">
        <f t="shared" si="6"/>
        <v>5.5115207373271892E-2</v>
      </c>
      <c r="M34" s="3">
        <f t="shared" ref="M34:M65" si="10">K34/D34</f>
        <v>22.448275862068964</v>
      </c>
      <c r="N34" s="7">
        <v>14.03</v>
      </c>
      <c r="O34" s="8">
        <v>7</v>
      </c>
      <c r="P34" s="8">
        <v>7</v>
      </c>
      <c r="R34">
        <v>8</v>
      </c>
      <c r="S34" s="10">
        <f t="shared" si="4"/>
        <v>0.87874999999999992</v>
      </c>
      <c r="T34" s="3">
        <f t="shared" si="5"/>
        <v>0.27586206896551724</v>
      </c>
    </row>
    <row r="35" spans="1:20" x14ac:dyDescent="0.25">
      <c r="A35" s="1">
        <v>38182</v>
      </c>
      <c r="B35" s="12" t="str">
        <f t="shared" si="7"/>
        <v>7/04</v>
      </c>
      <c r="C35">
        <f t="shared" si="8"/>
        <v>7</v>
      </c>
      <c r="D35">
        <v>30</v>
      </c>
      <c r="E35" s="2">
        <v>76</v>
      </c>
      <c r="F35" s="4">
        <f t="shared" si="9"/>
        <v>73.41</v>
      </c>
      <c r="G35" s="5">
        <v>60.26</v>
      </c>
      <c r="H35" s="8">
        <v>3.4</v>
      </c>
      <c r="I35" s="8">
        <v>3.4</v>
      </c>
      <c r="K35">
        <v>886</v>
      </c>
      <c r="L35" s="9">
        <f t="shared" si="6"/>
        <v>6.4176072234762974E-2</v>
      </c>
      <c r="M35" s="3">
        <f t="shared" si="10"/>
        <v>29.533333333333335</v>
      </c>
      <c r="N35" s="7">
        <v>13.15</v>
      </c>
      <c r="O35" s="8">
        <v>7</v>
      </c>
      <c r="P35" s="8">
        <v>7</v>
      </c>
      <c r="R35">
        <v>7</v>
      </c>
      <c r="S35" s="10">
        <f t="shared" si="4"/>
        <v>0.87857142857142867</v>
      </c>
      <c r="T35" s="3">
        <f t="shared" si="5"/>
        <v>0.23333333333333334</v>
      </c>
    </row>
    <row r="36" spans="1:20" x14ac:dyDescent="0.25">
      <c r="A36" s="1">
        <v>38211</v>
      </c>
      <c r="B36" s="12" t="str">
        <f t="shared" si="7"/>
        <v>8/04</v>
      </c>
      <c r="C36">
        <f t="shared" si="8"/>
        <v>8</v>
      </c>
      <c r="D36">
        <v>32</v>
      </c>
      <c r="E36" s="2">
        <v>77</v>
      </c>
      <c r="F36" s="4">
        <f t="shared" si="9"/>
        <v>83.18</v>
      </c>
      <c r="G36" s="5">
        <v>68.7</v>
      </c>
      <c r="H36" s="8">
        <v>4.7</v>
      </c>
      <c r="I36" s="8">
        <v>4.7</v>
      </c>
      <c r="K36">
        <v>1048</v>
      </c>
      <c r="L36" s="9">
        <f t="shared" si="6"/>
        <v>6.1068702290076333E-2</v>
      </c>
      <c r="M36" s="3">
        <f t="shared" si="10"/>
        <v>32.75</v>
      </c>
      <c r="N36" s="7">
        <v>14.48</v>
      </c>
      <c r="O36" s="8">
        <v>8.2200000000000006</v>
      </c>
      <c r="P36" s="8">
        <v>8.2200000000000006</v>
      </c>
      <c r="R36">
        <v>7</v>
      </c>
      <c r="S36" s="10">
        <f t="shared" si="4"/>
        <v>0.89428571428571424</v>
      </c>
      <c r="T36" s="3">
        <f t="shared" si="5"/>
        <v>0.21875</v>
      </c>
    </row>
    <row r="37" spans="1:20" x14ac:dyDescent="0.25">
      <c r="A37" s="1">
        <v>38243</v>
      </c>
      <c r="B37" s="12" t="str">
        <f t="shared" si="7"/>
        <v>9/04</v>
      </c>
      <c r="C37">
        <f t="shared" si="8"/>
        <v>9</v>
      </c>
      <c r="D37">
        <v>29</v>
      </c>
      <c r="E37" s="2">
        <v>74</v>
      </c>
      <c r="F37" s="4">
        <f t="shared" si="9"/>
        <v>71.849999999999994</v>
      </c>
      <c r="G37" s="5">
        <v>58.47</v>
      </c>
      <c r="H37" s="8">
        <v>5</v>
      </c>
      <c r="I37" s="8">
        <v>5</v>
      </c>
      <c r="K37">
        <v>902</v>
      </c>
      <c r="L37" s="9">
        <f t="shared" ref="L37:L68" si="11">(G37-H37)/K37</f>
        <v>5.9279379157427939E-2</v>
      </c>
      <c r="M37" s="3">
        <f t="shared" si="10"/>
        <v>31.103448275862068</v>
      </c>
      <c r="N37" s="7">
        <v>13.38</v>
      </c>
      <c r="O37" s="8">
        <v>8.5</v>
      </c>
      <c r="P37" s="8">
        <v>8.5</v>
      </c>
      <c r="R37">
        <v>5</v>
      </c>
      <c r="S37" s="10">
        <f t="shared" si="4"/>
        <v>0.9760000000000002</v>
      </c>
      <c r="T37" s="3">
        <f t="shared" si="5"/>
        <v>0.17241379310344829</v>
      </c>
    </row>
    <row r="38" spans="1:20" x14ac:dyDescent="0.25">
      <c r="A38" s="1">
        <v>38272</v>
      </c>
      <c r="B38" s="12" t="str">
        <f t="shared" si="7"/>
        <v>10/04</v>
      </c>
      <c r="C38">
        <f t="shared" si="8"/>
        <v>10</v>
      </c>
      <c r="D38">
        <v>30</v>
      </c>
      <c r="E38" s="2">
        <v>74</v>
      </c>
      <c r="F38" s="4">
        <f t="shared" si="9"/>
        <v>75.3</v>
      </c>
      <c r="G38" s="5">
        <v>59.82</v>
      </c>
      <c r="H38" s="8">
        <v>5</v>
      </c>
      <c r="I38" s="8">
        <v>5</v>
      </c>
      <c r="K38">
        <v>944</v>
      </c>
      <c r="L38" s="9">
        <f t="shared" si="11"/>
        <v>5.8072033898305085E-2</v>
      </c>
      <c r="M38" s="3">
        <f t="shared" si="10"/>
        <v>31.466666666666665</v>
      </c>
      <c r="N38" s="7">
        <v>15.48</v>
      </c>
      <c r="O38" s="8">
        <v>8.5</v>
      </c>
      <c r="P38" s="8">
        <v>8.5</v>
      </c>
      <c r="R38">
        <v>7</v>
      </c>
      <c r="S38" s="10">
        <f t="shared" si="4"/>
        <v>0.99714285714285722</v>
      </c>
      <c r="T38" s="3">
        <f t="shared" si="5"/>
        <v>0.23333333333333334</v>
      </c>
    </row>
    <row r="39" spans="1:20" x14ac:dyDescent="0.25">
      <c r="A39" s="1">
        <v>38301</v>
      </c>
      <c r="B39" s="12" t="str">
        <f t="shared" si="7"/>
        <v>11/04</v>
      </c>
      <c r="C39">
        <f t="shared" si="8"/>
        <v>11</v>
      </c>
      <c r="D39">
        <v>29</v>
      </c>
      <c r="E39" s="2">
        <v>61</v>
      </c>
      <c r="F39" s="4">
        <f t="shared" si="9"/>
        <v>53.4</v>
      </c>
      <c r="G39" s="5">
        <v>34.799999999999997</v>
      </c>
      <c r="H39" s="8">
        <v>5</v>
      </c>
      <c r="I39" s="8">
        <v>5</v>
      </c>
      <c r="K39">
        <v>506</v>
      </c>
      <c r="L39" s="9">
        <f t="shared" si="11"/>
        <v>5.889328063241106E-2</v>
      </c>
      <c r="M39" s="3">
        <f t="shared" si="10"/>
        <v>17.448275862068964</v>
      </c>
      <c r="N39" s="7">
        <v>18.600000000000001</v>
      </c>
      <c r="O39" s="8">
        <v>8.5</v>
      </c>
      <c r="P39" s="8">
        <v>8.5</v>
      </c>
      <c r="R39">
        <v>10</v>
      </c>
      <c r="S39" s="10">
        <f t="shared" si="4"/>
        <v>1.0100000000000002</v>
      </c>
      <c r="T39" s="3">
        <f t="shared" si="5"/>
        <v>0.34482758620689657</v>
      </c>
    </row>
    <row r="40" spans="1:20" x14ac:dyDescent="0.25">
      <c r="A40" s="1">
        <v>38332</v>
      </c>
      <c r="B40" s="12" t="str">
        <f t="shared" si="7"/>
        <v>12/04</v>
      </c>
      <c r="C40">
        <f t="shared" si="8"/>
        <v>12</v>
      </c>
      <c r="D40">
        <v>31</v>
      </c>
      <c r="E40" s="2">
        <v>56</v>
      </c>
      <c r="F40" s="4">
        <f t="shared" si="9"/>
        <v>61.55</v>
      </c>
      <c r="G40" s="5">
        <v>27.4</v>
      </c>
      <c r="H40" s="8">
        <v>5</v>
      </c>
      <c r="I40" s="8">
        <v>5</v>
      </c>
      <c r="K40">
        <v>379</v>
      </c>
      <c r="L40" s="9">
        <f t="shared" si="11"/>
        <v>5.9102902374670183E-2</v>
      </c>
      <c r="M40" s="3">
        <f t="shared" si="10"/>
        <v>12.225806451612904</v>
      </c>
      <c r="N40" s="7">
        <v>34.15</v>
      </c>
      <c r="O40" s="8">
        <v>8.5</v>
      </c>
      <c r="P40" s="8">
        <v>8.5</v>
      </c>
      <c r="R40">
        <v>24</v>
      </c>
      <c r="S40" s="10">
        <f t="shared" si="4"/>
        <v>1.0687499999999999</v>
      </c>
      <c r="T40" s="3">
        <f t="shared" si="5"/>
        <v>0.77419354838709675</v>
      </c>
    </row>
    <row r="41" spans="1:20" x14ac:dyDescent="0.25">
      <c r="A41" s="1">
        <v>38365</v>
      </c>
      <c r="B41" s="12" t="str">
        <f t="shared" si="7"/>
        <v>1/05</v>
      </c>
      <c r="C41">
        <f t="shared" si="8"/>
        <v>1</v>
      </c>
      <c r="D41">
        <v>30</v>
      </c>
      <c r="E41" s="2">
        <v>37</v>
      </c>
      <c r="F41" s="4">
        <f t="shared" si="9"/>
        <v>109.19</v>
      </c>
      <c r="G41" s="5">
        <v>26.73</v>
      </c>
      <c r="H41" s="8">
        <v>5</v>
      </c>
      <c r="I41" s="8">
        <v>5</v>
      </c>
      <c r="K41">
        <v>369</v>
      </c>
      <c r="L41" s="9">
        <f t="shared" si="11"/>
        <v>5.8888888888888893E-2</v>
      </c>
      <c r="M41" s="3">
        <f t="shared" si="10"/>
        <v>12.3</v>
      </c>
      <c r="N41" s="7">
        <v>82.46</v>
      </c>
      <c r="O41" s="8">
        <v>8.5</v>
      </c>
      <c r="P41" s="8">
        <v>8.5</v>
      </c>
      <c r="R41">
        <v>74</v>
      </c>
      <c r="S41" s="10">
        <f t="shared" si="4"/>
        <v>0.99945945945945935</v>
      </c>
      <c r="T41" s="3">
        <f t="shared" si="5"/>
        <v>2.4666666666666668</v>
      </c>
    </row>
    <row r="42" spans="1:20" x14ac:dyDescent="0.25">
      <c r="A42" s="1">
        <v>38394</v>
      </c>
      <c r="B42" s="12" t="str">
        <f t="shared" si="7"/>
        <v>2/05</v>
      </c>
      <c r="C42">
        <f t="shared" si="8"/>
        <v>2</v>
      </c>
      <c r="D42">
        <v>34</v>
      </c>
      <c r="E42" s="2">
        <v>37</v>
      </c>
      <c r="F42" s="4">
        <f t="shared" si="9"/>
        <v>141.22999999999999</v>
      </c>
      <c r="G42" s="5">
        <v>30.95</v>
      </c>
      <c r="H42" s="8">
        <v>5</v>
      </c>
      <c r="I42" s="8">
        <v>5</v>
      </c>
      <c r="K42">
        <v>432</v>
      </c>
      <c r="L42" s="9">
        <f t="shared" si="11"/>
        <v>6.0069444444444446E-2</v>
      </c>
      <c r="M42" s="3">
        <f t="shared" si="10"/>
        <v>12.705882352941176</v>
      </c>
      <c r="N42" s="7">
        <v>110.28</v>
      </c>
      <c r="O42" s="8">
        <v>8.5</v>
      </c>
      <c r="P42" s="8">
        <v>8.5</v>
      </c>
      <c r="R42">
        <v>101</v>
      </c>
      <c r="S42" s="10">
        <f t="shared" si="4"/>
        <v>1.0077227722772277</v>
      </c>
      <c r="T42" s="3">
        <f t="shared" si="5"/>
        <v>2.9705882352941178</v>
      </c>
    </row>
    <row r="43" spans="1:20" x14ac:dyDescent="0.25">
      <c r="A43" s="1">
        <v>38425</v>
      </c>
      <c r="B43" s="12" t="str">
        <f t="shared" si="7"/>
        <v>3/05</v>
      </c>
      <c r="C43">
        <f t="shared" si="8"/>
        <v>3</v>
      </c>
      <c r="D43">
        <v>29</v>
      </c>
      <c r="E43" s="2">
        <v>40</v>
      </c>
      <c r="F43" s="4">
        <f t="shared" si="9"/>
        <v>114.22</v>
      </c>
      <c r="G43" s="5">
        <v>32.630000000000003</v>
      </c>
      <c r="H43" s="8">
        <v>5</v>
      </c>
      <c r="I43" s="8">
        <v>5</v>
      </c>
      <c r="K43">
        <v>462</v>
      </c>
      <c r="L43" s="9">
        <f t="shared" si="11"/>
        <v>5.9805194805194813E-2</v>
      </c>
      <c r="M43" s="3">
        <f t="shared" si="10"/>
        <v>15.931034482758621</v>
      </c>
      <c r="N43" s="7">
        <v>81.59</v>
      </c>
      <c r="O43" s="8">
        <v>8.5</v>
      </c>
      <c r="P43" s="8">
        <v>8.5</v>
      </c>
      <c r="R43">
        <v>78</v>
      </c>
      <c r="S43" s="10">
        <f t="shared" si="4"/>
        <v>0.93705128205128208</v>
      </c>
      <c r="T43" s="3">
        <f t="shared" si="5"/>
        <v>2.6896551724137931</v>
      </c>
    </row>
    <row r="44" spans="1:20" x14ac:dyDescent="0.25">
      <c r="A44" s="1">
        <v>38455</v>
      </c>
      <c r="B44" s="12" t="str">
        <f t="shared" si="7"/>
        <v>4/05</v>
      </c>
      <c r="C44">
        <f t="shared" si="8"/>
        <v>4</v>
      </c>
      <c r="D44">
        <v>29</v>
      </c>
      <c r="E44" s="2">
        <v>41</v>
      </c>
      <c r="F44" s="4">
        <f t="shared" si="9"/>
        <v>94.86999999999999</v>
      </c>
      <c r="G44" s="5">
        <v>30.02</v>
      </c>
      <c r="H44" s="8">
        <v>5</v>
      </c>
      <c r="I44" s="8">
        <v>5</v>
      </c>
      <c r="K44">
        <v>426</v>
      </c>
      <c r="L44" s="9">
        <f t="shared" si="11"/>
        <v>5.8732394366197184E-2</v>
      </c>
      <c r="M44" s="3">
        <f t="shared" si="10"/>
        <v>14.689655172413794</v>
      </c>
      <c r="N44" s="7">
        <v>64.849999999999994</v>
      </c>
      <c r="O44" s="8">
        <v>8.5</v>
      </c>
      <c r="P44" s="8">
        <v>8.5</v>
      </c>
      <c r="R44">
        <v>65</v>
      </c>
      <c r="S44" s="10">
        <f t="shared" si="4"/>
        <v>0.8669230769230768</v>
      </c>
      <c r="T44" s="3">
        <f t="shared" si="5"/>
        <v>2.2413793103448274</v>
      </c>
    </row>
    <row r="45" spans="1:20" x14ac:dyDescent="0.25">
      <c r="A45" s="1">
        <v>38484</v>
      </c>
      <c r="B45" s="12" t="str">
        <f t="shared" si="7"/>
        <v>5/05</v>
      </c>
      <c r="C45">
        <f t="shared" si="8"/>
        <v>5</v>
      </c>
      <c r="D45">
        <v>32</v>
      </c>
      <c r="E45" s="2">
        <v>59</v>
      </c>
      <c r="F45" s="4">
        <f t="shared" si="9"/>
        <v>68.650000000000006</v>
      </c>
      <c r="G45" s="5">
        <v>39.04</v>
      </c>
      <c r="H45" s="8">
        <v>5</v>
      </c>
      <c r="I45" s="8">
        <v>5</v>
      </c>
      <c r="K45">
        <v>605</v>
      </c>
      <c r="L45" s="9">
        <f t="shared" si="11"/>
        <v>5.6264462809917357E-2</v>
      </c>
      <c r="M45" s="3">
        <f t="shared" si="10"/>
        <v>18.90625</v>
      </c>
      <c r="N45" s="7">
        <v>29.61</v>
      </c>
      <c r="O45" s="8">
        <v>8.5</v>
      </c>
      <c r="P45" s="8">
        <v>8.5</v>
      </c>
      <c r="R45">
        <v>22</v>
      </c>
      <c r="S45" s="10">
        <f t="shared" si="4"/>
        <v>0.95954545454545448</v>
      </c>
      <c r="T45" s="3">
        <f t="shared" si="5"/>
        <v>0.6875</v>
      </c>
    </row>
    <row r="46" spans="1:20" x14ac:dyDescent="0.25">
      <c r="A46" s="1">
        <v>38516</v>
      </c>
      <c r="B46" s="12" t="str">
        <f t="shared" si="7"/>
        <v>6/05</v>
      </c>
      <c r="C46">
        <f t="shared" si="8"/>
        <v>6</v>
      </c>
      <c r="D46">
        <v>28</v>
      </c>
      <c r="E46" s="2">
        <v>62</v>
      </c>
      <c r="F46" s="4">
        <f t="shared" si="9"/>
        <v>58.76</v>
      </c>
      <c r="G46" s="5">
        <v>35.69</v>
      </c>
      <c r="H46" s="8">
        <v>5</v>
      </c>
      <c r="I46" s="8">
        <v>5</v>
      </c>
      <c r="K46">
        <v>551</v>
      </c>
      <c r="L46" s="9">
        <f t="shared" si="11"/>
        <v>5.5698729582577128E-2</v>
      </c>
      <c r="M46" s="3">
        <f t="shared" si="10"/>
        <v>19.678571428571427</v>
      </c>
      <c r="N46" s="7">
        <v>23.07</v>
      </c>
      <c r="O46" s="8">
        <v>8.5</v>
      </c>
      <c r="P46" s="8">
        <v>8.5</v>
      </c>
      <c r="R46">
        <v>14</v>
      </c>
      <c r="S46" s="10">
        <f t="shared" si="4"/>
        <v>1.0407142857142857</v>
      </c>
      <c r="T46" s="3">
        <f t="shared" si="5"/>
        <v>0.5</v>
      </c>
    </row>
    <row r="47" spans="1:20" x14ac:dyDescent="0.25">
      <c r="A47" s="1">
        <v>38546</v>
      </c>
      <c r="B47" s="12" t="str">
        <f t="shared" si="7"/>
        <v>7/05</v>
      </c>
      <c r="C47">
        <f t="shared" si="8"/>
        <v>7</v>
      </c>
      <c r="D47">
        <v>30</v>
      </c>
      <c r="E47" s="2">
        <v>73</v>
      </c>
      <c r="F47" s="4">
        <f t="shared" si="9"/>
        <v>91</v>
      </c>
      <c r="G47" s="5">
        <v>73.84</v>
      </c>
      <c r="H47" s="8">
        <v>5</v>
      </c>
      <c r="I47" s="8">
        <v>5</v>
      </c>
      <c r="K47">
        <v>1168</v>
      </c>
      <c r="L47" s="9">
        <f t="shared" si="11"/>
        <v>5.8938356164383567E-2</v>
      </c>
      <c r="M47" s="3">
        <f t="shared" si="10"/>
        <v>38.93333333333333</v>
      </c>
      <c r="N47" s="7">
        <v>17.16</v>
      </c>
      <c r="O47" s="8">
        <v>8.5</v>
      </c>
      <c r="P47" s="8">
        <v>8.5</v>
      </c>
      <c r="R47">
        <v>8</v>
      </c>
      <c r="S47" s="10">
        <f t="shared" si="4"/>
        <v>1.0825</v>
      </c>
      <c r="T47" s="3">
        <f t="shared" si="5"/>
        <v>0.26666666666666666</v>
      </c>
    </row>
    <row r="48" spans="1:20" x14ac:dyDescent="0.25">
      <c r="A48" s="1">
        <v>38575</v>
      </c>
      <c r="B48" s="12" t="str">
        <f t="shared" si="7"/>
        <v>8/05</v>
      </c>
      <c r="C48">
        <f t="shared" si="8"/>
        <v>8</v>
      </c>
      <c r="D48">
        <v>30</v>
      </c>
      <c r="E48" s="2">
        <v>80</v>
      </c>
      <c r="F48" s="4">
        <f t="shared" si="9"/>
        <v>121.32000000000001</v>
      </c>
      <c r="G48" s="5">
        <v>106.31</v>
      </c>
      <c r="H48" s="8">
        <v>5</v>
      </c>
      <c r="I48" s="8">
        <v>5</v>
      </c>
      <c r="K48">
        <v>1747</v>
      </c>
      <c r="L48" s="9">
        <f t="shared" si="11"/>
        <v>5.799084144247281E-2</v>
      </c>
      <c r="M48" s="3">
        <f t="shared" si="10"/>
        <v>58.233333333333334</v>
      </c>
      <c r="N48" s="7">
        <v>15.01</v>
      </c>
      <c r="O48" s="8">
        <v>8.5</v>
      </c>
      <c r="P48" s="8">
        <v>8.5</v>
      </c>
      <c r="R48">
        <v>6</v>
      </c>
      <c r="S48" s="10">
        <f t="shared" si="4"/>
        <v>1.085</v>
      </c>
      <c r="T48" s="3">
        <f t="shared" si="5"/>
        <v>0.2</v>
      </c>
    </row>
    <row r="49" spans="1:20" x14ac:dyDescent="0.25">
      <c r="A49" s="1">
        <v>38607</v>
      </c>
      <c r="B49" s="12" t="str">
        <f t="shared" si="7"/>
        <v>9/05</v>
      </c>
      <c r="C49">
        <f t="shared" si="8"/>
        <v>9</v>
      </c>
      <c r="D49">
        <v>31</v>
      </c>
      <c r="E49" s="2">
        <v>82</v>
      </c>
      <c r="F49" s="4">
        <f t="shared" si="9"/>
        <v>142.54000000000002</v>
      </c>
      <c r="G49" s="5">
        <v>126.4</v>
      </c>
      <c r="H49" s="8">
        <v>5</v>
      </c>
      <c r="I49" s="8">
        <v>5</v>
      </c>
      <c r="K49">
        <v>1980</v>
      </c>
      <c r="L49" s="9">
        <f t="shared" si="11"/>
        <v>6.1313131313131319E-2</v>
      </c>
      <c r="M49" s="3">
        <f t="shared" si="10"/>
        <v>63.87096774193548</v>
      </c>
      <c r="N49" s="7">
        <v>16.14</v>
      </c>
      <c r="O49" s="8">
        <v>8.5</v>
      </c>
      <c r="P49" s="8">
        <v>8.5</v>
      </c>
      <c r="R49">
        <v>7</v>
      </c>
      <c r="S49" s="10">
        <f t="shared" si="4"/>
        <v>1.0914285714285714</v>
      </c>
      <c r="T49" s="3">
        <f t="shared" si="5"/>
        <v>0.22580645161290322</v>
      </c>
    </row>
    <row r="50" spans="1:20" x14ac:dyDescent="0.25">
      <c r="A50" s="1">
        <v>38636</v>
      </c>
      <c r="B50" s="12" t="str">
        <f t="shared" si="7"/>
        <v>10/05</v>
      </c>
      <c r="C50">
        <f t="shared" si="8"/>
        <v>10</v>
      </c>
      <c r="D50">
        <v>30</v>
      </c>
      <c r="E50" s="2">
        <v>75</v>
      </c>
      <c r="F50" s="4">
        <f t="shared" si="9"/>
        <v>124.74000000000001</v>
      </c>
      <c r="G50" s="5">
        <v>106.4</v>
      </c>
      <c r="H50" s="8">
        <v>5</v>
      </c>
      <c r="I50" s="8">
        <v>5</v>
      </c>
      <c r="K50">
        <v>1609</v>
      </c>
      <c r="L50" s="9">
        <f t="shared" si="11"/>
        <v>6.3020509633312627E-2</v>
      </c>
      <c r="M50" s="3">
        <f t="shared" si="10"/>
        <v>53.633333333333333</v>
      </c>
      <c r="N50" s="7">
        <v>18.34</v>
      </c>
      <c r="O50" s="8">
        <v>8.5</v>
      </c>
      <c r="P50" s="8">
        <v>8.5</v>
      </c>
      <c r="R50">
        <v>9</v>
      </c>
      <c r="S50" s="10">
        <f t="shared" si="4"/>
        <v>1.0933333333333333</v>
      </c>
      <c r="T50" s="3">
        <f t="shared" si="5"/>
        <v>0.3</v>
      </c>
    </row>
    <row r="51" spans="1:20" x14ac:dyDescent="0.25">
      <c r="A51" s="1">
        <v>38665</v>
      </c>
      <c r="B51" s="12" t="str">
        <f t="shared" si="7"/>
        <v>11/05</v>
      </c>
      <c r="C51">
        <f t="shared" si="8"/>
        <v>11</v>
      </c>
      <c r="D51">
        <v>29</v>
      </c>
      <c r="E51" s="2">
        <v>67</v>
      </c>
      <c r="F51" s="4">
        <f t="shared" si="9"/>
        <v>96.96</v>
      </c>
      <c r="G51" s="5">
        <v>79.709999999999994</v>
      </c>
      <c r="H51" s="8">
        <v>5</v>
      </c>
      <c r="I51" s="8">
        <v>5</v>
      </c>
      <c r="K51">
        <v>1206</v>
      </c>
      <c r="L51" s="9">
        <f t="shared" si="11"/>
        <v>6.1948590381426194E-2</v>
      </c>
      <c r="M51" s="3">
        <f t="shared" si="10"/>
        <v>41.586206896551722</v>
      </c>
      <c r="N51" s="7">
        <v>17.25</v>
      </c>
      <c r="O51" s="8">
        <v>8.5</v>
      </c>
      <c r="P51" s="8">
        <v>8.5</v>
      </c>
      <c r="R51">
        <v>8</v>
      </c>
      <c r="S51" s="10">
        <f t="shared" si="4"/>
        <v>1.09375</v>
      </c>
      <c r="T51" s="3">
        <f t="shared" si="5"/>
        <v>0.27586206896551724</v>
      </c>
    </row>
    <row r="52" spans="1:20" x14ac:dyDescent="0.25">
      <c r="A52" s="1">
        <v>38695</v>
      </c>
      <c r="B52" s="12" t="str">
        <f t="shared" si="7"/>
        <v>12/05</v>
      </c>
      <c r="C52">
        <f t="shared" si="8"/>
        <v>12</v>
      </c>
      <c r="D52">
        <v>29</v>
      </c>
      <c r="E52" s="2">
        <v>52</v>
      </c>
      <c r="F52" s="4">
        <f t="shared" si="9"/>
        <v>105.05000000000001</v>
      </c>
      <c r="G52" s="5">
        <v>55.6</v>
      </c>
      <c r="H52" s="8">
        <v>5</v>
      </c>
      <c r="I52" s="8">
        <v>5</v>
      </c>
      <c r="K52">
        <v>854</v>
      </c>
      <c r="L52" s="9">
        <f t="shared" si="11"/>
        <v>5.9250585480093682E-2</v>
      </c>
      <c r="M52" s="3">
        <f t="shared" si="10"/>
        <v>29.448275862068964</v>
      </c>
      <c r="N52" s="7">
        <v>49.45</v>
      </c>
      <c r="O52" s="8">
        <v>8.5</v>
      </c>
      <c r="P52" s="8">
        <v>8.5</v>
      </c>
      <c r="R52">
        <v>28</v>
      </c>
      <c r="S52" s="10">
        <f t="shared" si="4"/>
        <v>1.4625000000000001</v>
      </c>
      <c r="T52" s="3">
        <f t="shared" si="5"/>
        <v>0.96551724137931039</v>
      </c>
    </row>
    <row r="53" spans="1:20" x14ac:dyDescent="0.25">
      <c r="A53" s="1">
        <v>38729</v>
      </c>
      <c r="B53" s="12" t="str">
        <f t="shared" si="7"/>
        <v>1/06</v>
      </c>
      <c r="C53">
        <f t="shared" si="8"/>
        <v>1</v>
      </c>
      <c r="D53">
        <v>33</v>
      </c>
      <c r="E53" s="2">
        <v>34</v>
      </c>
      <c r="F53" s="4">
        <f t="shared" si="9"/>
        <v>228.43</v>
      </c>
      <c r="G53" s="5">
        <v>69</v>
      </c>
      <c r="H53" s="8">
        <v>5</v>
      </c>
      <c r="I53" s="8">
        <v>5</v>
      </c>
      <c r="K53">
        <v>1049</v>
      </c>
      <c r="L53" s="9">
        <f t="shared" si="11"/>
        <v>6.1010486177311724E-2</v>
      </c>
      <c r="M53" s="3">
        <f t="shared" si="10"/>
        <v>31.787878787878789</v>
      </c>
      <c r="N53" s="7">
        <v>159.43</v>
      </c>
      <c r="O53" s="8">
        <v>8.5</v>
      </c>
      <c r="P53" s="8">
        <v>8.5</v>
      </c>
      <c r="R53">
        <v>99</v>
      </c>
      <c r="S53" s="10">
        <f t="shared" si="4"/>
        <v>1.5245454545454546</v>
      </c>
      <c r="T53" s="3">
        <f t="shared" si="5"/>
        <v>3</v>
      </c>
    </row>
    <row r="54" spans="1:20" x14ac:dyDescent="0.25">
      <c r="A54" s="1">
        <v>38758</v>
      </c>
      <c r="B54" s="12" t="str">
        <f t="shared" si="7"/>
        <v>2/06</v>
      </c>
      <c r="C54">
        <f t="shared" si="8"/>
        <v>2</v>
      </c>
      <c r="D54">
        <v>34</v>
      </c>
      <c r="E54" s="2">
        <v>44</v>
      </c>
      <c r="F54" s="4">
        <f t="shared" si="9"/>
        <v>174.82999999999998</v>
      </c>
      <c r="G54" s="5">
        <v>67.77</v>
      </c>
      <c r="H54" s="8">
        <v>5</v>
      </c>
      <c r="I54" s="8">
        <v>5</v>
      </c>
      <c r="K54">
        <v>1064</v>
      </c>
      <c r="L54" s="9">
        <f t="shared" si="11"/>
        <v>5.8994360902255634E-2</v>
      </c>
      <c r="M54" s="3">
        <f t="shared" si="10"/>
        <v>31.294117647058822</v>
      </c>
      <c r="N54" s="7">
        <v>107.06</v>
      </c>
      <c r="O54" s="8">
        <v>8.5</v>
      </c>
      <c r="P54" s="8">
        <v>8.5</v>
      </c>
      <c r="R54">
        <v>64</v>
      </c>
      <c r="S54" s="10">
        <f t="shared" si="4"/>
        <v>1.54</v>
      </c>
      <c r="T54" s="3">
        <f t="shared" si="5"/>
        <v>1.8823529411764706</v>
      </c>
    </row>
    <row r="55" spans="1:20" x14ac:dyDescent="0.25">
      <c r="A55" s="1">
        <v>38789</v>
      </c>
      <c r="B55" s="12" t="str">
        <f t="shared" si="7"/>
        <v>3/06</v>
      </c>
      <c r="C55">
        <f t="shared" si="8"/>
        <v>3</v>
      </c>
      <c r="D55">
        <v>29</v>
      </c>
      <c r="E55" s="2">
        <v>38</v>
      </c>
      <c r="F55" s="4">
        <f t="shared" si="9"/>
        <v>157.23000000000002</v>
      </c>
      <c r="G55" s="5">
        <v>56.7</v>
      </c>
      <c r="H55" s="8">
        <v>5</v>
      </c>
      <c r="I55" s="8">
        <v>5</v>
      </c>
      <c r="K55">
        <v>904</v>
      </c>
      <c r="L55" s="9">
        <f t="shared" si="11"/>
        <v>5.7190265486725664E-2</v>
      </c>
      <c r="M55" s="3">
        <f t="shared" si="10"/>
        <v>31.172413793103448</v>
      </c>
      <c r="N55" s="7">
        <v>100.53</v>
      </c>
      <c r="O55" s="8">
        <v>8.5</v>
      </c>
      <c r="P55" s="8">
        <v>8.5</v>
      </c>
      <c r="R55">
        <v>63</v>
      </c>
      <c r="S55" s="10">
        <f t="shared" si="4"/>
        <v>1.4607936507936508</v>
      </c>
      <c r="T55" s="3">
        <f t="shared" si="5"/>
        <v>2.1724137931034484</v>
      </c>
    </row>
    <row r="56" spans="1:20" x14ac:dyDescent="0.25">
      <c r="A56" s="1">
        <v>38818</v>
      </c>
      <c r="B56" s="12" t="str">
        <f t="shared" si="7"/>
        <v>4/06</v>
      </c>
      <c r="C56">
        <f t="shared" si="8"/>
        <v>4</v>
      </c>
      <c r="D56">
        <v>29</v>
      </c>
      <c r="E56" s="2">
        <v>46</v>
      </c>
      <c r="F56" s="4">
        <f t="shared" si="9"/>
        <v>107.53999999999999</v>
      </c>
      <c r="G56" s="5">
        <v>51.24</v>
      </c>
      <c r="H56" s="8">
        <v>5</v>
      </c>
      <c r="I56" s="8">
        <v>5</v>
      </c>
      <c r="K56">
        <v>778</v>
      </c>
      <c r="L56" s="9">
        <f t="shared" si="11"/>
        <v>5.9434447300771208E-2</v>
      </c>
      <c r="M56" s="3">
        <f t="shared" si="10"/>
        <v>26.827586206896552</v>
      </c>
      <c r="N56" s="7">
        <v>56.3</v>
      </c>
      <c r="O56" s="8">
        <v>8.5</v>
      </c>
      <c r="P56" s="8">
        <v>8.5</v>
      </c>
      <c r="R56">
        <v>33</v>
      </c>
      <c r="S56" s="10">
        <f t="shared" si="4"/>
        <v>1.4484848484848485</v>
      </c>
      <c r="T56" s="3">
        <f t="shared" si="5"/>
        <v>1.1379310344827587</v>
      </c>
    </row>
    <row r="57" spans="1:20" x14ac:dyDescent="0.25">
      <c r="A57" s="1">
        <v>38848</v>
      </c>
      <c r="B57" s="12" t="str">
        <f t="shared" si="7"/>
        <v>5/06</v>
      </c>
      <c r="C57">
        <f t="shared" si="8"/>
        <v>5</v>
      </c>
      <c r="D57">
        <v>32</v>
      </c>
      <c r="E57" s="2">
        <v>59</v>
      </c>
      <c r="F57" s="4">
        <f t="shared" si="9"/>
        <v>105.83</v>
      </c>
      <c r="G57" s="5">
        <v>66.27</v>
      </c>
      <c r="H57" s="8">
        <v>5</v>
      </c>
      <c r="I57" s="8">
        <v>5</v>
      </c>
      <c r="K57">
        <v>979</v>
      </c>
      <c r="L57" s="9">
        <f t="shared" si="11"/>
        <v>6.2584269662921341E-2</v>
      </c>
      <c r="M57" s="3">
        <f t="shared" si="10"/>
        <v>30.59375</v>
      </c>
      <c r="N57" s="7">
        <v>39.56</v>
      </c>
      <c r="O57" s="8">
        <v>8.5</v>
      </c>
      <c r="P57" s="8">
        <v>8.5</v>
      </c>
      <c r="R57">
        <v>21</v>
      </c>
      <c r="S57" s="10">
        <f t="shared" si="4"/>
        <v>1.4790476190476192</v>
      </c>
      <c r="T57" s="3">
        <f t="shared" si="5"/>
        <v>0.65625</v>
      </c>
    </row>
    <row r="58" spans="1:20" x14ac:dyDescent="0.25">
      <c r="A58" s="1">
        <v>38880</v>
      </c>
      <c r="B58" s="12" t="str">
        <f t="shared" si="7"/>
        <v>6/06</v>
      </c>
      <c r="C58">
        <f t="shared" si="8"/>
        <v>6</v>
      </c>
      <c r="D58">
        <v>30</v>
      </c>
      <c r="E58" s="2">
        <v>60</v>
      </c>
      <c r="F58" s="4">
        <f t="shared" si="9"/>
        <v>88.41</v>
      </c>
      <c r="G58" s="5">
        <v>66.37</v>
      </c>
      <c r="H58" s="8">
        <v>5</v>
      </c>
      <c r="I58" s="8">
        <v>5</v>
      </c>
      <c r="K58">
        <v>968</v>
      </c>
      <c r="L58" s="9">
        <f t="shared" si="11"/>
        <v>6.3398760330578521E-2</v>
      </c>
      <c r="M58" s="3">
        <f t="shared" si="10"/>
        <v>32.266666666666666</v>
      </c>
      <c r="N58" s="7">
        <v>22.04</v>
      </c>
      <c r="O58" s="8">
        <v>8.5</v>
      </c>
      <c r="P58" s="8">
        <v>8.5</v>
      </c>
      <c r="R58">
        <v>12</v>
      </c>
      <c r="S58" s="10">
        <f t="shared" si="4"/>
        <v>1.1283333333333332</v>
      </c>
      <c r="T58" s="3">
        <f t="shared" si="5"/>
        <v>0.4</v>
      </c>
    </row>
    <row r="59" spans="1:20" x14ac:dyDescent="0.25">
      <c r="A59" s="1">
        <v>38911</v>
      </c>
      <c r="B59" s="12" t="str">
        <f t="shared" si="7"/>
        <v>7/06</v>
      </c>
      <c r="C59">
        <f t="shared" si="8"/>
        <v>7</v>
      </c>
      <c r="D59">
        <v>30</v>
      </c>
      <c r="E59" s="2">
        <v>74</v>
      </c>
      <c r="F59" s="4">
        <f t="shared" si="9"/>
        <v>108.53999999999999</v>
      </c>
      <c r="G59" s="5">
        <v>89.36</v>
      </c>
      <c r="H59" s="8">
        <v>5</v>
      </c>
      <c r="I59" s="8">
        <v>5</v>
      </c>
      <c r="K59">
        <v>1362</v>
      </c>
      <c r="L59" s="9">
        <f t="shared" si="11"/>
        <v>6.1938325991189425E-2</v>
      </c>
      <c r="M59" s="3">
        <f t="shared" si="10"/>
        <v>45.4</v>
      </c>
      <c r="N59" s="7">
        <v>19.18</v>
      </c>
      <c r="O59" s="8">
        <v>8.5</v>
      </c>
      <c r="P59" s="8">
        <v>8.5</v>
      </c>
      <c r="R59">
        <v>10</v>
      </c>
      <c r="S59" s="10">
        <f t="shared" si="4"/>
        <v>1.0680000000000001</v>
      </c>
      <c r="T59" s="3">
        <f t="shared" si="5"/>
        <v>0.33333333333333331</v>
      </c>
    </row>
    <row r="60" spans="1:20" x14ac:dyDescent="0.25">
      <c r="A60" s="1">
        <v>38940</v>
      </c>
      <c r="B60" s="12" t="str">
        <f t="shared" si="7"/>
        <v>8/06</v>
      </c>
      <c r="C60">
        <f t="shared" si="8"/>
        <v>8</v>
      </c>
      <c r="D60">
        <v>32</v>
      </c>
      <c r="E60" s="2">
        <v>78</v>
      </c>
      <c r="F60" s="4">
        <f t="shared" si="9"/>
        <v>122.42999999999999</v>
      </c>
      <c r="G60" s="5">
        <v>102.21</v>
      </c>
      <c r="H60" s="8">
        <v>5</v>
      </c>
      <c r="I60" s="8">
        <v>5</v>
      </c>
      <c r="K60">
        <v>1608</v>
      </c>
      <c r="L60" s="9">
        <f t="shared" si="11"/>
        <v>6.0453980099502487E-2</v>
      </c>
      <c r="M60" s="3">
        <f t="shared" si="10"/>
        <v>50.25</v>
      </c>
      <c r="N60" s="7">
        <v>20.22</v>
      </c>
      <c r="O60" s="8">
        <v>8.5</v>
      </c>
      <c r="P60" s="8">
        <v>8.5</v>
      </c>
      <c r="R60">
        <v>11</v>
      </c>
      <c r="S60" s="10">
        <f t="shared" si="4"/>
        <v>1.0654545454545454</v>
      </c>
      <c r="T60" s="3">
        <f t="shared" si="5"/>
        <v>0.34375</v>
      </c>
    </row>
    <row r="61" spans="1:20" x14ac:dyDescent="0.25">
      <c r="A61" s="1">
        <v>38972</v>
      </c>
      <c r="B61" s="12" t="str">
        <f t="shared" si="7"/>
        <v>9/06</v>
      </c>
      <c r="C61">
        <f t="shared" si="8"/>
        <v>9</v>
      </c>
      <c r="D61">
        <v>29</v>
      </c>
      <c r="E61" s="2">
        <v>80</v>
      </c>
      <c r="F61" s="4">
        <f t="shared" si="9"/>
        <v>116.30000000000001</v>
      </c>
      <c r="G61" s="5">
        <v>99.87</v>
      </c>
      <c r="H61" s="8">
        <v>5</v>
      </c>
      <c r="I61" s="8">
        <v>5</v>
      </c>
      <c r="K61">
        <v>1537</v>
      </c>
      <c r="L61" s="9">
        <f t="shared" si="11"/>
        <v>6.1724137931034484E-2</v>
      </c>
      <c r="M61" s="3">
        <f t="shared" si="10"/>
        <v>53</v>
      </c>
      <c r="N61" s="7">
        <v>16.43</v>
      </c>
      <c r="O61" s="8">
        <v>8.5</v>
      </c>
      <c r="P61" s="8">
        <v>8.5</v>
      </c>
      <c r="R61">
        <v>8</v>
      </c>
      <c r="S61" s="10">
        <f t="shared" si="4"/>
        <v>0.99124999999999996</v>
      </c>
      <c r="T61" s="3">
        <f t="shared" si="5"/>
        <v>0.27586206896551724</v>
      </c>
    </row>
    <row r="62" spans="1:20" x14ac:dyDescent="0.25">
      <c r="A62" s="1">
        <v>39001</v>
      </c>
      <c r="B62" s="12" t="str">
        <f t="shared" si="7"/>
        <v>10/06</v>
      </c>
      <c r="C62">
        <f t="shared" si="8"/>
        <v>10</v>
      </c>
      <c r="D62">
        <v>30</v>
      </c>
      <c r="E62" s="2">
        <v>69</v>
      </c>
      <c r="F62" s="4">
        <f t="shared" si="9"/>
        <v>99.46</v>
      </c>
      <c r="G62" s="5">
        <v>83.24</v>
      </c>
      <c r="H62" s="8">
        <v>5</v>
      </c>
      <c r="I62" s="8">
        <v>5</v>
      </c>
      <c r="K62">
        <v>1279</v>
      </c>
      <c r="L62" s="9">
        <f t="shared" si="11"/>
        <v>6.1172791243158713E-2</v>
      </c>
      <c r="M62" s="3">
        <f t="shared" si="10"/>
        <v>42.633333333333333</v>
      </c>
      <c r="N62" s="7">
        <v>16.22</v>
      </c>
      <c r="O62" s="8">
        <v>8.5</v>
      </c>
      <c r="P62" s="8">
        <v>8.5</v>
      </c>
      <c r="R62">
        <v>8</v>
      </c>
      <c r="S62" s="10">
        <f t="shared" si="4"/>
        <v>0.96499999999999986</v>
      </c>
      <c r="T62" s="3">
        <f t="shared" si="5"/>
        <v>0.26666666666666666</v>
      </c>
    </row>
    <row r="63" spans="1:20" x14ac:dyDescent="0.25">
      <c r="A63" s="1">
        <v>39030</v>
      </c>
      <c r="B63" s="12" t="str">
        <f t="shared" si="7"/>
        <v>11/06</v>
      </c>
      <c r="C63">
        <f t="shared" si="8"/>
        <v>11</v>
      </c>
      <c r="D63">
        <v>31</v>
      </c>
      <c r="E63" s="2">
        <v>58</v>
      </c>
      <c r="F63" s="4">
        <f t="shared" si="9"/>
        <v>94.9</v>
      </c>
      <c r="G63" s="5">
        <v>73.900000000000006</v>
      </c>
      <c r="H63" s="8">
        <v>5</v>
      </c>
      <c r="I63" s="8">
        <v>5</v>
      </c>
      <c r="K63">
        <v>1078</v>
      </c>
      <c r="L63" s="9">
        <f t="shared" si="11"/>
        <v>6.3914656771799638E-2</v>
      </c>
      <c r="M63" s="3">
        <f t="shared" si="10"/>
        <v>34.774193548387096</v>
      </c>
      <c r="N63" s="7">
        <v>21</v>
      </c>
      <c r="O63" s="8">
        <v>8.5</v>
      </c>
      <c r="P63" s="8">
        <v>8.5</v>
      </c>
      <c r="R63">
        <v>13</v>
      </c>
      <c r="S63" s="10">
        <f t="shared" si="4"/>
        <v>0.96153846153846156</v>
      </c>
      <c r="T63" s="3">
        <f t="shared" si="5"/>
        <v>0.41935483870967744</v>
      </c>
    </row>
    <row r="64" spans="1:20" x14ac:dyDescent="0.25">
      <c r="A64" s="1">
        <v>39063</v>
      </c>
      <c r="B64" s="12" t="str">
        <f t="shared" si="7"/>
        <v>12/06</v>
      </c>
      <c r="C64">
        <f t="shared" si="8"/>
        <v>12</v>
      </c>
      <c r="D64">
        <v>29</v>
      </c>
      <c r="E64" s="2">
        <v>48</v>
      </c>
      <c r="F64" s="4">
        <f t="shared" si="9"/>
        <v>97.31</v>
      </c>
      <c r="G64" s="5">
        <v>61.17</v>
      </c>
      <c r="H64" s="8">
        <v>5</v>
      </c>
      <c r="I64" s="8">
        <v>5</v>
      </c>
      <c r="K64">
        <v>905</v>
      </c>
      <c r="L64" s="9">
        <f t="shared" si="11"/>
        <v>6.2066298342541439E-2</v>
      </c>
      <c r="M64" s="3">
        <f t="shared" si="10"/>
        <v>31.206896551724139</v>
      </c>
      <c r="N64" s="7">
        <v>36.14</v>
      </c>
      <c r="O64" s="8">
        <v>8.5</v>
      </c>
      <c r="P64" s="8">
        <v>8.5</v>
      </c>
      <c r="R64">
        <v>30</v>
      </c>
      <c r="S64" s="10">
        <f t="shared" si="4"/>
        <v>0.92133333333333334</v>
      </c>
      <c r="T64" s="3">
        <f t="shared" si="5"/>
        <v>1.0344827586206897</v>
      </c>
    </row>
    <row r="65" spans="1:20" x14ac:dyDescent="0.25">
      <c r="A65" s="1">
        <v>39094</v>
      </c>
      <c r="B65" s="12" t="str">
        <f t="shared" si="7"/>
        <v>1/07</v>
      </c>
      <c r="C65">
        <f t="shared" si="8"/>
        <v>1</v>
      </c>
      <c r="D65">
        <v>34</v>
      </c>
      <c r="E65" s="2">
        <v>45</v>
      </c>
      <c r="F65" s="4">
        <f t="shared" si="9"/>
        <v>114.94</v>
      </c>
      <c r="G65" s="5">
        <v>63.9</v>
      </c>
      <c r="H65" s="8">
        <v>5</v>
      </c>
      <c r="I65" s="8">
        <v>5</v>
      </c>
      <c r="K65">
        <v>921</v>
      </c>
      <c r="L65" s="9">
        <f t="shared" si="11"/>
        <v>6.3952225841476654E-2</v>
      </c>
      <c r="M65" s="3">
        <f t="shared" si="10"/>
        <v>27.088235294117649</v>
      </c>
      <c r="N65" s="7">
        <v>51.04</v>
      </c>
      <c r="O65" s="8">
        <v>8.5</v>
      </c>
      <c r="P65" s="8">
        <v>8.5</v>
      </c>
      <c r="R65">
        <v>44</v>
      </c>
      <c r="S65" s="10">
        <f t="shared" si="4"/>
        <v>0.9668181818181818</v>
      </c>
      <c r="T65" s="3">
        <f t="shared" si="5"/>
        <v>1.2941176470588236</v>
      </c>
    </row>
    <row r="66" spans="1:20" x14ac:dyDescent="0.25">
      <c r="A66" s="1">
        <v>39125</v>
      </c>
      <c r="B66" s="12" t="str">
        <f t="shared" ref="B66:B97" si="12">MONTH(A66) &amp; "/" &amp; RIGHT(YEAR(A66),2)</f>
        <v>2/07</v>
      </c>
      <c r="C66">
        <f t="shared" ref="C66:C97" si="13">MONTH(A66)</f>
        <v>2</v>
      </c>
      <c r="D66">
        <v>34</v>
      </c>
      <c r="E66" s="2">
        <v>42</v>
      </c>
      <c r="F66" s="4">
        <f t="shared" ref="F66:F97" si="14">G66+N66</f>
        <v>131.84</v>
      </c>
      <c r="G66" s="5">
        <v>69.510000000000005</v>
      </c>
      <c r="H66" s="8">
        <v>5</v>
      </c>
      <c r="I66" s="8">
        <v>5</v>
      </c>
      <c r="K66">
        <v>1068</v>
      </c>
      <c r="L66" s="9">
        <f t="shared" si="11"/>
        <v>6.0402621722846446E-2</v>
      </c>
      <c r="M66" s="3">
        <f t="shared" ref="M66:M97" si="15">K66/D66</f>
        <v>31.411764705882351</v>
      </c>
      <c r="N66" s="7">
        <v>62.33</v>
      </c>
      <c r="O66" s="8">
        <v>8.5</v>
      </c>
      <c r="P66" s="8">
        <v>8.5</v>
      </c>
      <c r="R66">
        <v>55</v>
      </c>
      <c r="S66" s="10">
        <f t="shared" ref="S66:S129" si="16">(N66-O66)/R66</f>
        <v>0.97872727272727267</v>
      </c>
      <c r="T66" s="3">
        <f t="shared" ref="T66:T129" si="17">R66/D66</f>
        <v>1.6176470588235294</v>
      </c>
    </row>
    <row r="67" spans="1:20" x14ac:dyDescent="0.25">
      <c r="A67" s="1">
        <v>39154</v>
      </c>
      <c r="B67" s="12" t="str">
        <f t="shared" si="12"/>
        <v>3/07</v>
      </c>
      <c r="C67">
        <f t="shared" si="13"/>
        <v>3</v>
      </c>
      <c r="D67">
        <v>29</v>
      </c>
      <c r="E67" s="2">
        <v>27</v>
      </c>
      <c r="F67" s="4">
        <f t="shared" si="14"/>
        <v>147.02000000000001</v>
      </c>
      <c r="G67" s="5">
        <v>59.04</v>
      </c>
      <c r="H67" s="8">
        <v>5</v>
      </c>
      <c r="I67" s="8">
        <v>5</v>
      </c>
      <c r="K67">
        <v>876</v>
      </c>
      <c r="L67" s="9">
        <f t="shared" si="11"/>
        <v>6.1689497716894977E-2</v>
      </c>
      <c r="M67" s="3">
        <f t="shared" si="15"/>
        <v>30.206896551724139</v>
      </c>
      <c r="N67" s="7">
        <v>87.98</v>
      </c>
      <c r="O67" s="8">
        <v>8.5</v>
      </c>
      <c r="P67" s="8">
        <v>8.5</v>
      </c>
      <c r="R67">
        <v>98</v>
      </c>
      <c r="S67" s="10">
        <f t="shared" si="16"/>
        <v>0.81102040816326537</v>
      </c>
      <c r="T67" s="3">
        <f t="shared" si="17"/>
        <v>3.3793103448275863</v>
      </c>
    </row>
    <row r="68" spans="1:20" x14ac:dyDescent="0.25">
      <c r="A68" s="1">
        <v>39184</v>
      </c>
      <c r="B68" s="12" t="str">
        <f t="shared" si="12"/>
        <v>4/07</v>
      </c>
      <c r="C68">
        <f t="shared" si="13"/>
        <v>4</v>
      </c>
      <c r="D68">
        <v>29</v>
      </c>
      <c r="E68" s="2">
        <v>51</v>
      </c>
      <c r="F68" s="4">
        <f t="shared" si="14"/>
        <v>98.55</v>
      </c>
      <c r="G68" s="5">
        <v>59.01</v>
      </c>
      <c r="H68" s="8">
        <v>5</v>
      </c>
      <c r="I68" s="8">
        <v>5</v>
      </c>
      <c r="K68">
        <v>854</v>
      </c>
      <c r="L68" s="9">
        <f t="shared" si="11"/>
        <v>6.3243559718969555E-2</v>
      </c>
      <c r="M68" s="3">
        <f t="shared" si="15"/>
        <v>29.448275862068964</v>
      </c>
      <c r="N68" s="7">
        <v>39.54</v>
      </c>
      <c r="O68" s="8">
        <v>8.5</v>
      </c>
      <c r="P68" s="8">
        <v>8.5</v>
      </c>
      <c r="R68">
        <v>37</v>
      </c>
      <c r="S68" s="10">
        <f t="shared" si="16"/>
        <v>0.8389189189189189</v>
      </c>
      <c r="T68" s="3">
        <f t="shared" si="17"/>
        <v>1.2758620689655173</v>
      </c>
    </row>
    <row r="69" spans="1:20" x14ac:dyDescent="0.25">
      <c r="A69" s="1">
        <v>39213</v>
      </c>
      <c r="B69" s="12" t="str">
        <f t="shared" si="12"/>
        <v>5/07</v>
      </c>
      <c r="C69">
        <f t="shared" si="13"/>
        <v>5</v>
      </c>
      <c r="D69">
        <v>32</v>
      </c>
      <c r="E69" s="2">
        <v>56</v>
      </c>
      <c r="F69" s="4">
        <f t="shared" si="14"/>
        <v>103.1</v>
      </c>
      <c r="G69" s="5">
        <v>74.02</v>
      </c>
      <c r="H69" s="8">
        <v>5</v>
      </c>
      <c r="I69" s="8">
        <v>5</v>
      </c>
      <c r="K69">
        <v>1097</v>
      </c>
      <c r="L69" s="9">
        <f t="shared" ref="L69:L100" si="18">(G69-H69)/K69</f>
        <v>6.2917046490428438E-2</v>
      </c>
      <c r="M69" s="3">
        <f t="shared" si="15"/>
        <v>34.28125</v>
      </c>
      <c r="N69" s="7">
        <v>29.08</v>
      </c>
      <c r="O69" s="8">
        <v>8.5</v>
      </c>
      <c r="P69" s="8">
        <v>8.5</v>
      </c>
      <c r="R69">
        <v>25</v>
      </c>
      <c r="S69" s="10">
        <f t="shared" si="16"/>
        <v>0.82319999999999993</v>
      </c>
      <c r="T69" s="3">
        <f t="shared" si="17"/>
        <v>0.78125</v>
      </c>
    </row>
    <row r="70" spans="1:20" x14ac:dyDescent="0.25">
      <c r="A70" s="1">
        <v>39245</v>
      </c>
      <c r="B70" s="12" t="str">
        <f t="shared" si="12"/>
        <v>6/07</v>
      </c>
      <c r="C70">
        <f t="shared" si="13"/>
        <v>6</v>
      </c>
      <c r="D70">
        <v>29</v>
      </c>
      <c r="E70" s="2">
        <v>68</v>
      </c>
      <c r="F70" s="4">
        <f t="shared" si="14"/>
        <v>101.03</v>
      </c>
      <c r="G70" s="5">
        <v>79.27</v>
      </c>
      <c r="H70" s="8">
        <v>5</v>
      </c>
      <c r="I70" s="8">
        <v>5</v>
      </c>
      <c r="K70">
        <v>1165</v>
      </c>
      <c r="L70" s="9">
        <f t="shared" si="18"/>
        <v>6.375107296137339E-2</v>
      </c>
      <c r="M70" s="3">
        <f t="shared" si="15"/>
        <v>40.172413793103445</v>
      </c>
      <c r="N70" s="7">
        <v>21.76</v>
      </c>
      <c r="O70" s="8">
        <v>8.5</v>
      </c>
      <c r="P70" s="8">
        <v>8.5</v>
      </c>
      <c r="R70">
        <v>12</v>
      </c>
      <c r="S70" s="10">
        <f t="shared" si="16"/>
        <v>1.1050000000000002</v>
      </c>
      <c r="T70" s="3">
        <f t="shared" si="17"/>
        <v>0.41379310344827586</v>
      </c>
    </row>
    <row r="71" spans="1:20" x14ac:dyDescent="0.25">
      <c r="A71" s="1">
        <v>39275</v>
      </c>
      <c r="B71" s="12" t="str">
        <f t="shared" si="12"/>
        <v>7/07</v>
      </c>
      <c r="C71">
        <f t="shared" si="13"/>
        <v>7</v>
      </c>
      <c r="D71">
        <v>30</v>
      </c>
      <c r="E71" s="2">
        <v>76</v>
      </c>
      <c r="F71" s="4">
        <f t="shared" si="14"/>
        <v>119.86</v>
      </c>
      <c r="G71" s="5">
        <v>100.88</v>
      </c>
      <c r="H71" s="8">
        <v>5</v>
      </c>
      <c r="I71" s="8">
        <v>5</v>
      </c>
      <c r="K71">
        <v>1471</v>
      </c>
      <c r="L71" s="9">
        <f t="shared" si="18"/>
        <v>6.5180149558123721E-2</v>
      </c>
      <c r="M71" s="3">
        <f t="shared" si="15"/>
        <v>49.033333333333331</v>
      </c>
      <c r="N71" s="7">
        <v>18.98</v>
      </c>
      <c r="O71" s="8">
        <v>8.5</v>
      </c>
      <c r="P71" s="8">
        <v>8.5</v>
      </c>
      <c r="R71">
        <v>9</v>
      </c>
      <c r="S71" s="10">
        <f t="shared" si="16"/>
        <v>1.1644444444444444</v>
      </c>
      <c r="T71" s="3">
        <f t="shared" si="17"/>
        <v>0.3</v>
      </c>
    </row>
    <row r="72" spans="1:20" x14ac:dyDescent="0.25">
      <c r="A72" s="1">
        <v>39304</v>
      </c>
      <c r="B72" s="12" t="str">
        <f t="shared" si="12"/>
        <v>8/07</v>
      </c>
      <c r="C72">
        <f t="shared" si="13"/>
        <v>8</v>
      </c>
      <c r="D72">
        <v>32</v>
      </c>
      <c r="E72" s="2">
        <v>77</v>
      </c>
      <c r="F72" s="4">
        <f t="shared" si="14"/>
        <v>138.94</v>
      </c>
      <c r="G72" s="5">
        <v>117.65</v>
      </c>
      <c r="H72" s="8">
        <v>5</v>
      </c>
      <c r="I72" s="8">
        <v>5</v>
      </c>
      <c r="K72">
        <v>1755</v>
      </c>
      <c r="L72" s="9">
        <f t="shared" si="18"/>
        <v>6.418803418803419E-2</v>
      </c>
      <c r="M72" s="3">
        <f t="shared" si="15"/>
        <v>54.84375</v>
      </c>
      <c r="N72" s="7">
        <v>21.29</v>
      </c>
      <c r="O72" s="8">
        <v>8.5</v>
      </c>
      <c r="P72" s="8">
        <v>8.5</v>
      </c>
      <c r="R72">
        <v>11</v>
      </c>
      <c r="S72" s="10">
        <f t="shared" si="16"/>
        <v>1.1627272727272726</v>
      </c>
      <c r="T72" s="3">
        <f t="shared" si="17"/>
        <v>0.34375</v>
      </c>
    </row>
    <row r="73" spans="1:20" x14ac:dyDescent="0.25">
      <c r="A73" s="1">
        <v>39336</v>
      </c>
      <c r="B73" s="12" t="str">
        <f t="shared" si="12"/>
        <v>9/07</v>
      </c>
      <c r="C73">
        <f t="shared" si="13"/>
        <v>9</v>
      </c>
      <c r="D73">
        <v>30</v>
      </c>
      <c r="E73" s="2">
        <v>84</v>
      </c>
      <c r="F73" s="4">
        <f t="shared" si="14"/>
        <v>135.46</v>
      </c>
      <c r="G73" s="5">
        <v>117.31</v>
      </c>
      <c r="H73" s="8">
        <v>5</v>
      </c>
      <c r="I73" s="8">
        <v>5</v>
      </c>
      <c r="K73">
        <v>1781</v>
      </c>
      <c r="L73" s="9">
        <f t="shared" si="18"/>
        <v>6.306007860752387E-2</v>
      </c>
      <c r="M73" s="3">
        <f t="shared" si="15"/>
        <v>59.366666666666667</v>
      </c>
      <c r="N73" s="7">
        <v>18.149999999999999</v>
      </c>
      <c r="O73" s="8">
        <v>8.5</v>
      </c>
      <c r="P73" s="8">
        <v>8.5</v>
      </c>
      <c r="R73">
        <v>9</v>
      </c>
      <c r="S73" s="10">
        <f t="shared" si="16"/>
        <v>1.072222222222222</v>
      </c>
      <c r="T73" s="3">
        <f t="shared" si="17"/>
        <v>0.3</v>
      </c>
    </row>
    <row r="74" spans="1:20" x14ac:dyDescent="0.25">
      <c r="A74" s="1">
        <v>39366</v>
      </c>
      <c r="B74" s="12" t="str">
        <f t="shared" si="12"/>
        <v>10/07</v>
      </c>
      <c r="C74">
        <f t="shared" si="13"/>
        <v>10</v>
      </c>
      <c r="D74">
        <v>32</v>
      </c>
      <c r="E74" s="2">
        <v>78</v>
      </c>
      <c r="F74" s="4">
        <f t="shared" si="14"/>
        <v>127.11</v>
      </c>
      <c r="G74" s="5">
        <v>109.2</v>
      </c>
      <c r="H74" s="8">
        <v>5</v>
      </c>
      <c r="I74" s="8">
        <v>5</v>
      </c>
      <c r="K74">
        <v>1630</v>
      </c>
      <c r="L74" s="9">
        <f t="shared" si="18"/>
        <v>6.3926380368098168E-2</v>
      </c>
      <c r="M74" s="3">
        <f t="shared" si="15"/>
        <v>50.9375</v>
      </c>
      <c r="N74" s="7">
        <v>17.91</v>
      </c>
      <c r="O74" s="8">
        <v>8.5</v>
      </c>
      <c r="P74" s="8">
        <v>8.5</v>
      </c>
      <c r="R74">
        <v>9</v>
      </c>
      <c r="S74" s="10">
        <f t="shared" si="16"/>
        <v>1.0455555555555556</v>
      </c>
      <c r="T74" s="3">
        <f t="shared" si="17"/>
        <v>0.28125</v>
      </c>
    </row>
    <row r="75" spans="1:20" x14ac:dyDescent="0.25">
      <c r="A75" s="1">
        <v>39395</v>
      </c>
      <c r="B75" s="12" t="str">
        <f t="shared" si="12"/>
        <v>11/07</v>
      </c>
      <c r="C75">
        <f t="shared" si="13"/>
        <v>11</v>
      </c>
      <c r="D75">
        <v>29</v>
      </c>
      <c r="E75" s="2">
        <v>70</v>
      </c>
      <c r="F75" s="4">
        <f t="shared" si="14"/>
        <v>97.72</v>
      </c>
      <c r="G75" s="5">
        <v>80.84</v>
      </c>
      <c r="H75" s="8">
        <v>5</v>
      </c>
      <c r="I75" s="8">
        <v>5</v>
      </c>
      <c r="K75">
        <v>1164</v>
      </c>
      <c r="L75" s="9">
        <f t="shared" si="18"/>
        <v>6.5154639175257739E-2</v>
      </c>
      <c r="M75" s="3">
        <f t="shared" si="15"/>
        <v>40.137931034482762</v>
      </c>
      <c r="N75" s="7">
        <v>16.88</v>
      </c>
      <c r="O75" s="8">
        <v>8.5</v>
      </c>
      <c r="P75" s="8">
        <v>8.5</v>
      </c>
      <c r="R75">
        <v>8</v>
      </c>
      <c r="S75" s="10">
        <f t="shared" si="16"/>
        <v>1.0474999999999999</v>
      </c>
      <c r="T75" s="3">
        <f t="shared" si="17"/>
        <v>0.27586206896551724</v>
      </c>
    </row>
    <row r="76" spans="1:20" x14ac:dyDescent="0.25">
      <c r="A76" s="1">
        <v>39428</v>
      </c>
      <c r="B76" s="12" t="str">
        <f t="shared" si="12"/>
        <v>12/07</v>
      </c>
      <c r="C76">
        <f t="shared" si="13"/>
        <v>12</v>
      </c>
      <c r="D76">
        <v>29</v>
      </c>
      <c r="E76" s="2">
        <v>50</v>
      </c>
      <c r="F76" s="4">
        <f t="shared" si="14"/>
        <v>109.05</v>
      </c>
      <c r="G76" s="5">
        <v>69.63</v>
      </c>
      <c r="H76" s="8">
        <v>5</v>
      </c>
      <c r="I76" s="8">
        <v>5</v>
      </c>
      <c r="K76">
        <v>1005</v>
      </c>
      <c r="L76" s="9">
        <f t="shared" si="18"/>
        <v>6.4308457711442779E-2</v>
      </c>
      <c r="M76" s="3">
        <f t="shared" si="15"/>
        <v>34.655172413793103</v>
      </c>
      <c r="N76" s="7">
        <v>39.42</v>
      </c>
      <c r="O76" s="8">
        <v>8.5</v>
      </c>
      <c r="P76" s="8">
        <v>8.5</v>
      </c>
      <c r="R76">
        <v>29</v>
      </c>
      <c r="S76" s="10">
        <f t="shared" si="16"/>
        <v>1.0662068965517242</v>
      </c>
      <c r="T76" s="3">
        <f t="shared" si="17"/>
        <v>1</v>
      </c>
    </row>
    <row r="77" spans="1:20" x14ac:dyDescent="0.25">
      <c r="A77" s="1">
        <v>39461</v>
      </c>
      <c r="B77" s="12" t="str">
        <f t="shared" si="12"/>
        <v>1/08</v>
      </c>
      <c r="C77">
        <f t="shared" si="13"/>
        <v>1</v>
      </c>
      <c r="D77">
        <v>30</v>
      </c>
      <c r="E77" s="2">
        <v>42</v>
      </c>
      <c r="F77" s="4">
        <f t="shared" si="14"/>
        <v>150.38999999999999</v>
      </c>
      <c r="G77" s="5">
        <v>72.86</v>
      </c>
      <c r="H77" s="8">
        <v>5</v>
      </c>
      <c r="I77" s="8">
        <v>5</v>
      </c>
      <c r="K77">
        <v>1027</v>
      </c>
      <c r="L77" s="9">
        <f t="shared" si="18"/>
        <v>6.6075949367088604E-2</v>
      </c>
      <c r="M77" s="3">
        <f t="shared" si="15"/>
        <v>34.233333333333334</v>
      </c>
      <c r="N77" s="7">
        <v>77.53</v>
      </c>
      <c r="O77" s="8">
        <v>8.5</v>
      </c>
      <c r="P77" s="8">
        <v>8.5</v>
      </c>
      <c r="R77">
        <v>65</v>
      </c>
      <c r="S77" s="10">
        <f t="shared" si="16"/>
        <v>1.0620000000000001</v>
      </c>
      <c r="T77" s="3">
        <f t="shared" si="17"/>
        <v>2.1666666666666665</v>
      </c>
    </row>
    <row r="78" spans="1:20" x14ac:dyDescent="0.25">
      <c r="A78" s="1">
        <v>39490</v>
      </c>
      <c r="B78" s="12" t="str">
        <f t="shared" si="12"/>
        <v>2/08</v>
      </c>
      <c r="C78">
        <f t="shared" si="13"/>
        <v>2</v>
      </c>
      <c r="D78">
        <v>34</v>
      </c>
      <c r="E78" s="2">
        <v>36</v>
      </c>
      <c r="F78" s="4">
        <f t="shared" si="14"/>
        <v>190.49</v>
      </c>
      <c r="G78" s="5">
        <v>82.38</v>
      </c>
      <c r="H78" s="8">
        <v>5</v>
      </c>
      <c r="I78" s="8">
        <v>5</v>
      </c>
      <c r="K78">
        <v>1113</v>
      </c>
      <c r="L78" s="9">
        <f t="shared" si="18"/>
        <v>6.9523809523809516E-2</v>
      </c>
      <c r="M78" s="3">
        <f t="shared" si="15"/>
        <v>32.735294117647058</v>
      </c>
      <c r="N78" s="7">
        <v>108.11</v>
      </c>
      <c r="O78" s="8">
        <v>8.5</v>
      </c>
      <c r="P78" s="8">
        <v>8.5</v>
      </c>
      <c r="R78">
        <v>93</v>
      </c>
      <c r="S78" s="10">
        <f t="shared" si="16"/>
        <v>1.0710752688172043</v>
      </c>
      <c r="T78" s="3">
        <f t="shared" si="17"/>
        <v>2.7352941176470589</v>
      </c>
    </row>
    <row r="79" spans="1:20" x14ac:dyDescent="0.25">
      <c r="A79" s="1">
        <v>39519</v>
      </c>
      <c r="B79" s="12" t="str">
        <f t="shared" si="12"/>
        <v>3/08</v>
      </c>
      <c r="C79">
        <f t="shared" si="13"/>
        <v>3</v>
      </c>
      <c r="D79">
        <v>29</v>
      </c>
      <c r="E79" s="2">
        <v>37</v>
      </c>
      <c r="F79" s="4">
        <f t="shared" si="14"/>
        <v>155.67000000000002</v>
      </c>
      <c r="G79" s="5">
        <v>69.3</v>
      </c>
      <c r="H79" s="8">
        <v>5</v>
      </c>
      <c r="I79" s="8">
        <v>5</v>
      </c>
      <c r="K79">
        <v>925</v>
      </c>
      <c r="L79" s="9">
        <f t="shared" si="18"/>
        <v>6.9513513513513508E-2</v>
      </c>
      <c r="M79" s="3">
        <f t="shared" si="15"/>
        <v>31.896551724137932</v>
      </c>
      <c r="N79" s="7">
        <v>86.37</v>
      </c>
      <c r="O79" s="8">
        <v>8.5</v>
      </c>
      <c r="P79" s="8">
        <v>8.5</v>
      </c>
      <c r="R79">
        <v>76</v>
      </c>
      <c r="S79" s="10">
        <f t="shared" si="16"/>
        <v>1.0246052631578948</v>
      </c>
      <c r="T79" s="3">
        <f t="shared" si="17"/>
        <v>2.6206896551724137</v>
      </c>
    </row>
    <row r="80" spans="1:20" x14ac:dyDescent="0.25">
      <c r="A80" s="1">
        <v>39548</v>
      </c>
      <c r="B80" s="12" t="str">
        <f t="shared" si="12"/>
        <v>4/08</v>
      </c>
      <c r="C80">
        <f t="shared" si="13"/>
        <v>4</v>
      </c>
      <c r="D80">
        <v>32</v>
      </c>
      <c r="E80" s="2">
        <v>42</v>
      </c>
      <c r="F80" s="4">
        <f t="shared" si="14"/>
        <v>140.88</v>
      </c>
      <c r="G80" s="5">
        <v>63.89</v>
      </c>
      <c r="H80" s="8">
        <v>5</v>
      </c>
      <c r="I80" s="8">
        <v>5</v>
      </c>
      <c r="K80">
        <v>944</v>
      </c>
      <c r="L80" s="9">
        <f t="shared" si="18"/>
        <v>6.2383474576271185E-2</v>
      </c>
      <c r="M80" s="3">
        <f t="shared" si="15"/>
        <v>29.5</v>
      </c>
      <c r="N80" s="7">
        <v>76.989999999999995</v>
      </c>
      <c r="O80" s="8">
        <v>8.5</v>
      </c>
      <c r="P80" s="8">
        <v>8.5</v>
      </c>
      <c r="R80">
        <v>69</v>
      </c>
      <c r="S80" s="10">
        <f t="shared" si="16"/>
        <v>0.9926086956521738</v>
      </c>
      <c r="T80" s="3">
        <f t="shared" si="17"/>
        <v>2.15625</v>
      </c>
    </row>
    <row r="81" spans="1:20" x14ac:dyDescent="0.25">
      <c r="A81" s="1">
        <v>39580</v>
      </c>
      <c r="B81" s="12" t="str">
        <f t="shared" si="12"/>
        <v>5/08</v>
      </c>
      <c r="C81">
        <f t="shared" si="13"/>
        <v>5</v>
      </c>
      <c r="D81">
        <v>29</v>
      </c>
      <c r="E81" s="2">
        <v>56</v>
      </c>
      <c r="F81" s="4">
        <f t="shared" si="14"/>
        <v>92</v>
      </c>
      <c r="G81" s="5">
        <v>65.05</v>
      </c>
      <c r="H81" s="8">
        <v>5</v>
      </c>
      <c r="I81" s="8">
        <v>5</v>
      </c>
      <c r="K81">
        <v>923</v>
      </c>
      <c r="L81" s="9">
        <f t="shared" si="18"/>
        <v>6.5059588299024917E-2</v>
      </c>
      <c r="M81" s="3">
        <f t="shared" si="15"/>
        <v>31.827586206896552</v>
      </c>
      <c r="N81" s="7">
        <v>26.95</v>
      </c>
      <c r="O81" s="8">
        <v>8.5</v>
      </c>
      <c r="P81" s="8">
        <v>8.5</v>
      </c>
      <c r="R81">
        <v>18</v>
      </c>
      <c r="S81" s="10">
        <f t="shared" si="16"/>
        <v>1.0249999999999999</v>
      </c>
      <c r="T81" s="3">
        <f t="shared" si="17"/>
        <v>0.62068965517241381</v>
      </c>
    </row>
    <row r="82" spans="1:20" x14ac:dyDescent="0.25">
      <c r="A82" s="1">
        <v>39610</v>
      </c>
      <c r="B82" s="12" t="str">
        <f t="shared" si="12"/>
        <v>6/08</v>
      </c>
      <c r="C82">
        <f t="shared" si="13"/>
        <v>6</v>
      </c>
      <c r="D82">
        <v>29</v>
      </c>
      <c r="E82" s="2">
        <v>61</v>
      </c>
      <c r="F82" s="4">
        <f t="shared" si="14"/>
        <v>86.65</v>
      </c>
      <c r="G82" s="5">
        <v>66.73</v>
      </c>
      <c r="H82" s="8">
        <v>5</v>
      </c>
      <c r="I82" s="8">
        <v>5</v>
      </c>
      <c r="K82">
        <v>934</v>
      </c>
      <c r="L82" s="9">
        <f t="shared" si="18"/>
        <v>6.6092077087794437E-2</v>
      </c>
      <c r="M82" s="3">
        <f t="shared" si="15"/>
        <v>32.206896551724135</v>
      </c>
      <c r="N82" s="7">
        <v>19.920000000000002</v>
      </c>
      <c r="O82" s="8">
        <v>8.5</v>
      </c>
      <c r="P82" s="8">
        <v>8.5</v>
      </c>
      <c r="R82">
        <v>9</v>
      </c>
      <c r="S82" s="10">
        <f t="shared" si="16"/>
        <v>1.2688888888888892</v>
      </c>
      <c r="T82" s="3">
        <f t="shared" si="17"/>
        <v>0.31034482758620691</v>
      </c>
    </row>
    <row r="83" spans="1:20" x14ac:dyDescent="0.25">
      <c r="A83" s="1">
        <v>39640</v>
      </c>
      <c r="B83" s="12" t="str">
        <f t="shared" si="12"/>
        <v>7/08</v>
      </c>
      <c r="C83">
        <f t="shared" si="13"/>
        <v>7</v>
      </c>
      <c r="D83">
        <v>32</v>
      </c>
      <c r="E83" s="2">
        <v>77</v>
      </c>
      <c r="F83" s="4">
        <f t="shared" si="14"/>
        <v>126.92</v>
      </c>
      <c r="G83" s="5">
        <v>105.01</v>
      </c>
      <c r="H83" s="8">
        <v>5</v>
      </c>
      <c r="I83" s="8">
        <v>5</v>
      </c>
      <c r="K83">
        <v>1499</v>
      </c>
      <c r="L83" s="9">
        <f t="shared" si="18"/>
        <v>6.6717811874583061E-2</v>
      </c>
      <c r="M83" s="3">
        <f t="shared" si="15"/>
        <v>46.84375</v>
      </c>
      <c r="N83" s="7">
        <v>21.91</v>
      </c>
      <c r="O83" s="8">
        <v>8.5</v>
      </c>
      <c r="P83" s="8">
        <v>8.5</v>
      </c>
      <c r="R83">
        <v>10</v>
      </c>
      <c r="S83" s="10">
        <f t="shared" si="16"/>
        <v>1.341</v>
      </c>
      <c r="T83" s="3">
        <f t="shared" si="17"/>
        <v>0.3125</v>
      </c>
    </row>
    <row r="84" spans="1:20" x14ac:dyDescent="0.25">
      <c r="A84" s="1">
        <v>39672</v>
      </c>
      <c r="B84" s="12" t="str">
        <f t="shared" si="12"/>
        <v>8/08</v>
      </c>
      <c r="C84">
        <f t="shared" si="13"/>
        <v>8</v>
      </c>
      <c r="D84">
        <v>31</v>
      </c>
      <c r="E84" s="2">
        <v>79</v>
      </c>
      <c r="F84" s="4">
        <f t="shared" si="14"/>
        <v>129.99</v>
      </c>
      <c r="G84" s="5">
        <v>110.75</v>
      </c>
      <c r="H84" s="8">
        <v>5</v>
      </c>
      <c r="I84" s="8">
        <v>5</v>
      </c>
      <c r="K84">
        <v>1558</v>
      </c>
      <c r="L84" s="9">
        <f t="shared" si="18"/>
        <v>6.7875481386392808E-2</v>
      </c>
      <c r="M84" s="3">
        <f t="shared" si="15"/>
        <v>50.258064516129032</v>
      </c>
      <c r="N84" s="7">
        <v>19.239999999999998</v>
      </c>
      <c r="O84" s="8">
        <v>8.5</v>
      </c>
      <c r="P84" s="8">
        <v>8.5</v>
      </c>
      <c r="R84">
        <v>8</v>
      </c>
      <c r="S84" s="10">
        <f t="shared" si="16"/>
        <v>1.3424999999999998</v>
      </c>
      <c r="T84" s="3">
        <f t="shared" si="17"/>
        <v>0.25806451612903225</v>
      </c>
    </row>
    <row r="85" spans="1:20" x14ac:dyDescent="0.25">
      <c r="A85" s="1">
        <v>39702</v>
      </c>
      <c r="B85" s="12" t="str">
        <f t="shared" si="12"/>
        <v>9/08</v>
      </c>
      <c r="C85">
        <f t="shared" si="13"/>
        <v>9</v>
      </c>
      <c r="D85">
        <v>29</v>
      </c>
      <c r="E85" s="2">
        <v>79</v>
      </c>
      <c r="F85" s="4">
        <f t="shared" si="14"/>
        <v>125.11000000000001</v>
      </c>
      <c r="G85" s="5">
        <v>106.15</v>
      </c>
      <c r="H85" s="8">
        <v>5</v>
      </c>
      <c r="I85" s="8">
        <v>5</v>
      </c>
      <c r="K85">
        <v>1447</v>
      </c>
      <c r="L85" s="9">
        <f t="shared" si="18"/>
        <v>6.9903248099516244E-2</v>
      </c>
      <c r="M85" s="3">
        <f t="shared" si="15"/>
        <v>49.896551724137929</v>
      </c>
      <c r="N85" s="7">
        <v>18.96</v>
      </c>
      <c r="O85" s="8">
        <v>8.5</v>
      </c>
      <c r="P85" s="8">
        <v>8.5</v>
      </c>
      <c r="R85">
        <v>6</v>
      </c>
      <c r="S85" s="10">
        <f t="shared" si="16"/>
        <v>1.7433333333333334</v>
      </c>
      <c r="T85" s="3">
        <f t="shared" si="17"/>
        <v>0.20689655172413793</v>
      </c>
    </row>
    <row r="86" spans="1:20" x14ac:dyDescent="0.25">
      <c r="A86" s="1">
        <v>39731</v>
      </c>
      <c r="B86" s="12" t="str">
        <f t="shared" si="12"/>
        <v>10/08</v>
      </c>
      <c r="C86">
        <f t="shared" si="13"/>
        <v>10</v>
      </c>
      <c r="D86">
        <v>32</v>
      </c>
      <c r="E86" s="2">
        <v>76</v>
      </c>
      <c r="F86" s="4">
        <f t="shared" si="14"/>
        <v>125.02</v>
      </c>
      <c r="G86" s="5">
        <v>103.97</v>
      </c>
      <c r="H86" s="8">
        <v>5</v>
      </c>
      <c r="I86" s="8">
        <v>5</v>
      </c>
      <c r="K86">
        <v>1423</v>
      </c>
      <c r="L86" s="9">
        <f t="shared" si="18"/>
        <v>6.9550245959241044E-2</v>
      </c>
      <c r="M86" s="3">
        <f t="shared" si="15"/>
        <v>44.46875</v>
      </c>
      <c r="N86" s="7">
        <v>21.05</v>
      </c>
      <c r="O86" s="8">
        <v>8.5</v>
      </c>
      <c r="P86" s="8">
        <v>8.5</v>
      </c>
      <c r="R86">
        <v>7</v>
      </c>
      <c r="S86" s="10">
        <f t="shared" si="16"/>
        <v>1.7928571428571429</v>
      </c>
      <c r="T86" s="3">
        <f t="shared" si="17"/>
        <v>0.21875</v>
      </c>
    </row>
    <row r="87" spans="1:20" x14ac:dyDescent="0.25">
      <c r="A87" s="1">
        <v>39762</v>
      </c>
      <c r="B87" s="12" t="str">
        <f t="shared" si="12"/>
        <v>11/08</v>
      </c>
      <c r="C87">
        <f t="shared" si="13"/>
        <v>11</v>
      </c>
      <c r="D87">
        <v>29</v>
      </c>
      <c r="E87" s="2">
        <v>64</v>
      </c>
      <c r="F87" s="4">
        <f t="shared" si="14"/>
        <v>101.02</v>
      </c>
      <c r="G87" s="5">
        <v>77.989999999999995</v>
      </c>
      <c r="H87" s="8">
        <v>5</v>
      </c>
      <c r="I87" s="8">
        <v>5</v>
      </c>
      <c r="K87">
        <v>1025</v>
      </c>
      <c r="L87" s="9">
        <f t="shared" si="18"/>
        <v>7.1209756097560972E-2</v>
      </c>
      <c r="M87" s="3">
        <f t="shared" si="15"/>
        <v>35.344827586206897</v>
      </c>
      <c r="N87" s="7">
        <v>23.03</v>
      </c>
      <c r="O87" s="8">
        <v>8.5</v>
      </c>
      <c r="P87" s="8">
        <v>8.5</v>
      </c>
      <c r="R87">
        <v>8</v>
      </c>
      <c r="S87" s="10">
        <f t="shared" si="16"/>
        <v>1.8162500000000001</v>
      </c>
      <c r="T87" s="3">
        <f t="shared" si="17"/>
        <v>0.27586206896551724</v>
      </c>
    </row>
    <row r="88" spans="1:20" x14ac:dyDescent="0.25">
      <c r="A88" s="1">
        <v>39793</v>
      </c>
      <c r="B88" s="12" t="str">
        <f t="shared" si="12"/>
        <v>12/08</v>
      </c>
      <c r="C88">
        <f t="shared" si="13"/>
        <v>12</v>
      </c>
      <c r="D88">
        <v>29</v>
      </c>
      <c r="E88" s="2">
        <v>49</v>
      </c>
      <c r="F88" s="4">
        <f t="shared" si="14"/>
        <v>103.72</v>
      </c>
      <c r="G88" s="5">
        <v>63.54</v>
      </c>
      <c r="H88" s="8">
        <v>5</v>
      </c>
      <c r="I88" s="8">
        <v>5</v>
      </c>
      <c r="K88">
        <v>831</v>
      </c>
      <c r="L88" s="9">
        <f t="shared" si="18"/>
        <v>7.0445246690734056E-2</v>
      </c>
      <c r="M88" s="3">
        <f t="shared" si="15"/>
        <v>28.655172413793103</v>
      </c>
      <c r="N88" s="7">
        <v>40.18</v>
      </c>
      <c r="O88" s="8">
        <v>8.5</v>
      </c>
      <c r="P88" s="8">
        <v>8.5</v>
      </c>
      <c r="R88">
        <v>22</v>
      </c>
      <c r="S88" s="10">
        <f t="shared" si="16"/>
        <v>1.44</v>
      </c>
      <c r="T88" s="3">
        <f t="shared" si="17"/>
        <v>0.75862068965517238</v>
      </c>
    </row>
    <row r="89" spans="1:20" x14ac:dyDescent="0.25">
      <c r="A89" s="1">
        <v>39826</v>
      </c>
      <c r="B89" s="12" t="str">
        <f t="shared" si="12"/>
        <v>1/09</v>
      </c>
      <c r="C89">
        <f t="shared" si="13"/>
        <v>1</v>
      </c>
      <c r="D89">
        <v>32</v>
      </c>
      <c r="E89" s="2">
        <v>36</v>
      </c>
      <c r="F89" s="4">
        <f t="shared" si="14"/>
        <v>123.37</v>
      </c>
      <c r="G89" s="5">
        <v>29.68</v>
      </c>
      <c r="H89" s="8">
        <v>5</v>
      </c>
      <c r="I89" s="8">
        <v>5</v>
      </c>
      <c r="K89">
        <v>371</v>
      </c>
      <c r="L89" s="9">
        <f t="shared" si="18"/>
        <v>6.6522911051212941E-2</v>
      </c>
      <c r="M89" s="3">
        <f t="shared" si="15"/>
        <v>11.59375</v>
      </c>
      <c r="N89" s="7">
        <v>93.69</v>
      </c>
      <c r="O89" s="8">
        <v>8.5</v>
      </c>
      <c r="P89" s="8">
        <v>8.5</v>
      </c>
      <c r="R89">
        <v>68</v>
      </c>
      <c r="S89" s="10">
        <f t="shared" si="16"/>
        <v>1.2527941176470587</v>
      </c>
      <c r="T89" s="3">
        <f t="shared" si="17"/>
        <v>2.125</v>
      </c>
    </row>
    <row r="90" spans="1:20" x14ac:dyDescent="0.25">
      <c r="A90" s="1">
        <v>39855</v>
      </c>
      <c r="B90" s="12" t="str">
        <f t="shared" si="12"/>
        <v>2/09</v>
      </c>
      <c r="C90">
        <f t="shared" si="13"/>
        <v>2</v>
      </c>
      <c r="D90">
        <v>32</v>
      </c>
      <c r="E90" s="2">
        <v>34</v>
      </c>
      <c r="F90" s="4">
        <f t="shared" si="14"/>
        <v>130.59</v>
      </c>
      <c r="G90" s="5">
        <v>28.43</v>
      </c>
      <c r="H90" s="8">
        <v>5</v>
      </c>
      <c r="I90" s="8">
        <v>5</v>
      </c>
      <c r="K90">
        <v>341</v>
      </c>
      <c r="L90" s="9">
        <f t="shared" si="18"/>
        <v>6.8709677419354839E-2</v>
      </c>
      <c r="M90" s="3">
        <f t="shared" si="15"/>
        <v>10.65625</v>
      </c>
      <c r="N90" s="7">
        <v>102.16</v>
      </c>
      <c r="O90" s="8">
        <v>8.5</v>
      </c>
      <c r="P90" s="8">
        <v>8.5</v>
      </c>
      <c r="R90">
        <v>73</v>
      </c>
      <c r="S90" s="10">
        <f t="shared" si="16"/>
        <v>1.283013698630137</v>
      </c>
      <c r="T90" s="3">
        <f t="shared" si="17"/>
        <v>2.28125</v>
      </c>
    </row>
    <row r="91" spans="1:20" x14ac:dyDescent="0.25">
      <c r="A91" s="1">
        <v>39883</v>
      </c>
      <c r="B91" s="12" t="str">
        <f t="shared" si="12"/>
        <v>3/09</v>
      </c>
      <c r="C91">
        <f t="shared" si="13"/>
        <v>3</v>
      </c>
      <c r="D91">
        <v>28</v>
      </c>
      <c r="E91" s="2">
        <v>37</v>
      </c>
      <c r="F91" s="4">
        <f t="shared" si="14"/>
        <v>105.02000000000001</v>
      </c>
      <c r="G91" s="5">
        <v>27.1</v>
      </c>
      <c r="H91" s="8">
        <v>5</v>
      </c>
      <c r="I91" s="8">
        <v>5</v>
      </c>
      <c r="K91">
        <v>303</v>
      </c>
      <c r="L91" s="9">
        <f t="shared" si="18"/>
        <v>7.2937293729372937E-2</v>
      </c>
      <c r="M91" s="3">
        <f t="shared" si="15"/>
        <v>10.821428571428571</v>
      </c>
      <c r="N91" s="7">
        <v>77.92</v>
      </c>
      <c r="O91" s="8">
        <v>9.0399999999999991</v>
      </c>
      <c r="P91" s="8">
        <v>9.0399999999999991</v>
      </c>
      <c r="R91">
        <v>57</v>
      </c>
      <c r="S91" s="10">
        <f t="shared" si="16"/>
        <v>1.2084210526315788</v>
      </c>
      <c r="T91" s="3">
        <f t="shared" si="17"/>
        <v>2.0357142857142856</v>
      </c>
    </row>
    <row r="92" spans="1:20" x14ac:dyDescent="0.25">
      <c r="A92" s="1">
        <v>39911</v>
      </c>
      <c r="B92" s="12" t="str">
        <f t="shared" si="12"/>
        <v>4/09</v>
      </c>
      <c r="C92">
        <f t="shared" si="13"/>
        <v>4</v>
      </c>
      <c r="D92">
        <v>27</v>
      </c>
      <c r="E92" s="2">
        <v>46</v>
      </c>
      <c r="F92" s="4">
        <f t="shared" si="14"/>
        <v>84.83</v>
      </c>
      <c r="G92" s="5">
        <v>27.94</v>
      </c>
      <c r="H92" s="8">
        <v>5</v>
      </c>
      <c r="I92" s="8">
        <v>5</v>
      </c>
      <c r="K92">
        <v>312</v>
      </c>
      <c r="L92" s="9">
        <f t="shared" si="18"/>
        <v>7.3525641025641034E-2</v>
      </c>
      <c r="M92" s="3">
        <f t="shared" si="15"/>
        <v>11.555555555555555</v>
      </c>
      <c r="N92" s="7">
        <v>56.89</v>
      </c>
      <c r="O92" s="8">
        <v>9.5</v>
      </c>
      <c r="P92" s="8">
        <v>9.5</v>
      </c>
      <c r="R92">
        <v>39</v>
      </c>
      <c r="S92" s="10">
        <f t="shared" si="16"/>
        <v>1.2151282051282051</v>
      </c>
      <c r="T92" s="3">
        <f t="shared" si="17"/>
        <v>1.4444444444444444</v>
      </c>
    </row>
    <row r="93" spans="1:20" x14ac:dyDescent="0.25">
      <c r="A93" s="1">
        <v>39939</v>
      </c>
      <c r="B93" s="12" t="str">
        <f t="shared" si="12"/>
        <v>5/09</v>
      </c>
      <c r="C93">
        <f t="shared" si="13"/>
        <v>5</v>
      </c>
      <c r="D93">
        <v>35</v>
      </c>
      <c r="E93" s="2">
        <v>53</v>
      </c>
      <c r="F93" s="4">
        <f t="shared" si="14"/>
        <v>61.95</v>
      </c>
      <c r="G93" s="5">
        <v>30.97</v>
      </c>
      <c r="H93" s="8">
        <v>5</v>
      </c>
      <c r="I93" s="8">
        <v>5</v>
      </c>
      <c r="K93">
        <v>355</v>
      </c>
      <c r="L93" s="9">
        <f t="shared" si="18"/>
        <v>7.3154929577464792E-2</v>
      </c>
      <c r="M93" s="3">
        <f t="shared" si="15"/>
        <v>10.142857142857142</v>
      </c>
      <c r="N93" s="7">
        <v>30.98</v>
      </c>
      <c r="O93" s="8">
        <v>9.5</v>
      </c>
      <c r="P93" s="8">
        <v>9.5</v>
      </c>
      <c r="R93">
        <v>18</v>
      </c>
      <c r="S93" s="10">
        <f t="shared" si="16"/>
        <v>1.1933333333333334</v>
      </c>
      <c r="T93" s="3">
        <f t="shared" si="17"/>
        <v>0.51428571428571423</v>
      </c>
    </row>
    <row r="94" spans="1:20" x14ac:dyDescent="0.25">
      <c r="A94" s="1">
        <v>39979</v>
      </c>
      <c r="B94" s="12" t="str">
        <f t="shared" si="12"/>
        <v>6/09</v>
      </c>
      <c r="C94">
        <f t="shared" si="13"/>
        <v>6</v>
      </c>
      <c r="D94">
        <v>28</v>
      </c>
      <c r="E94" s="2">
        <v>67</v>
      </c>
      <c r="F94" s="4">
        <f t="shared" si="14"/>
        <v>53.209999999999994</v>
      </c>
      <c r="G94" s="5">
        <v>35.44</v>
      </c>
      <c r="H94" s="8">
        <v>5</v>
      </c>
      <c r="I94" s="8">
        <v>5</v>
      </c>
      <c r="K94">
        <v>422</v>
      </c>
      <c r="L94" s="9">
        <f t="shared" si="18"/>
        <v>7.2132701421800949E-2</v>
      </c>
      <c r="M94" s="3">
        <f t="shared" si="15"/>
        <v>15.071428571428571</v>
      </c>
      <c r="N94" s="7">
        <v>17.77</v>
      </c>
      <c r="O94" s="8">
        <v>9.5</v>
      </c>
      <c r="P94" s="8">
        <v>9.5</v>
      </c>
      <c r="R94">
        <v>9</v>
      </c>
      <c r="S94" s="10">
        <f t="shared" si="16"/>
        <v>0.91888888888888887</v>
      </c>
      <c r="T94" s="3">
        <f t="shared" si="17"/>
        <v>0.32142857142857145</v>
      </c>
    </row>
    <row r="95" spans="1:20" x14ac:dyDescent="0.25">
      <c r="A95" s="1">
        <v>40000</v>
      </c>
      <c r="B95" s="12" t="str">
        <f t="shared" si="12"/>
        <v>7/09</v>
      </c>
      <c r="C95">
        <f t="shared" si="13"/>
        <v>7</v>
      </c>
      <c r="D95">
        <v>33</v>
      </c>
      <c r="E95" s="2">
        <v>74</v>
      </c>
      <c r="F95" s="4">
        <f t="shared" si="14"/>
        <v>77.03</v>
      </c>
      <c r="G95" s="5">
        <v>59.99</v>
      </c>
      <c r="H95" s="8">
        <v>5</v>
      </c>
      <c r="I95" s="8">
        <v>5</v>
      </c>
      <c r="K95">
        <v>771</v>
      </c>
      <c r="L95" s="9">
        <f t="shared" si="18"/>
        <v>7.1322957198443587E-2</v>
      </c>
      <c r="M95" s="3">
        <f t="shared" si="15"/>
        <v>23.363636363636363</v>
      </c>
      <c r="N95" s="7">
        <v>17.04</v>
      </c>
      <c r="O95" s="8">
        <v>9.5</v>
      </c>
      <c r="P95" s="8">
        <v>9.5</v>
      </c>
      <c r="R95">
        <v>9</v>
      </c>
      <c r="S95" s="10">
        <f t="shared" si="16"/>
        <v>0.83777777777777773</v>
      </c>
      <c r="T95" s="3">
        <f t="shared" si="17"/>
        <v>0.27272727272727271</v>
      </c>
    </row>
    <row r="96" spans="1:20" x14ac:dyDescent="0.25">
      <c r="A96" s="1">
        <v>40030</v>
      </c>
      <c r="B96" s="12" t="str">
        <f t="shared" si="12"/>
        <v>8/09</v>
      </c>
      <c r="C96">
        <f t="shared" si="13"/>
        <v>8</v>
      </c>
      <c r="D96">
        <v>30</v>
      </c>
      <c r="E96" s="2">
        <v>74</v>
      </c>
      <c r="F96" s="4">
        <f t="shared" si="14"/>
        <v>76.62</v>
      </c>
      <c r="G96" s="5">
        <v>60.4</v>
      </c>
      <c r="H96" s="8">
        <v>5</v>
      </c>
      <c r="I96" s="8">
        <v>5</v>
      </c>
      <c r="K96">
        <v>770</v>
      </c>
      <c r="L96" s="9">
        <f t="shared" si="18"/>
        <v>7.1948051948051941E-2</v>
      </c>
      <c r="M96" s="3">
        <f t="shared" si="15"/>
        <v>25.666666666666668</v>
      </c>
      <c r="N96" s="7">
        <v>16.22</v>
      </c>
      <c r="O96" s="8">
        <v>9.5</v>
      </c>
      <c r="P96" s="8">
        <v>9.5</v>
      </c>
      <c r="R96">
        <v>8</v>
      </c>
      <c r="S96" s="10">
        <f t="shared" si="16"/>
        <v>0.83999999999999986</v>
      </c>
      <c r="T96" s="3">
        <f t="shared" si="17"/>
        <v>0.26666666666666666</v>
      </c>
    </row>
    <row r="97" spans="1:20" x14ac:dyDescent="0.25">
      <c r="A97" s="1">
        <v>40064</v>
      </c>
      <c r="B97" s="12" t="str">
        <f t="shared" si="12"/>
        <v>9/09</v>
      </c>
      <c r="C97">
        <f t="shared" si="13"/>
        <v>9</v>
      </c>
      <c r="D97">
        <v>29</v>
      </c>
      <c r="E97" s="2">
        <v>77</v>
      </c>
      <c r="F97" s="4">
        <f t="shared" si="14"/>
        <v>75.239999999999995</v>
      </c>
      <c r="G97" s="5">
        <v>61.3</v>
      </c>
      <c r="H97" s="8">
        <v>5</v>
      </c>
      <c r="I97" s="8">
        <v>5</v>
      </c>
      <c r="K97">
        <v>789</v>
      </c>
      <c r="L97" s="9">
        <f t="shared" si="18"/>
        <v>7.135614702154626E-2</v>
      </c>
      <c r="M97" s="3">
        <f t="shared" si="15"/>
        <v>27.206896551724139</v>
      </c>
      <c r="N97" s="7">
        <v>13.94</v>
      </c>
      <c r="O97" s="8">
        <v>9.5</v>
      </c>
      <c r="P97" s="8">
        <v>9.5</v>
      </c>
      <c r="R97">
        <v>6</v>
      </c>
      <c r="S97" s="10">
        <f t="shared" si="16"/>
        <v>0.73999999999999988</v>
      </c>
      <c r="T97" s="3">
        <f t="shared" si="17"/>
        <v>0.20689655172413793</v>
      </c>
    </row>
    <row r="98" spans="1:20" x14ac:dyDescent="0.25">
      <c r="A98" s="1">
        <v>40091</v>
      </c>
      <c r="B98" s="12" t="str">
        <f t="shared" ref="B98:B255" si="19">MONTH(A98) &amp; "/" &amp; RIGHT(YEAR(A98),2)</f>
        <v>10/09</v>
      </c>
      <c r="C98">
        <f t="shared" ref="C98:C255" si="20">MONTH(A98)</f>
        <v>10</v>
      </c>
      <c r="D98">
        <v>32</v>
      </c>
      <c r="E98" s="2">
        <v>72</v>
      </c>
      <c r="F98" s="4">
        <f t="shared" ref="F98:F129" si="21">G98+N98</f>
        <v>67.44</v>
      </c>
      <c r="G98" s="5">
        <v>52.26</v>
      </c>
      <c r="H98" s="8">
        <v>5</v>
      </c>
      <c r="I98" s="8">
        <v>5</v>
      </c>
      <c r="K98">
        <v>696</v>
      </c>
      <c r="L98" s="9">
        <f t="shared" si="18"/>
        <v>6.7902298850574708E-2</v>
      </c>
      <c r="M98" s="3">
        <f t="shared" ref="M98:M255" si="22">K98/D98</f>
        <v>21.75</v>
      </c>
      <c r="N98" s="7">
        <v>15.18</v>
      </c>
      <c r="O98" s="8">
        <v>9.5</v>
      </c>
      <c r="P98" s="8">
        <v>9.5</v>
      </c>
      <c r="R98">
        <v>8</v>
      </c>
      <c r="S98" s="10">
        <f t="shared" si="16"/>
        <v>0.71</v>
      </c>
      <c r="T98" s="3">
        <f t="shared" si="17"/>
        <v>0.25</v>
      </c>
    </row>
    <row r="99" spans="1:20" x14ac:dyDescent="0.25">
      <c r="A99" s="1">
        <v>40120</v>
      </c>
      <c r="B99" s="12" t="str">
        <f t="shared" si="19"/>
        <v>11/09</v>
      </c>
      <c r="C99">
        <f t="shared" si="20"/>
        <v>11</v>
      </c>
      <c r="D99">
        <v>29</v>
      </c>
      <c r="E99" s="2">
        <v>58</v>
      </c>
      <c r="F99" s="4">
        <f t="shared" si="21"/>
        <v>44.94</v>
      </c>
      <c r="G99" s="5">
        <v>28.38</v>
      </c>
      <c r="H99" s="8">
        <v>5</v>
      </c>
      <c r="I99" s="8">
        <v>5</v>
      </c>
      <c r="K99">
        <v>338</v>
      </c>
      <c r="L99" s="9">
        <f t="shared" si="18"/>
        <v>6.9171597633136087E-2</v>
      </c>
      <c r="M99" s="3">
        <f t="shared" si="22"/>
        <v>11.655172413793103</v>
      </c>
      <c r="N99" s="7">
        <v>16.559999999999999</v>
      </c>
      <c r="O99" s="8">
        <v>9.5</v>
      </c>
      <c r="P99" s="8">
        <v>9.5</v>
      </c>
      <c r="R99">
        <v>10</v>
      </c>
      <c r="S99" s="10">
        <f t="shared" si="16"/>
        <v>0.70599999999999985</v>
      </c>
      <c r="T99" s="3">
        <f t="shared" si="17"/>
        <v>0.34482758620689657</v>
      </c>
    </row>
    <row r="100" spans="1:20" x14ac:dyDescent="0.25">
      <c r="A100" s="1">
        <v>40149</v>
      </c>
      <c r="B100" s="12" t="str">
        <f t="shared" si="19"/>
        <v>12/09</v>
      </c>
      <c r="C100">
        <f t="shared" si="20"/>
        <v>12</v>
      </c>
      <c r="D100">
        <v>29</v>
      </c>
      <c r="E100" s="2">
        <v>54</v>
      </c>
      <c r="F100" s="4">
        <f t="shared" si="21"/>
        <v>45.78</v>
      </c>
      <c r="G100" s="5">
        <v>25.83</v>
      </c>
      <c r="H100" s="8">
        <v>5</v>
      </c>
      <c r="I100" s="8">
        <v>5</v>
      </c>
      <c r="K100">
        <v>299</v>
      </c>
      <c r="L100" s="9">
        <f t="shared" si="18"/>
        <v>6.9665551839464879E-2</v>
      </c>
      <c r="M100" s="3">
        <f t="shared" si="22"/>
        <v>10.310344827586206</v>
      </c>
      <c r="N100" s="7">
        <v>19.95</v>
      </c>
      <c r="O100" s="8">
        <v>9.5</v>
      </c>
      <c r="P100" s="8">
        <v>9.5</v>
      </c>
      <c r="R100">
        <v>14</v>
      </c>
      <c r="S100" s="10">
        <f t="shared" si="16"/>
        <v>0.74642857142857133</v>
      </c>
      <c r="T100" s="3">
        <f t="shared" si="17"/>
        <v>0.48275862068965519</v>
      </c>
    </row>
    <row r="101" spans="1:20" x14ac:dyDescent="0.25">
      <c r="A101" s="1">
        <v>40182</v>
      </c>
      <c r="B101" s="12" t="str">
        <f t="shared" si="19"/>
        <v>1/10</v>
      </c>
      <c r="C101">
        <f t="shared" si="20"/>
        <v>1</v>
      </c>
      <c r="D101">
        <v>33</v>
      </c>
      <c r="E101" s="2">
        <v>40</v>
      </c>
      <c r="F101" s="4">
        <f t="shared" si="21"/>
        <v>78.05</v>
      </c>
      <c r="G101" s="5">
        <v>29.25</v>
      </c>
      <c r="H101" s="8">
        <v>5</v>
      </c>
      <c r="I101" s="8">
        <v>5</v>
      </c>
      <c r="K101">
        <v>357</v>
      </c>
      <c r="L101" s="9">
        <f t="shared" ref="L101:L193" si="23">(G101-H101)/K101</f>
        <v>6.7927170868347334E-2</v>
      </c>
      <c r="M101" s="3">
        <f t="shared" si="22"/>
        <v>10.818181818181818</v>
      </c>
      <c r="N101" s="7">
        <v>48.8</v>
      </c>
      <c r="O101" s="8">
        <v>9.5</v>
      </c>
      <c r="P101" s="8">
        <v>9.5</v>
      </c>
      <c r="R101">
        <v>55</v>
      </c>
      <c r="S101" s="10">
        <f t="shared" si="16"/>
        <v>0.71454545454545448</v>
      </c>
      <c r="T101" s="3">
        <f t="shared" si="17"/>
        <v>1.6666666666666667</v>
      </c>
    </row>
    <row r="102" spans="1:20" x14ac:dyDescent="0.25">
      <c r="A102" s="1">
        <v>40217</v>
      </c>
      <c r="B102" s="12" t="str">
        <f t="shared" si="19"/>
        <v>2/10</v>
      </c>
      <c r="C102">
        <f t="shared" si="20"/>
        <v>2</v>
      </c>
      <c r="D102">
        <v>34</v>
      </c>
      <c r="E102" s="2">
        <v>33</v>
      </c>
      <c r="F102" s="4">
        <f t="shared" si="21"/>
        <v>98.06</v>
      </c>
      <c r="G102" s="5">
        <v>32</v>
      </c>
      <c r="H102" s="8">
        <v>5</v>
      </c>
      <c r="I102" s="8">
        <v>5</v>
      </c>
      <c r="K102">
        <v>382</v>
      </c>
      <c r="L102" s="9">
        <f t="shared" si="23"/>
        <v>7.0680628272251314E-2</v>
      </c>
      <c r="M102" s="3">
        <f t="shared" si="22"/>
        <v>11.235294117647058</v>
      </c>
      <c r="N102" s="7">
        <v>66.06</v>
      </c>
      <c r="O102" s="8">
        <v>9.5</v>
      </c>
      <c r="P102" s="8">
        <v>9.5</v>
      </c>
      <c r="R102">
        <v>81</v>
      </c>
      <c r="S102" s="10">
        <f t="shared" si="16"/>
        <v>0.69827160493827167</v>
      </c>
      <c r="T102" s="3">
        <f t="shared" si="17"/>
        <v>2.3823529411764706</v>
      </c>
    </row>
    <row r="103" spans="1:20" x14ac:dyDescent="0.25">
      <c r="A103" s="1">
        <v>40245</v>
      </c>
      <c r="B103" s="12" t="str">
        <f t="shared" si="19"/>
        <v>3/10</v>
      </c>
      <c r="C103">
        <f t="shared" si="20"/>
        <v>3</v>
      </c>
      <c r="D103">
        <v>29</v>
      </c>
      <c r="E103" s="2">
        <v>30</v>
      </c>
      <c r="F103" s="4">
        <f t="shared" si="21"/>
        <v>90.63</v>
      </c>
      <c r="G103" s="5">
        <v>29.34</v>
      </c>
      <c r="H103" s="8">
        <v>5</v>
      </c>
      <c r="I103" s="8">
        <v>5</v>
      </c>
      <c r="K103">
        <v>333</v>
      </c>
      <c r="L103" s="9">
        <f t="shared" si="23"/>
        <v>7.3093093093093087E-2</v>
      </c>
      <c r="M103" s="3">
        <f t="shared" si="22"/>
        <v>11.482758620689655</v>
      </c>
      <c r="N103" s="7">
        <v>61.29</v>
      </c>
      <c r="O103" s="8">
        <v>9.5</v>
      </c>
      <c r="P103" s="8">
        <v>9.5</v>
      </c>
      <c r="R103">
        <v>73</v>
      </c>
      <c r="S103" s="10">
        <f t="shared" si="16"/>
        <v>0.70945205479452056</v>
      </c>
      <c r="T103" s="3">
        <f t="shared" si="17"/>
        <v>2.5172413793103448</v>
      </c>
    </row>
    <row r="104" spans="1:20" x14ac:dyDescent="0.25">
      <c r="A104" s="1">
        <v>40275</v>
      </c>
      <c r="B104" s="12" t="str">
        <f t="shared" si="19"/>
        <v>4/10</v>
      </c>
      <c r="C104">
        <f t="shared" si="20"/>
        <v>4</v>
      </c>
      <c r="D104">
        <v>30</v>
      </c>
      <c r="E104" s="2">
        <v>46</v>
      </c>
      <c r="F104" s="4">
        <f t="shared" si="21"/>
        <v>65.16</v>
      </c>
      <c r="G104" s="5">
        <v>28.04</v>
      </c>
      <c r="H104" s="8">
        <v>5</v>
      </c>
      <c r="I104" s="8">
        <v>5</v>
      </c>
      <c r="K104">
        <v>313</v>
      </c>
      <c r="L104" s="9">
        <f t="shared" si="23"/>
        <v>7.3610223642172526E-2</v>
      </c>
      <c r="M104" s="3">
        <f t="shared" si="22"/>
        <v>10.433333333333334</v>
      </c>
      <c r="N104" s="7">
        <v>37.119999999999997</v>
      </c>
      <c r="O104" s="8">
        <v>9.5</v>
      </c>
      <c r="P104" s="8">
        <v>9.5</v>
      </c>
      <c r="R104">
        <v>36</v>
      </c>
      <c r="S104" s="10">
        <f t="shared" si="16"/>
        <v>0.76722222222222214</v>
      </c>
      <c r="T104" s="3">
        <f t="shared" si="17"/>
        <v>1.2</v>
      </c>
    </row>
    <row r="105" spans="1:20" x14ac:dyDescent="0.25">
      <c r="A105" s="1">
        <v>40308</v>
      </c>
      <c r="B105" s="12" t="str">
        <f t="shared" si="19"/>
        <v>5/10</v>
      </c>
      <c r="C105">
        <f t="shared" si="20"/>
        <v>5</v>
      </c>
      <c r="D105">
        <v>32</v>
      </c>
      <c r="E105" s="2">
        <v>61</v>
      </c>
      <c r="F105" s="4">
        <f t="shared" si="21"/>
        <v>54.239999999999995</v>
      </c>
      <c r="G105" s="5">
        <v>35.72</v>
      </c>
      <c r="H105" s="8">
        <v>5</v>
      </c>
      <c r="I105" s="8">
        <v>5</v>
      </c>
      <c r="K105">
        <v>432</v>
      </c>
      <c r="L105" s="9">
        <f t="shared" si="23"/>
        <v>7.1111111111111111E-2</v>
      </c>
      <c r="M105" s="3">
        <f t="shared" si="22"/>
        <v>13.5</v>
      </c>
      <c r="N105" s="7">
        <v>18.52</v>
      </c>
      <c r="O105" s="8">
        <v>9.5</v>
      </c>
      <c r="P105" s="8">
        <v>9.5</v>
      </c>
      <c r="R105">
        <v>11</v>
      </c>
      <c r="S105" s="10">
        <f t="shared" si="16"/>
        <v>0.82</v>
      </c>
      <c r="T105" s="3">
        <f t="shared" si="17"/>
        <v>0.34375</v>
      </c>
    </row>
    <row r="106" spans="1:20" x14ac:dyDescent="0.25">
      <c r="A106" s="1">
        <v>40336</v>
      </c>
      <c r="B106" s="11" t="str">
        <f t="shared" si="19"/>
        <v>6/10</v>
      </c>
      <c r="C106">
        <f t="shared" si="20"/>
        <v>6</v>
      </c>
      <c r="D106">
        <v>29</v>
      </c>
      <c r="E106" s="2">
        <v>67</v>
      </c>
      <c r="F106" s="4">
        <f t="shared" si="21"/>
        <v>52.78</v>
      </c>
      <c r="G106" s="5">
        <v>37.15</v>
      </c>
      <c r="H106" s="8">
        <v>5</v>
      </c>
      <c r="I106" s="8">
        <v>5</v>
      </c>
      <c r="K106">
        <v>437</v>
      </c>
      <c r="L106" s="9">
        <f t="shared" si="23"/>
        <v>7.3569794050343251E-2</v>
      </c>
      <c r="M106" s="3">
        <f t="shared" si="22"/>
        <v>15.068965517241379</v>
      </c>
      <c r="N106" s="7">
        <v>15.63</v>
      </c>
      <c r="O106" s="8">
        <v>9.5</v>
      </c>
      <c r="P106" s="8">
        <v>9.5</v>
      </c>
      <c r="R106">
        <v>8</v>
      </c>
      <c r="S106" s="10">
        <f t="shared" si="16"/>
        <v>0.7662500000000001</v>
      </c>
      <c r="T106" s="3">
        <f t="shared" si="17"/>
        <v>0.27586206896551724</v>
      </c>
    </row>
    <row r="107" spans="1:20" x14ac:dyDescent="0.25">
      <c r="A107" s="1">
        <v>40366</v>
      </c>
      <c r="B107" s="11" t="str">
        <f t="shared" si="19"/>
        <v>7/10</v>
      </c>
      <c r="C107">
        <f t="shared" si="20"/>
        <v>7</v>
      </c>
      <c r="D107">
        <v>30</v>
      </c>
      <c r="E107" s="2">
        <v>81</v>
      </c>
      <c r="F107" s="4">
        <f t="shared" si="21"/>
        <v>89.14</v>
      </c>
      <c r="G107" s="5">
        <v>74.27</v>
      </c>
      <c r="H107" s="8">
        <v>5</v>
      </c>
      <c r="I107" s="8">
        <v>5</v>
      </c>
      <c r="K107">
        <v>927</v>
      </c>
      <c r="L107" s="9">
        <f t="shared" si="23"/>
        <v>7.4724919093851122E-2</v>
      </c>
      <c r="M107" s="3">
        <f t="shared" si="22"/>
        <v>30.9</v>
      </c>
      <c r="N107" s="7">
        <v>14.87</v>
      </c>
      <c r="O107" s="8">
        <v>9.5</v>
      </c>
      <c r="P107" s="8">
        <v>9.5</v>
      </c>
      <c r="R107">
        <v>7</v>
      </c>
      <c r="S107" s="10">
        <f t="shared" si="16"/>
        <v>0.76714285714285702</v>
      </c>
      <c r="T107" s="3">
        <f t="shared" si="17"/>
        <v>0.23333333333333334</v>
      </c>
    </row>
    <row r="108" spans="1:20" x14ac:dyDescent="0.25">
      <c r="A108" s="1">
        <v>40399</v>
      </c>
      <c r="B108" s="11" t="str">
        <f t="shared" si="19"/>
        <v>8/10</v>
      </c>
      <c r="C108">
        <f t="shared" si="20"/>
        <v>8</v>
      </c>
      <c r="D108">
        <v>33</v>
      </c>
      <c r="E108" s="2">
        <v>82</v>
      </c>
      <c r="F108" s="4">
        <f t="shared" si="21"/>
        <v>102.77000000000001</v>
      </c>
      <c r="G108" s="5">
        <v>87.9</v>
      </c>
      <c r="H108" s="8">
        <v>5</v>
      </c>
      <c r="I108" s="8">
        <v>5</v>
      </c>
      <c r="K108">
        <v>1118</v>
      </c>
      <c r="L108" s="9">
        <f t="shared" si="23"/>
        <v>7.4150268336314856E-2</v>
      </c>
      <c r="M108" s="3">
        <f t="shared" si="22"/>
        <v>33.878787878787875</v>
      </c>
      <c r="N108" s="7">
        <v>14.87</v>
      </c>
      <c r="O108" s="8">
        <v>9.5</v>
      </c>
      <c r="P108" s="8">
        <v>9.5</v>
      </c>
      <c r="R108">
        <v>7</v>
      </c>
      <c r="S108" s="10">
        <f t="shared" si="16"/>
        <v>0.76714285714285702</v>
      </c>
      <c r="T108" s="3">
        <f t="shared" si="17"/>
        <v>0.21212121212121213</v>
      </c>
    </row>
    <row r="109" spans="1:20" x14ac:dyDescent="0.25">
      <c r="A109" s="1">
        <v>40428</v>
      </c>
      <c r="B109" s="11" t="str">
        <f t="shared" si="19"/>
        <v>9/10</v>
      </c>
      <c r="C109">
        <f t="shared" si="20"/>
        <v>9</v>
      </c>
      <c r="D109">
        <v>28</v>
      </c>
      <c r="E109" s="2">
        <v>83</v>
      </c>
      <c r="F109" s="4">
        <f t="shared" si="21"/>
        <v>96.76</v>
      </c>
      <c r="G109" s="5">
        <v>79.430000000000007</v>
      </c>
      <c r="H109" s="8">
        <v>8</v>
      </c>
      <c r="I109" s="8">
        <v>8</v>
      </c>
      <c r="K109">
        <v>944</v>
      </c>
      <c r="L109" s="9">
        <f t="shared" si="23"/>
        <v>7.5667372881355943E-2</v>
      </c>
      <c r="M109" s="3">
        <f t="shared" si="22"/>
        <v>33.714285714285715</v>
      </c>
      <c r="N109" s="7">
        <v>17.329999999999998</v>
      </c>
      <c r="O109" s="8">
        <v>12.07</v>
      </c>
      <c r="P109" s="8">
        <v>12.07</v>
      </c>
      <c r="R109">
        <v>6</v>
      </c>
      <c r="S109" s="10">
        <f t="shared" si="16"/>
        <v>0.87666666666666637</v>
      </c>
      <c r="T109" s="3">
        <f t="shared" si="17"/>
        <v>0.21428571428571427</v>
      </c>
    </row>
    <row r="110" spans="1:20" x14ac:dyDescent="0.25">
      <c r="A110" s="1">
        <v>40456</v>
      </c>
      <c r="B110" s="11" t="str">
        <f t="shared" si="19"/>
        <v>10/10</v>
      </c>
      <c r="C110">
        <f t="shared" si="20"/>
        <v>10</v>
      </c>
      <c r="D110">
        <v>29</v>
      </c>
      <c r="E110" s="2">
        <v>77</v>
      </c>
      <c r="F110" s="4">
        <f t="shared" si="21"/>
        <v>82.27</v>
      </c>
      <c r="G110" s="5">
        <v>65.36</v>
      </c>
      <c r="H110" s="8">
        <v>8</v>
      </c>
      <c r="I110" s="8">
        <v>8</v>
      </c>
      <c r="K110">
        <v>761</v>
      </c>
      <c r="L110" s="9">
        <f t="shared" si="23"/>
        <v>7.5374507227332452E-2</v>
      </c>
      <c r="M110" s="3">
        <f t="shared" si="22"/>
        <v>26.241379310344829</v>
      </c>
      <c r="N110" s="7">
        <v>16.91</v>
      </c>
      <c r="O110" s="8">
        <v>12.5</v>
      </c>
      <c r="P110" s="8">
        <v>12.5</v>
      </c>
      <c r="R110">
        <v>5</v>
      </c>
      <c r="S110" s="10">
        <f t="shared" si="16"/>
        <v>0.88200000000000001</v>
      </c>
      <c r="T110" s="3">
        <f t="shared" si="17"/>
        <v>0.17241379310344829</v>
      </c>
    </row>
    <row r="111" spans="1:20" x14ac:dyDescent="0.25">
      <c r="A111" s="1">
        <v>40485</v>
      </c>
      <c r="B111" s="11" t="str">
        <f t="shared" si="19"/>
        <v>11/10</v>
      </c>
      <c r="C111">
        <f t="shared" si="20"/>
        <v>11</v>
      </c>
      <c r="D111">
        <v>29</v>
      </c>
      <c r="E111" s="2">
        <v>66</v>
      </c>
      <c r="F111" s="4">
        <f t="shared" si="21"/>
        <v>57.2</v>
      </c>
      <c r="G111" s="5">
        <v>40.29</v>
      </c>
      <c r="H111" s="8">
        <v>8.5</v>
      </c>
      <c r="I111" s="8">
        <v>8.5</v>
      </c>
      <c r="K111">
        <v>430</v>
      </c>
      <c r="L111" s="9">
        <f t="shared" si="23"/>
        <v>7.3930232558139533E-2</v>
      </c>
      <c r="M111" s="3">
        <f t="shared" si="22"/>
        <v>14.827586206896552</v>
      </c>
      <c r="N111" s="7">
        <v>16.91</v>
      </c>
      <c r="O111" s="8">
        <v>12.5</v>
      </c>
      <c r="P111" s="8">
        <v>12.5</v>
      </c>
      <c r="R111">
        <v>5</v>
      </c>
      <c r="S111" s="10">
        <f t="shared" si="16"/>
        <v>0.88200000000000001</v>
      </c>
      <c r="T111" s="3">
        <f t="shared" si="17"/>
        <v>0.17241379310344829</v>
      </c>
    </row>
    <row r="112" spans="1:20" x14ac:dyDescent="0.25">
      <c r="A112" s="1">
        <v>40513</v>
      </c>
      <c r="B112" s="11" t="str">
        <f t="shared" si="19"/>
        <v>12/10</v>
      </c>
      <c r="C112">
        <f t="shared" si="20"/>
        <v>12</v>
      </c>
      <c r="D112">
        <v>28</v>
      </c>
      <c r="E112" s="2">
        <v>55</v>
      </c>
      <c r="F112" s="4">
        <f t="shared" si="21"/>
        <v>54.629999999999995</v>
      </c>
      <c r="G112" s="5">
        <v>30.38</v>
      </c>
      <c r="H112" s="8">
        <v>8.5</v>
      </c>
      <c r="I112" s="8">
        <v>8.5</v>
      </c>
      <c r="K112">
        <v>287</v>
      </c>
      <c r="L112" s="9">
        <f t="shared" si="23"/>
        <v>7.6236933797909398E-2</v>
      </c>
      <c r="M112" s="3">
        <f t="shared" si="22"/>
        <v>10.25</v>
      </c>
      <c r="N112" s="7">
        <v>24.25</v>
      </c>
      <c r="O112" s="8">
        <v>12.5</v>
      </c>
      <c r="P112" s="8">
        <v>12.5</v>
      </c>
      <c r="R112">
        <v>14</v>
      </c>
      <c r="S112" s="10">
        <f t="shared" si="16"/>
        <v>0.8392857142857143</v>
      </c>
      <c r="T112" s="3">
        <f t="shared" si="17"/>
        <v>0.5</v>
      </c>
    </row>
    <row r="113" spans="1:20" x14ac:dyDescent="0.25">
      <c r="A113" s="1">
        <v>40546</v>
      </c>
      <c r="B113" s="11" t="str">
        <f t="shared" si="19"/>
        <v>1/11</v>
      </c>
      <c r="C113">
        <f t="shared" si="20"/>
        <v>1</v>
      </c>
      <c r="D113">
        <v>33</v>
      </c>
      <c r="E113" s="2">
        <v>36</v>
      </c>
      <c r="F113" s="4">
        <f t="shared" si="21"/>
        <v>96.210000000000008</v>
      </c>
      <c r="G113" s="5">
        <v>36.020000000000003</v>
      </c>
      <c r="H113" s="8">
        <v>8.5</v>
      </c>
      <c r="I113" s="8">
        <v>8.5</v>
      </c>
      <c r="K113">
        <v>359</v>
      </c>
      <c r="L113" s="9">
        <f t="shared" si="23"/>
        <v>7.6657381615598888E-2</v>
      </c>
      <c r="M113" s="3">
        <f t="shared" si="22"/>
        <v>10.878787878787879</v>
      </c>
      <c r="N113" s="7">
        <v>60.19</v>
      </c>
      <c r="O113" s="8">
        <v>12.5</v>
      </c>
      <c r="P113" s="8">
        <v>12.5</v>
      </c>
      <c r="R113">
        <v>64</v>
      </c>
      <c r="S113" s="10">
        <f t="shared" si="16"/>
        <v>0.74515624999999996</v>
      </c>
      <c r="T113" s="3">
        <f t="shared" si="17"/>
        <v>1.9393939393939394</v>
      </c>
    </row>
    <row r="114" spans="1:20" x14ac:dyDescent="0.25">
      <c r="A114" s="1">
        <v>40581</v>
      </c>
      <c r="B114" s="11" t="str">
        <f t="shared" si="19"/>
        <v>2/11</v>
      </c>
      <c r="C114">
        <f t="shared" si="20"/>
        <v>2</v>
      </c>
      <c r="D114">
        <v>31</v>
      </c>
      <c r="E114" s="2">
        <v>32</v>
      </c>
      <c r="F114" s="4">
        <f t="shared" si="21"/>
        <v>104.97</v>
      </c>
      <c r="G114" s="5">
        <v>35.15</v>
      </c>
      <c r="H114" s="8">
        <v>8.5</v>
      </c>
      <c r="I114" s="8">
        <v>8.5</v>
      </c>
      <c r="K114">
        <v>343</v>
      </c>
      <c r="L114" s="9">
        <f t="shared" si="23"/>
        <v>7.7696793002915446E-2</v>
      </c>
      <c r="M114" s="3">
        <f t="shared" si="22"/>
        <v>11.064516129032258</v>
      </c>
      <c r="N114" s="7">
        <v>69.819999999999993</v>
      </c>
      <c r="O114" s="8">
        <v>12.5</v>
      </c>
      <c r="P114" s="8">
        <v>12.5</v>
      </c>
      <c r="R114">
        <v>76</v>
      </c>
      <c r="S114" s="10">
        <f t="shared" si="16"/>
        <v>0.75421052631578933</v>
      </c>
      <c r="T114" s="3">
        <f t="shared" si="17"/>
        <v>2.4516129032258065</v>
      </c>
    </row>
    <row r="115" spans="1:20" x14ac:dyDescent="0.25">
      <c r="A115" s="1">
        <v>40609</v>
      </c>
      <c r="B115" s="11" t="str">
        <f t="shared" si="19"/>
        <v>3/11</v>
      </c>
      <c r="C115">
        <f t="shared" si="20"/>
        <v>3</v>
      </c>
      <c r="D115">
        <v>28</v>
      </c>
      <c r="E115" s="2">
        <v>36</v>
      </c>
      <c r="F115" s="4">
        <f t="shared" si="21"/>
        <v>93.58</v>
      </c>
      <c r="G115" s="5">
        <v>35.44</v>
      </c>
      <c r="H115" s="8">
        <v>8.5</v>
      </c>
      <c r="I115" s="8">
        <v>8.5</v>
      </c>
      <c r="K115">
        <v>344</v>
      </c>
      <c r="L115" s="9">
        <f t="shared" si="23"/>
        <v>7.8313953488372084E-2</v>
      </c>
      <c r="M115" s="3">
        <f t="shared" si="22"/>
        <v>12.285714285714286</v>
      </c>
      <c r="N115" s="7">
        <v>58.14</v>
      </c>
      <c r="O115" s="8">
        <v>12.5</v>
      </c>
      <c r="P115" s="8">
        <v>12.5</v>
      </c>
      <c r="R115">
        <v>60</v>
      </c>
      <c r="S115" s="10">
        <f t="shared" si="16"/>
        <v>0.76066666666666671</v>
      </c>
      <c r="T115" s="3">
        <f t="shared" si="17"/>
        <v>2.1428571428571428</v>
      </c>
    </row>
    <row r="116" spans="1:20" x14ac:dyDescent="0.25">
      <c r="A116" s="1">
        <v>40639</v>
      </c>
      <c r="B116" s="11" t="str">
        <f t="shared" si="19"/>
        <v>4/11</v>
      </c>
      <c r="C116">
        <f t="shared" si="20"/>
        <v>4</v>
      </c>
      <c r="D116">
        <v>32</v>
      </c>
      <c r="E116" s="2">
        <v>50</v>
      </c>
      <c r="F116" s="4">
        <f t="shared" si="21"/>
        <v>74.25</v>
      </c>
      <c r="G116" s="5">
        <v>35.33</v>
      </c>
      <c r="H116" s="8">
        <v>8.5</v>
      </c>
      <c r="I116" s="8">
        <v>8.5</v>
      </c>
      <c r="K116">
        <v>352</v>
      </c>
      <c r="L116" s="9">
        <f t="shared" si="23"/>
        <v>7.6221590909090906E-2</v>
      </c>
      <c r="M116" s="3">
        <f t="shared" si="22"/>
        <v>11</v>
      </c>
      <c r="N116" s="7">
        <v>38.92</v>
      </c>
      <c r="O116" s="8">
        <v>12.5</v>
      </c>
      <c r="P116" s="8">
        <v>12.5</v>
      </c>
      <c r="R116">
        <v>32</v>
      </c>
      <c r="S116" s="10">
        <f t="shared" si="16"/>
        <v>0.82562500000000005</v>
      </c>
      <c r="T116" s="3">
        <f t="shared" si="17"/>
        <v>1</v>
      </c>
    </row>
    <row r="117" spans="1:20" x14ac:dyDescent="0.25">
      <c r="A117" s="1">
        <v>40672</v>
      </c>
      <c r="B117" s="11" t="str">
        <f t="shared" si="19"/>
        <v>5/11</v>
      </c>
      <c r="C117">
        <f t="shared" si="20"/>
        <v>5</v>
      </c>
      <c r="D117">
        <v>29</v>
      </c>
      <c r="E117" s="2">
        <v>56</v>
      </c>
      <c r="F117" s="4">
        <f t="shared" si="21"/>
        <v>60.41</v>
      </c>
      <c r="G117" s="5">
        <v>34.46</v>
      </c>
      <c r="H117" s="8">
        <v>8.5</v>
      </c>
      <c r="I117" s="8">
        <v>8.5</v>
      </c>
      <c r="K117">
        <v>338</v>
      </c>
      <c r="L117" s="9">
        <f t="shared" si="23"/>
        <v>7.6804733727810659E-2</v>
      </c>
      <c r="M117" s="3">
        <f t="shared" si="22"/>
        <v>11.655172413793103</v>
      </c>
      <c r="N117" s="7">
        <v>25.95</v>
      </c>
      <c r="O117" s="8">
        <v>12.5</v>
      </c>
      <c r="P117" s="8">
        <v>12.5</v>
      </c>
      <c r="R117">
        <v>17</v>
      </c>
      <c r="S117" s="10">
        <f t="shared" si="16"/>
        <v>0.79117647058823526</v>
      </c>
      <c r="T117" s="3">
        <f t="shared" si="17"/>
        <v>0.58620689655172409</v>
      </c>
    </row>
    <row r="118" spans="1:20" x14ac:dyDescent="0.25">
      <c r="A118" s="1">
        <v>40700</v>
      </c>
      <c r="B118" s="11" t="str">
        <f t="shared" si="19"/>
        <v>6/11</v>
      </c>
      <c r="C118">
        <f t="shared" si="20"/>
        <v>6</v>
      </c>
      <c r="D118">
        <v>33</v>
      </c>
      <c r="E118" s="2">
        <v>64</v>
      </c>
      <c r="F118" s="4">
        <f t="shared" si="21"/>
        <v>63.150000000000006</v>
      </c>
      <c r="G118" s="5">
        <v>43.34</v>
      </c>
      <c r="H118" s="8">
        <v>8.5</v>
      </c>
      <c r="I118" s="8">
        <v>8.5</v>
      </c>
      <c r="K118">
        <v>457</v>
      </c>
      <c r="L118" s="9">
        <f t="shared" si="23"/>
        <v>7.6236323851203505E-2</v>
      </c>
      <c r="M118" s="3">
        <f t="shared" si="22"/>
        <v>13.848484848484848</v>
      </c>
      <c r="N118" s="7">
        <v>19.809999999999999</v>
      </c>
      <c r="O118" s="8">
        <v>12.5</v>
      </c>
      <c r="P118" s="8">
        <v>12.5</v>
      </c>
      <c r="R118">
        <v>9</v>
      </c>
      <c r="S118" s="10">
        <f t="shared" si="16"/>
        <v>0.81222222222222207</v>
      </c>
      <c r="T118" s="3">
        <f t="shared" si="17"/>
        <v>0.27272727272727271</v>
      </c>
    </row>
    <row r="119" spans="1:20" x14ac:dyDescent="0.25">
      <c r="A119" s="1">
        <v>40735</v>
      </c>
      <c r="B119" s="11" t="str">
        <f t="shared" si="19"/>
        <v>7/11</v>
      </c>
      <c r="C119">
        <f t="shared" si="20"/>
        <v>7</v>
      </c>
      <c r="D119">
        <v>30</v>
      </c>
      <c r="E119" s="2">
        <v>78</v>
      </c>
      <c r="F119" s="4">
        <f t="shared" si="21"/>
        <v>94.19</v>
      </c>
      <c r="G119" s="5">
        <v>75.11</v>
      </c>
      <c r="H119" s="8">
        <v>8.5</v>
      </c>
      <c r="I119" s="8">
        <v>8.5</v>
      </c>
      <c r="K119">
        <v>846</v>
      </c>
      <c r="L119" s="9">
        <f t="shared" si="23"/>
        <v>7.8735224586288413E-2</v>
      </c>
      <c r="M119" s="3">
        <f t="shared" si="22"/>
        <v>28.2</v>
      </c>
      <c r="N119" s="7">
        <v>19.079999999999998</v>
      </c>
      <c r="O119" s="8">
        <v>12.5</v>
      </c>
      <c r="P119" s="8">
        <v>12.5</v>
      </c>
      <c r="R119">
        <v>8</v>
      </c>
      <c r="S119" s="10">
        <f t="shared" si="16"/>
        <v>0.82249999999999979</v>
      </c>
      <c r="T119" s="3">
        <f t="shared" si="17"/>
        <v>0.26666666666666666</v>
      </c>
    </row>
    <row r="120" spans="1:20" x14ac:dyDescent="0.25">
      <c r="A120" s="1">
        <v>40763</v>
      </c>
      <c r="B120" s="11" t="str">
        <f t="shared" si="19"/>
        <v>8/11</v>
      </c>
      <c r="C120">
        <f t="shared" si="20"/>
        <v>8</v>
      </c>
      <c r="D120">
        <v>33</v>
      </c>
      <c r="E120" s="2">
        <v>81</v>
      </c>
      <c r="F120" s="4">
        <f t="shared" si="21"/>
        <v>119.46</v>
      </c>
      <c r="G120" s="5">
        <v>101.99</v>
      </c>
      <c r="H120" s="8">
        <v>8.5</v>
      </c>
      <c r="I120" s="8">
        <v>8.5</v>
      </c>
      <c r="K120">
        <v>1165</v>
      </c>
      <c r="L120" s="9">
        <f t="shared" si="23"/>
        <v>8.02489270386266E-2</v>
      </c>
      <c r="M120" s="3">
        <f t="shared" si="22"/>
        <v>35.303030303030305</v>
      </c>
      <c r="N120" s="7">
        <v>17.47</v>
      </c>
      <c r="O120" s="8">
        <v>12.5</v>
      </c>
      <c r="P120" s="8">
        <v>12.5</v>
      </c>
      <c r="R120">
        <v>6</v>
      </c>
      <c r="S120" s="10">
        <f t="shared" si="16"/>
        <v>0.82833333333333314</v>
      </c>
      <c r="T120" s="3">
        <f t="shared" si="17"/>
        <v>0.18181818181818182</v>
      </c>
    </row>
    <row r="121" spans="1:20" x14ac:dyDescent="0.25">
      <c r="A121" s="1">
        <v>40792</v>
      </c>
      <c r="B121" s="11" t="str">
        <f t="shared" si="19"/>
        <v>9/11</v>
      </c>
      <c r="C121">
        <f t="shared" si="20"/>
        <v>9</v>
      </c>
      <c r="D121">
        <v>29</v>
      </c>
      <c r="E121" s="2">
        <v>81</v>
      </c>
      <c r="F121" s="4">
        <f t="shared" si="21"/>
        <v>103.59</v>
      </c>
      <c r="G121" s="5">
        <v>86.13</v>
      </c>
      <c r="H121" s="8">
        <v>8.5</v>
      </c>
      <c r="I121" s="8">
        <v>8.5</v>
      </c>
      <c r="K121">
        <v>991</v>
      </c>
      <c r="L121" s="9">
        <f t="shared" si="23"/>
        <v>7.8335015136226024E-2</v>
      </c>
      <c r="M121" s="3">
        <f t="shared" si="22"/>
        <v>34.172413793103445</v>
      </c>
      <c r="N121" s="7">
        <v>17.46</v>
      </c>
      <c r="O121" s="8">
        <v>12.5</v>
      </c>
      <c r="P121" s="8">
        <v>12.5</v>
      </c>
      <c r="R121">
        <v>6</v>
      </c>
      <c r="S121" s="10">
        <f t="shared" si="16"/>
        <v>0.82666666666666677</v>
      </c>
      <c r="T121" s="3">
        <f t="shared" si="17"/>
        <v>0.20689655172413793</v>
      </c>
    </row>
    <row r="122" spans="1:20" x14ac:dyDescent="0.25">
      <c r="A122" s="1">
        <v>40826</v>
      </c>
      <c r="B122" s="11" t="str">
        <f t="shared" si="19"/>
        <v>10/11</v>
      </c>
      <c r="C122">
        <f t="shared" si="20"/>
        <v>10</v>
      </c>
      <c r="D122">
        <v>34</v>
      </c>
      <c r="E122" s="2">
        <v>72</v>
      </c>
      <c r="F122" s="4">
        <f t="shared" si="21"/>
        <v>85.899999999999991</v>
      </c>
      <c r="G122" s="5">
        <v>67.63</v>
      </c>
      <c r="H122" s="8">
        <v>8.5</v>
      </c>
      <c r="I122" s="8">
        <v>8.5</v>
      </c>
      <c r="K122">
        <v>764</v>
      </c>
      <c r="L122" s="9">
        <f t="shared" si="23"/>
        <v>7.7395287958115178E-2</v>
      </c>
      <c r="M122" s="3">
        <f t="shared" si="22"/>
        <v>22.470588235294116</v>
      </c>
      <c r="N122" s="7">
        <v>18.27</v>
      </c>
      <c r="O122" s="8">
        <v>12.5</v>
      </c>
      <c r="P122" s="8">
        <v>12.5</v>
      </c>
      <c r="R122">
        <v>7</v>
      </c>
      <c r="S122" s="10">
        <f t="shared" si="16"/>
        <v>0.82428571428571418</v>
      </c>
      <c r="T122" s="3">
        <f t="shared" si="17"/>
        <v>0.20588235294117646</v>
      </c>
    </row>
    <row r="123" spans="1:20" x14ac:dyDescent="0.25">
      <c r="A123" s="1">
        <v>40854</v>
      </c>
      <c r="B123" s="11" t="str">
        <f t="shared" si="19"/>
        <v>11/11</v>
      </c>
      <c r="C123">
        <f t="shared" si="20"/>
        <v>11</v>
      </c>
      <c r="D123">
        <v>28</v>
      </c>
      <c r="E123" s="2">
        <v>61</v>
      </c>
      <c r="F123" s="4">
        <f t="shared" si="21"/>
        <v>57.05</v>
      </c>
      <c r="G123" s="5">
        <v>38.78</v>
      </c>
      <c r="H123" s="8">
        <v>8.5</v>
      </c>
      <c r="I123" s="8">
        <v>8.5</v>
      </c>
      <c r="K123">
        <v>391</v>
      </c>
      <c r="L123" s="9">
        <f t="shared" si="23"/>
        <v>7.7442455242966751E-2</v>
      </c>
      <c r="M123" s="3">
        <f t="shared" si="22"/>
        <v>13.964285714285714</v>
      </c>
      <c r="N123" s="7">
        <v>18.27</v>
      </c>
      <c r="O123" s="8">
        <v>12.5</v>
      </c>
      <c r="P123" s="8">
        <v>12.5</v>
      </c>
      <c r="R123">
        <v>7</v>
      </c>
      <c r="S123" s="10">
        <f t="shared" si="16"/>
        <v>0.82428571428571418</v>
      </c>
      <c r="T123" s="3">
        <f t="shared" si="17"/>
        <v>0.25</v>
      </c>
    </row>
    <row r="124" spans="1:20" x14ac:dyDescent="0.25">
      <c r="A124" s="1">
        <v>40882</v>
      </c>
      <c r="B124" s="11" t="str">
        <f t="shared" si="19"/>
        <v>12/11</v>
      </c>
      <c r="C124">
        <f t="shared" si="20"/>
        <v>12</v>
      </c>
      <c r="D124">
        <v>26</v>
      </c>
      <c r="E124" s="2">
        <v>53</v>
      </c>
      <c r="F124" s="4">
        <f t="shared" si="21"/>
        <v>53.09</v>
      </c>
      <c r="G124" s="5">
        <v>28.62</v>
      </c>
      <c r="H124" s="8">
        <v>8.5</v>
      </c>
      <c r="I124" s="8">
        <v>8.5</v>
      </c>
      <c r="K124">
        <v>256</v>
      </c>
      <c r="L124" s="9">
        <f t="shared" si="23"/>
        <v>7.8593750000000004E-2</v>
      </c>
      <c r="M124" s="3">
        <f t="shared" si="22"/>
        <v>9.8461538461538467</v>
      </c>
      <c r="N124" s="7">
        <v>24.47</v>
      </c>
      <c r="O124" s="8">
        <v>12.5</v>
      </c>
      <c r="P124" s="8">
        <v>12.5</v>
      </c>
      <c r="R124">
        <v>15</v>
      </c>
      <c r="S124" s="10">
        <f t="shared" si="16"/>
        <v>0.79799999999999993</v>
      </c>
      <c r="T124" s="3">
        <f t="shared" si="17"/>
        <v>0.57692307692307687</v>
      </c>
    </row>
    <row r="125" spans="1:20" x14ac:dyDescent="0.25">
      <c r="A125" s="1">
        <v>40917</v>
      </c>
      <c r="B125" s="11" t="str">
        <f t="shared" si="19"/>
        <v>1/12</v>
      </c>
      <c r="C125">
        <f t="shared" si="20"/>
        <v>1</v>
      </c>
      <c r="D125">
        <v>31</v>
      </c>
      <c r="E125" s="2">
        <v>45</v>
      </c>
      <c r="F125" s="4">
        <f t="shared" si="21"/>
        <v>78.95</v>
      </c>
      <c r="G125" s="5">
        <v>34.380000000000003</v>
      </c>
      <c r="H125" s="8">
        <v>8.5</v>
      </c>
      <c r="I125" s="8">
        <v>8.5</v>
      </c>
      <c r="K125">
        <v>332</v>
      </c>
      <c r="L125" s="9">
        <f t="shared" si="23"/>
        <v>7.7951807228915676E-2</v>
      </c>
      <c r="M125" s="3">
        <f t="shared" si="22"/>
        <v>10.709677419354838</v>
      </c>
      <c r="N125" s="7">
        <v>44.57</v>
      </c>
      <c r="O125" s="8">
        <v>12.5</v>
      </c>
      <c r="P125" s="8">
        <v>12.5</v>
      </c>
      <c r="R125">
        <v>40</v>
      </c>
      <c r="S125" s="10">
        <f t="shared" si="16"/>
        <v>0.80174999999999996</v>
      </c>
      <c r="T125" s="3">
        <f t="shared" si="17"/>
        <v>1.2903225806451613</v>
      </c>
    </row>
    <row r="126" spans="1:20" x14ac:dyDescent="0.25">
      <c r="A126" s="1">
        <v>40946</v>
      </c>
      <c r="B126" s="11" t="str">
        <f t="shared" si="19"/>
        <v>2/12</v>
      </c>
      <c r="C126">
        <f t="shared" si="20"/>
        <v>2</v>
      </c>
      <c r="D126">
        <v>34</v>
      </c>
      <c r="E126" s="2">
        <v>40</v>
      </c>
      <c r="F126" s="4">
        <f t="shared" si="21"/>
        <v>94.1</v>
      </c>
      <c r="G126" s="5">
        <v>39.409999999999997</v>
      </c>
      <c r="H126" s="8">
        <v>8.5</v>
      </c>
      <c r="I126" s="8">
        <v>8.5</v>
      </c>
      <c r="K126">
        <v>396</v>
      </c>
      <c r="L126" s="9">
        <f t="shared" si="23"/>
        <v>7.8055555555555545E-2</v>
      </c>
      <c r="M126" s="3">
        <f t="shared" si="22"/>
        <v>11.647058823529411</v>
      </c>
      <c r="N126" s="7">
        <v>54.69</v>
      </c>
      <c r="O126" s="8">
        <v>12.5</v>
      </c>
      <c r="P126" s="8">
        <v>12.5</v>
      </c>
      <c r="R126">
        <v>53</v>
      </c>
      <c r="S126" s="10">
        <f t="shared" si="16"/>
        <v>0.79603773584905657</v>
      </c>
      <c r="T126" s="3">
        <f t="shared" si="17"/>
        <v>1.5588235294117647</v>
      </c>
    </row>
    <row r="127" spans="1:20" x14ac:dyDescent="0.25">
      <c r="A127" s="1">
        <v>40975</v>
      </c>
      <c r="B127" s="11" t="str">
        <f t="shared" si="19"/>
        <v>3/12</v>
      </c>
      <c r="C127">
        <f t="shared" si="20"/>
        <v>3</v>
      </c>
      <c r="D127">
        <v>31</v>
      </c>
      <c r="E127" s="2">
        <v>41</v>
      </c>
      <c r="F127" s="4">
        <f t="shared" si="21"/>
        <v>88.78</v>
      </c>
      <c r="G127" s="5">
        <v>36.58</v>
      </c>
      <c r="H127" s="8">
        <v>8.5</v>
      </c>
      <c r="I127" s="8">
        <v>8.5</v>
      </c>
      <c r="K127">
        <v>357</v>
      </c>
      <c r="L127" s="9">
        <f t="shared" si="23"/>
        <v>7.8655462184873945E-2</v>
      </c>
      <c r="M127" s="3">
        <f t="shared" si="22"/>
        <v>11.516129032258064</v>
      </c>
      <c r="N127" s="7">
        <v>52.2</v>
      </c>
      <c r="O127" s="8">
        <v>12.5</v>
      </c>
      <c r="P127" s="8">
        <v>12.5</v>
      </c>
      <c r="R127">
        <v>52</v>
      </c>
      <c r="S127" s="10">
        <f t="shared" si="16"/>
        <v>0.76346153846153852</v>
      </c>
      <c r="T127" s="3">
        <f t="shared" si="17"/>
        <v>1.6774193548387097</v>
      </c>
    </row>
    <row r="128" spans="1:20" x14ac:dyDescent="0.25">
      <c r="A128" s="1">
        <v>41008</v>
      </c>
      <c r="B128" s="11" t="str">
        <f t="shared" si="19"/>
        <v>4/12</v>
      </c>
      <c r="C128">
        <f t="shared" si="20"/>
        <v>4</v>
      </c>
      <c r="D128">
        <v>29</v>
      </c>
      <c r="E128" s="2">
        <v>56</v>
      </c>
      <c r="F128" s="4">
        <f t="shared" si="21"/>
        <v>70.06</v>
      </c>
      <c r="G128" s="5">
        <v>38.61</v>
      </c>
      <c r="H128" s="8">
        <v>8.5</v>
      </c>
      <c r="I128" s="8">
        <v>8.5</v>
      </c>
      <c r="K128">
        <v>377</v>
      </c>
      <c r="L128" s="9">
        <f t="shared" si="23"/>
        <v>7.9867374005305039E-2</v>
      </c>
      <c r="M128" s="3">
        <f t="shared" si="22"/>
        <v>13</v>
      </c>
      <c r="N128" s="7">
        <v>31.45</v>
      </c>
      <c r="O128" s="8">
        <v>12.5</v>
      </c>
      <c r="P128" s="8">
        <v>12.5</v>
      </c>
      <c r="R128">
        <v>22</v>
      </c>
      <c r="S128" s="10">
        <f t="shared" si="16"/>
        <v>0.86136363636363633</v>
      </c>
      <c r="T128" s="3">
        <f t="shared" si="17"/>
        <v>0.75862068965517238</v>
      </c>
    </row>
    <row r="129" spans="1:20" x14ac:dyDescent="0.25">
      <c r="A129" s="1">
        <v>41036</v>
      </c>
      <c r="B129" s="11" t="str">
        <f t="shared" si="19"/>
        <v>5/12</v>
      </c>
      <c r="C129">
        <f t="shared" si="20"/>
        <v>5</v>
      </c>
      <c r="D129">
        <v>31</v>
      </c>
      <c r="E129" s="2">
        <v>60</v>
      </c>
      <c r="F129" s="4">
        <f t="shared" si="21"/>
        <v>59.38</v>
      </c>
      <c r="G129" s="5">
        <v>39.85</v>
      </c>
      <c r="H129" s="8">
        <v>8.5</v>
      </c>
      <c r="I129" s="8">
        <v>8.5</v>
      </c>
      <c r="K129">
        <v>387</v>
      </c>
      <c r="L129" s="9">
        <f t="shared" si="23"/>
        <v>8.1007751937984498E-2</v>
      </c>
      <c r="M129" s="3">
        <f t="shared" si="22"/>
        <v>12.483870967741936</v>
      </c>
      <c r="N129" s="7">
        <v>19.53</v>
      </c>
      <c r="O129" s="8">
        <v>12.5</v>
      </c>
      <c r="P129" s="8">
        <v>12.5</v>
      </c>
      <c r="R129">
        <v>9</v>
      </c>
      <c r="S129" s="10">
        <f t="shared" si="16"/>
        <v>0.7811111111111112</v>
      </c>
      <c r="T129" s="3">
        <f t="shared" si="17"/>
        <v>0.29032258064516131</v>
      </c>
    </row>
    <row r="130" spans="1:20" x14ac:dyDescent="0.25">
      <c r="A130" s="1">
        <v>41066</v>
      </c>
      <c r="B130" s="11" t="str">
        <f t="shared" si="19"/>
        <v>6/12</v>
      </c>
      <c r="C130">
        <f t="shared" si="20"/>
        <v>6</v>
      </c>
      <c r="D130">
        <v>30</v>
      </c>
      <c r="E130" s="2">
        <v>69</v>
      </c>
      <c r="F130" s="4">
        <f t="shared" ref="F130:F160" si="24">G130+N130</f>
        <v>71.150000000000006</v>
      </c>
      <c r="G130" s="5">
        <v>54.24</v>
      </c>
      <c r="H130" s="8">
        <v>8.5</v>
      </c>
      <c r="I130" s="8">
        <v>8.5</v>
      </c>
      <c r="K130">
        <v>561</v>
      </c>
      <c r="L130" s="9">
        <f t="shared" si="23"/>
        <v>8.1532976827094483E-2</v>
      </c>
      <c r="M130" s="3">
        <f t="shared" si="22"/>
        <v>18.7</v>
      </c>
      <c r="N130" s="7">
        <v>16.91</v>
      </c>
      <c r="O130" s="8">
        <v>12.5</v>
      </c>
      <c r="P130" s="8">
        <v>12.5</v>
      </c>
      <c r="R130">
        <v>7</v>
      </c>
      <c r="S130" s="10">
        <f t="shared" ref="S130:S193" si="25">(N130-O130)/R130</f>
        <v>0.63</v>
      </c>
      <c r="T130" s="3">
        <f t="shared" ref="T130:T193" si="26">R130/D130</f>
        <v>0.23333333333333334</v>
      </c>
    </row>
    <row r="131" spans="1:20" x14ac:dyDescent="0.25">
      <c r="A131" s="1">
        <v>41099</v>
      </c>
      <c r="B131" s="11" t="str">
        <f t="shared" si="19"/>
        <v>7/12</v>
      </c>
      <c r="C131">
        <f t="shared" si="20"/>
        <v>7</v>
      </c>
      <c r="D131">
        <v>31</v>
      </c>
      <c r="E131" s="2">
        <v>75</v>
      </c>
      <c r="F131" s="4">
        <f t="shared" si="24"/>
        <v>92.449999999999989</v>
      </c>
      <c r="G131" s="5">
        <v>75.66</v>
      </c>
      <c r="H131" s="8">
        <v>8.5</v>
      </c>
      <c r="I131" s="8">
        <v>8.5</v>
      </c>
      <c r="K131">
        <v>830</v>
      </c>
      <c r="L131" s="9">
        <f t="shared" si="23"/>
        <v>8.0915662650602405E-2</v>
      </c>
      <c r="M131" s="3">
        <f t="shared" si="22"/>
        <v>26.774193548387096</v>
      </c>
      <c r="N131" s="7">
        <v>16.79</v>
      </c>
      <c r="O131" s="8">
        <v>12.5</v>
      </c>
      <c r="P131" s="8">
        <v>12.5</v>
      </c>
      <c r="R131">
        <v>7</v>
      </c>
      <c r="S131" s="10">
        <f t="shared" si="25"/>
        <v>0.61285714285714277</v>
      </c>
      <c r="T131" s="3">
        <f t="shared" si="26"/>
        <v>0.22580645161290322</v>
      </c>
    </row>
    <row r="132" spans="1:20" x14ac:dyDescent="0.25">
      <c r="A132" s="1">
        <v>41128</v>
      </c>
      <c r="B132" s="11" t="str">
        <f t="shared" si="19"/>
        <v>8/12</v>
      </c>
      <c r="C132">
        <f t="shared" si="20"/>
        <v>8</v>
      </c>
      <c r="D132">
        <v>31</v>
      </c>
      <c r="E132" s="2">
        <v>84</v>
      </c>
      <c r="F132" s="4">
        <f t="shared" si="24"/>
        <v>110.97</v>
      </c>
      <c r="G132" s="5">
        <v>95.35</v>
      </c>
      <c r="H132" s="8">
        <v>8.5</v>
      </c>
      <c r="I132" s="8">
        <v>8.5</v>
      </c>
      <c r="K132">
        <v>1073</v>
      </c>
      <c r="L132" s="9">
        <f t="shared" si="23"/>
        <v>8.0941286113699898E-2</v>
      </c>
      <c r="M132" s="3">
        <f t="shared" si="22"/>
        <v>34.612903225806448</v>
      </c>
      <c r="N132" s="7">
        <v>15.62</v>
      </c>
      <c r="O132" s="8">
        <v>12.5</v>
      </c>
      <c r="P132" s="8">
        <v>12.5</v>
      </c>
      <c r="R132">
        <v>5</v>
      </c>
      <c r="S132" s="10">
        <f t="shared" si="25"/>
        <v>0.62399999999999989</v>
      </c>
      <c r="T132" s="3">
        <f t="shared" si="26"/>
        <v>0.16129032258064516</v>
      </c>
    </row>
    <row r="133" spans="1:20" x14ac:dyDescent="0.25">
      <c r="A133" s="1">
        <v>41162</v>
      </c>
      <c r="B133" s="11" t="str">
        <f t="shared" si="19"/>
        <v>9/12</v>
      </c>
      <c r="C133">
        <f t="shared" si="20"/>
        <v>9</v>
      </c>
      <c r="D133">
        <v>29</v>
      </c>
      <c r="E133" s="2">
        <v>79</v>
      </c>
      <c r="F133" s="4">
        <f t="shared" si="24"/>
        <v>93.419999999999987</v>
      </c>
      <c r="G133" s="5">
        <v>76.989999999999995</v>
      </c>
      <c r="H133" s="8">
        <v>8.5</v>
      </c>
      <c r="I133" s="8">
        <v>8.5</v>
      </c>
      <c r="K133">
        <v>858</v>
      </c>
      <c r="L133" s="9">
        <f t="shared" si="23"/>
        <v>7.9825174825174816E-2</v>
      </c>
      <c r="M133" s="3">
        <f t="shared" si="22"/>
        <v>29.586206896551722</v>
      </c>
      <c r="N133" s="7">
        <v>16.43</v>
      </c>
      <c r="O133" s="8">
        <v>12.5</v>
      </c>
      <c r="P133" s="8">
        <v>12.5</v>
      </c>
      <c r="R133">
        <v>6</v>
      </c>
      <c r="S133" s="10">
        <f t="shared" si="25"/>
        <v>0.65499999999999992</v>
      </c>
      <c r="T133" s="3">
        <f t="shared" si="26"/>
        <v>0.20689655172413793</v>
      </c>
    </row>
    <row r="134" spans="1:20" x14ac:dyDescent="0.25">
      <c r="A134" s="1">
        <v>41190</v>
      </c>
      <c r="B134" s="11" t="str">
        <f t="shared" si="19"/>
        <v>10/12</v>
      </c>
      <c r="C134">
        <f t="shared" si="20"/>
        <v>10</v>
      </c>
      <c r="D134">
        <v>33</v>
      </c>
      <c r="E134" s="2">
        <v>73</v>
      </c>
      <c r="F134" s="4">
        <f t="shared" si="24"/>
        <v>87.740000000000009</v>
      </c>
      <c r="G134" s="5">
        <v>71.260000000000005</v>
      </c>
      <c r="H134" s="8">
        <v>8.5</v>
      </c>
      <c r="I134" s="8">
        <v>8.5</v>
      </c>
      <c r="K134">
        <v>788</v>
      </c>
      <c r="L134" s="9">
        <f t="shared" si="23"/>
        <v>7.9644670050761424E-2</v>
      </c>
      <c r="M134" s="3">
        <f t="shared" si="22"/>
        <v>23.878787878787879</v>
      </c>
      <c r="N134" s="7">
        <v>16.48</v>
      </c>
      <c r="O134" s="8">
        <v>12.5</v>
      </c>
      <c r="P134" s="8">
        <v>12.5</v>
      </c>
      <c r="R134">
        <v>6</v>
      </c>
      <c r="S134" s="10">
        <f t="shared" si="25"/>
        <v>0.66333333333333344</v>
      </c>
      <c r="T134" s="3">
        <f t="shared" si="26"/>
        <v>0.18181818181818182</v>
      </c>
    </row>
    <row r="135" spans="1:20" x14ac:dyDescent="0.25">
      <c r="A135" s="1">
        <v>41219</v>
      </c>
      <c r="B135" s="11" t="str">
        <f t="shared" si="19"/>
        <v>11/12</v>
      </c>
      <c r="C135">
        <f t="shared" si="20"/>
        <v>11</v>
      </c>
      <c r="D135">
        <v>29</v>
      </c>
      <c r="E135" s="2">
        <v>60</v>
      </c>
      <c r="F135" s="4">
        <f t="shared" si="24"/>
        <v>50.559999999999995</v>
      </c>
      <c r="G135" s="5">
        <v>32.159999999999997</v>
      </c>
      <c r="H135" s="8">
        <v>8.5</v>
      </c>
      <c r="I135" s="8">
        <v>8.5</v>
      </c>
      <c r="K135">
        <v>291</v>
      </c>
      <c r="L135" s="9">
        <f t="shared" si="23"/>
        <v>8.1305841924398617E-2</v>
      </c>
      <c r="M135" s="3">
        <f t="shared" si="22"/>
        <v>10.03448275862069</v>
      </c>
      <c r="N135" s="7">
        <v>18.399999999999999</v>
      </c>
      <c r="O135" s="8">
        <v>12.5</v>
      </c>
      <c r="P135" s="8">
        <v>12.5</v>
      </c>
      <c r="R135">
        <v>9</v>
      </c>
      <c r="S135" s="10">
        <f t="shared" si="25"/>
        <v>0.65555555555555545</v>
      </c>
      <c r="T135" s="3">
        <f t="shared" si="26"/>
        <v>0.31034482758620691</v>
      </c>
    </row>
    <row r="136" spans="1:20" x14ac:dyDescent="0.25">
      <c r="A136" s="1">
        <v>41253</v>
      </c>
      <c r="B136" s="11" t="str">
        <f t="shared" si="19"/>
        <v>12/12</v>
      </c>
      <c r="C136">
        <f t="shared" si="20"/>
        <v>12</v>
      </c>
      <c r="D136">
        <v>29</v>
      </c>
      <c r="E136" s="2">
        <v>49</v>
      </c>
      <c r="F136" s="4">
        <f t="shared" si="24"/>
        <v>56.96</v>
      </c>
      <c r="G136" s="5">
        <v>30.89</v>
      </c>
      <c r="H136" s="8">
        <v>8.5</v>
      </c>
      <c r="I136" s="8">
        <v>8.5</v>
      </c>
      <c r="K136">
        <v>264</v>
      </c>
      <c r="L136" s="9">
        <f t="shared" si="23"/>
        <v>8.4810606060606059E-2</v>
      </c>
      <c r="M136" s="3">
        <f t="shared" si="22"/>
        <v>9.1034482758620694</v>
      </c>
      <c r="N136" s="7">
        <v>26.07</v>
      </c>
      <c r="O136" s="8">
        <v>12.5</v>
      </c>
      <c r="P136" s="8">
        <v>12.5</v>
      </c>
      <c r="R136">
        <v>21</v>
      </c>
      <c r="S136" s="10">
        <f t="shared" si="25"/>
        <v>0.6461904761904762</v>
      </c>
      <c r="T136" s="3">
        <f t="shared" si="26"/>
        <v>0.72413793103448276</v>
      </c>
    </row>
    <row r="137" spans="1:20" x14ac:dyDescent="0.25">
      <c r="A137" s="1">
        <v>41282</v>
      </c>
      <c r="B137" s="11" t="str">
        <f t="shared" si="19"/>
        <v>1/13</v>
      </c>
      <c r="C137">
        <f t="shared" si="20"/>
        <v>1</v>
      </c>
      <c r="D137">
        <v>29</v>
      </c>
      <c r="E137" s="2">
        <v>48</v>
      </c>
      <c r="F137" s="4">
        <f t="shared" si="24"/>
        <v>66.830000000000013</v>
      </c>
      <c r="G137" s="5">
        <v>33.49</v>
      </c>
      <c r="H137" s="8">
        <v>8.5</v>
      </c>
      <c r="I137" s="8">
        <v>8.5</v>
      </c>
      <c r="K137">
        <v>302</v>
      </c>
      <c r="L137" s="9">
        <f t="shared" si="23"/>
        <v>8.2748344370860941E-2</v>
      </c>
      <c r="M137" s="3">
        <f t="shared" si="22"/>
        <v>10.413793103448276</v>
      </c>
      <c r="N137" s="7">
        <v>33.340000000000003</v>
      </c>
      <c r="O137" s="8">
        <v>12.5</v>
      </c>
      <c r="P137" s="8">
        <v>12.5</v>
      </c>
      <c r="R137">
        <v>28</v>
      </c>
      <c r="S137" s="10">
        <f t="shared" si="25"/>
        <v>0.74428571428571444</v>
      </c>
      <c r="T137" s="3">
        <f t="shared" si="26"/>
        <v>0.96551724137931039</v>
      </c>
    </row>
    <row r="138" spans="1:20" x14ac:dyDescent="0.25">
      <c r="A138" s="1">
        <v>41325</v>
      </c>
      <c r="B138" s="11" t="str">
        <f t="shared" si="19"/>
        <v>2/13</v>
      </c>
      <c r="C138">
        <f t="shared" si="20"/>
        <v>2</v>
      </c>
      <c r="D138">
        <v>34</v>
      </c>
      <c r="E138" s="2">
        <v>37</v>
      </c>
      <c r="F138" s="4">
        <f t="shared" si="24"/>
        <v>96.13</v>
      </c>
      <c r="G138" s="5">
        <v>39.659999999999997</v>
      </c>
      <c r="H138" s="8">
        <v>10.02</v>
      </c>
      <c r="I138" s="8">
        <v>10.02</v>
      </c>
      <c r="K138">
        <v>355</v>
      </c>
      <c r="L138" s="9">
        <f t="shared" si="23"/>
        <v>8.3492957746478871E-2</v>
      </c>
      <c r="M138" s="3">
        <f t="shared" si="22"/>
        <v>10.441176470588236</v>
      </c>
      <c r="N138" s="7">
        <v>56.47</v>
      </c>
      <c r="O138" s="8">
        <v>13.17</v>
      </c>
      <c r="P138" s="8">
        <v>13.17</v>
      </c>
      <c r="R138">
        <v>59</v>
      </c>
      <c r="S138" s="10">
        <f t="shared" si="25"/>
        <v>0.73389830508474574</v>
      </c>
      <c r="T138" s="3">
        <f t="shared" si="26"/>
        <v>1.7352941176470589</v>
      </c>
    </row>
    <row r="139" spans="1:20" x14ac:dyDescent="0.25">
      <c r="A139" s="14">
        <v>41353</v>
      </c>
      <c r="B139" s="11" t="str">
        <f t="shared" si="19"/>
        <v>3/13</v>
      </c>
      <c r="C139">
        <f t="shared" si="20"/>
        <v>3</v>
      </c>
      <c r="D139">
        <v>29</v>
      </c>
      <c r="E139" s="2">
        <v>38</v>
      </c>
      <c r="F139" s="4">
        <f t="shared" si="24"/>
        <v>86.53</v>
      </c>
      <c r="G139" s="5">
        <v>33.450000000000003</v>
      </c>
      <c r="H139" s="8">
        <v>10.75</v>
      </c>
      <c r="I139" s="8">
        <v>10.75</v>
      </c>
      <c r="K139">
        <v>266</v>
      </c>
      <c r="L139" s="9">
        <f t="shared" si="23"/>
        <v>8.5338345864661672E-2</v>
      </c>
      <c r="M139" s="3">
        <f t="shared" si="22"/>
        <v>9.1724137931034484</v>
      </c>
      <c r="N139" s="6">
        <f>28.88+24.2</f>
        <v>53.08</v>
      </c>
      <c r="O139" s="8">
        <v>13.5</v>
      </c>
      <c r="P139" s="8">
        <v>13.5</v>
      </c>
      <c r="R139">
        <v>46</v>
      </c>
      <c r="S139" s="10">
        <f t="shared" si="25"/>
        <v>0.86043478260869566</v>
      </c>
      <c r="T139" s="3">
        <f t="shared" si="26"/>
        <v>1.5862068965517242</v>
      </c>
    </row>
    <row r="140" spans="1:20" x14ac:dyDescent="0.25">
      <c r="A140" s="14">
        <v>41382</v>
      </c>
      <c r="B140" s="11" t="str">
        <f t="shared" si="19"/>
        <v>4/13</v>
      </c>
      <c r="C140">
        <f t="shared" si="20"/>
        <v>4</v>
      </c>
      <c r="D140">
        <v>29</v>
      </c>
      <c r="E140" s="2">
        <v>40</v>
      </c>
      <c r="F140" s="4">
        <f t="shared" si="24"/>
        <v>63.51</v>
      </c>
      <c r="G140" s="5">
        <v>32.79</v>
      </c>
      <c r="H140" s="8">
        <v>10.75</v>
      </c>
      <c r="I140" s="8">
        <v>10.75</v>
      </c>
      <c r="K140">
        <v>259</v>
      </c>
      <c r="L140" s="9">
        <f t="shared" si="23"/>
        <v>8.50965250965251E-2</v>
      </c>
      <c r="M140" s="3">
        <f t="shared" si="22"/>
        <v>8.931034482758621</v>
      </c>
      <c r="N140" s="6">
        <f>16.02+14.7</f>
        <v>30.72</v>
      </c>
      <c r="O140" s="8">
        <v>13.5</v>
      </c>
      <c r="P140" s="8">
        <v>13.5</v>
      </c>
      <c r="R140">
        <v>19</v>
      </c>
      <c r="S140" s="10">
        <f t="shared" si="25"/>
        <v>0.90631578947368419</v>
      </c>
      <c r="T140" s="3">
        <f t="shared" si="26"/>
        <v>0.65517241379310343</v>
      </c>
    </row>
    <row r="141" spans="1:20" x14ac:dyDescent="0.25">
      <c r="A141" s="14">
        <v>41411</v>
      </c>
      <c r="B141" s="11" t="str">
        <f t="shared" si="19"/>
        <v>5/13</v>
      </c>
      <c r="C141">
        <f t="shared" si="20"/>
        <v>5</v>
      </c>
      <c r="D141">
        <v>31</v>
      </c>
      <c r="E141" s="2">
        <v>54</v>
      </c>
      <c r="F141" s="4">
        <f t="shared" si="24"/>
        <v>64.48</v>
      </c>
      <c r="G141" s="5">
        <v>40.1</v>
      </c>
      <c r="H141" s="8">
        <v>10.75</v>
      </c>
      <c r="I141" s="8">
        <v>10.75</v>
      </c>
      <c r="K141">
        <v>341</v>
      </c>
      <c r="L141" s="9">
        <f t="shared" si="23"/>
        <v>8.6070381231671558E-2</v>
      </c>
      <c r="M141" s="3">
        <f t="shared" si="22"/>
        <v>11</v>
      </c>
      <c r="N141" s="6">
        <v>24.38</v>
      </c>
      <c r="O141" s="8">
        <v>13.5</v>
      </c>
      <c r="P141" s="8">
        <v>13.5</v>
      </c>
      <c r="R141">
        <v>12</v>
      </c>
      <c r="S141" s="10">
        <f t="shared" si="25"/>
        <v>0.90666666666666662</v>
      </c>
      <c r="T141" s="3">
        <f t="shared" si="26"/>
        <v>0.38709677419354838</v>
      </c>
    </row>
    <row r="142" spans="1:20" x14ac:dyDescent="0.25">
      <c r="A142" s="1">
        <v>41442</v>
      </c>
      <c r="B142" s="11" t="str">
        <f t="shared" si="19"/>
        <v>6/13</v>
      </c>
      <c r="C142">
        <f t="shared" si="20"/>
        <v>6</v>
      </c>
      <c r="D142">
        <v>28</v>
      </c>
      <c r="E142" s="2">
        <v>65</v>
      </c>
      <c r="F142" s="4">
        <f t="shared" si="24"/>
        <v>64.009999999999991</v>
      </c>
      <c r="G142" s="5">
        <v>39.33</v>
      </c>
      <c r="H142" s="8">
        <v>10.75</v>
      </c>
      <c r="I142" s="8">
        <v>10.75</v>
      </c>
      <c r="K142">
        <v>329</v>
      </c>
      <c r="L142" s="9">
        <f t="shared" si="23"/>
        <v>8.6869300911854103E-2</v>
      </c>
      <c r="M142" s="3">
        <f t="shared" si="22"/>
        <v>11.75</v>
      </c>
      <c r="N142" s="7">
        <v>24.68</v>
      </c>
      <c r="O142" s="8">
        <v>13.5</v>
      </c>
      <c r="P142" s="8">
        <v>13.5</v>
      </c>
      <c r="R142">
        <v>11</v>
      </c>
      <c r="S142" s="10">
        <f t="shared" si="25"/>
        <v>1.0163636363636364</v>
      </c>
      <c r="T142" s="3">
        <f t="shared" si="26"/>
        <v>0.39285714285714285</v>
      </c>
    </row>
    <row r="143" spans="1:20" x14ac:dyDescent="0.25">
      <c r="A143" s="1">
        <v>41472</v>
      </c>
      <c r="B143" s="11" t="str">
        <f t="shared" si="19"/>
        <v>7/13</v>
      </c>
      <c r="C143">
        <f t="shared" si="20"/>
        <v>7</v>
      </c>
      <c r="D143">
        <v>31</v>
      </c>
      <c r="E143" s="2">
        <v>73</v>
      </c>
      <c r="F143" s="4">
        <f t="shared" si="24"/>
        <v>87.86</v>
      </c>
      <c r="G143" s="5">
        <v>64.5</v>
      </c>
      <c r="H143" s="8">
        <v>10.75</v>
      </c>
      <c r="I143" s="8">
        <v>10.75</v>
      </c>
      <c r="K143">
        <v>627</v>
      </c>
      <c r="L143" s="9">
        <f t="shared" si="23"/>
        <v>8.5725677830940983E-2</v>
      </c>
      <c r="M143" s="3">
        <f t="shared" si="22"/>
        <v>20.225806451612904</v>
      </c>
      <c r="N143" s="7">
        <v>23.36</v>
      </c>
      <c r="O143" s="8">
        <v>13.5</v>
      </c>
      <c r="P143" s="8">
        <v>13.5</v>
      </c>
      <c r="R143">
        <v>9</v>
      </c>
      <c r="S143" s="10">
        <f t="shared" si="25"/>
        <v>1.0955555555555554</v>
      </c>
      <c r="T143" s="3">
        <f t="shared" si="26"/>
        <v>0.29032258064516131</v>
      </c>
    </row>
    <row r="144" spans="1:20" x14ac:dyDescent="0.25">
      <c r="A144" s="1">
        <v>41501</v>
      </c>
      <c r="B144" s="11" t="str">
        <f t="shared" si="19"/>
        <v>8/13</v>
      </c>
      <c r="C144">
        <f t="shared" si="20"/>
        <v>8</v>
      </c>
      <c r="D144">
        <v>32</v>
      </c>
      <c r="E144" s="2">
        <v>78</v>
      </c>
      <c r="F144" s="4">
        <f t="shared" si="24"/>
        <v>107.96000000000001</v>
      </c>
      <c r="G144" s="5">
        <v>85.42</v>
      </c>
      <c r="H144" s="8">
        <v>10.75</v>
      </c>
      <c r="I144" s="8">
        <v>10.75</v>
      </c>
      <c r="K144">
        <v>820</v>
      </c>
      <c r="L144" s="9">
        <f t="shared" si="23"/>
        <v>9.1060975609756095E-2</v>
      </c>
      <c r="M144" s="3">
        <f t="shared" si="22"/>
        <v>25.625</v>
      </c>
      <c r="N144" s="7">
        <v>22.54</v>
      </c>
      <c r="O144" s="8">
        <v>13.5</v>
      </c>
      <c r="P144" s="8">
        <v>13.5</v>
      </c>
      <c r="R144">
        <v>8</v>
      </c>
      <c r="S144" s="10">
        <f t="shared" si="25"/>
        <v>1.1299999999999999</v>
      </c>
      <c r="T144" s="3">
        <f t="shared" si="26"/>
        <v>0.25</v>
      </c>
    </row>
    <row r="145" spans="1:20" x14ac:dyDescent="0.25">
      <c r="A145" s="1">
        <v>41534</v>
      </c>
      <c r="B145" s="11" t="str">
        <f t="shared" si="19"/>
        <v>9/13</v>
      </c>
      <c r="C145">
        <f t="shared" si="20"/>
        <v>9</v>
      </c>
      <c r="D145">
        <v>30</v>
      </c>
      <c r="E145" s="2">
        <v>75</v>
      </c>
      <c r="F145" s="4">
        <f t="shared" si="24"/>
        <v>87.949999999999989</v>
      </c>
      <c r="G145" s="5">
        <v>65.3</v>
      </c>
      <c r="H145" s="8">
        <v>10.75</v>
      </c>
      <c r="I145" s="8">
        <v>10.75</v>
      </c>
      <c r="K145">
        <v>606</v>
      </c>
      <c r="L145" s="9">
        <f t="shared" si="23"/>
        <v>9.0016501650165018E-2</v>
      </c>
      <c r="M145" s="3">
        <f t="shared" si="22"/>
        <v>20.2</v>
      </c>
      <c r="N145" s="7">
        <v>22.65</v>
      </c>
      <c r="O145" s="8">
        <v>13.5</v>
      </c>
      <c r="P145" s="8">
        <v>13.5</v>
      </c>
      <c r="R145">
        <v>8</v>
      </c>
      <c r="S145" s="10">
        <f t="shared" si="25"/>
        <v>1.1437499999999998</v>
      </c>
      <c r="T145" s="3">
        <f t="shared" si="26"/>
        <v>0.26666666666666666</v>
      </c>
    </row>
    <row r="146" spans="1:20" x14ac:dyDescent="0.25">
      <c r="A146" s="1">
        <v>41564</v>
      </c>
      <c r="B146" s="11" t="str">
        <f t="shared" si="19"/>
        <v>10/13</v>
      </c>
      <c r="C146">
        <f t="shared" si="20"/>
        <v>10</v>
      </c>
      <c r="D146">
        <v>30</v>
      </c>
      <c r="E146" s="2">
        <v>77</v>
      </c>
      <c r="F146" s="4">
        <f t="shared" si="24"/>
        <v>94.45</v>
      </c>
      <c r="G146" s="5">
        <v>73.42</v>
      </c>
      <c r="H146" s="8">
        <v>10.75</v>
      </c>
      <c r="I146" s="8">
        <v>10.75</v>
      </c>
      <c r="K146">
        <v>724</v>
      </c>
      <c r="L146" s="9">
        <f t="shared" si="23"/>
        <v>8.6560773480662989E-2</v>
      </c>
      <c r="M146" s="3">
        <f t="shared" si="22"/>
        <v>24.133333333333333</v>
      </c>
      <c r="N146" s="7">
        <v>21.03</v>
      </c>
      <c r="O146" s="8">
        <v>13.5</v>
      </c>
      <c r="P146" s="8">
        <v>13.5</v>
      </c>
      <c r="R146">
        <v>6</v>
      </c>
      <c r="S146" s="10">
        <f t="shared" si="25"/>
        <v>1.2550000000000001</v>
      </c>
      <c r="T146" s="3">
        <f t="shared" si="26"/>
        <v>0.2</v>
      </c>
    </row>
    <row r="147" spans="1:20" x14ac:dyDescent="0.25">
      <c r="A147" s="1">
        <v>41596</v>
      </c>
      <c r="B147" s="11" t="str">
        <f t="shared" si="19"/>
        <v>11/13</v>
      </c>
      <c r="C147">
        <f t="shared" si="20"/>
        <v>11</v>
      </c>
      <c r="D147">
        <v>31</v>
      </c>
      <c r="E147" s="2">
        <v>65</v>
      </c>
      <c r="F147" s="4">
        <f t="shared" si="24"/>
        <v>67.25</v>
      </c>
      <c r="G147" s="5">
        <v>44.57</v>
      </c>
      <c r="H147" s="8">
        <v>10.75</v>
      </c>
      <c r="I147" s="8">
        <v>10.75</v>
      </c>
      <c r="K147">
        <v>391</v>
      </c>
      <c r="L147" s="9">
        <f t="shared" si="23"/>
        <v>8.6496163682864446E-2</v>
      </c>
      <c r="M147" s="3">
        <f t="shared" si="22"/>
        <v>12.612903225806452</v>
      </c>
      <c r="N147" s="7">
        <v>22.68</v>
      </c>
      <c r="O147" s="8">
        <v>13.5</v>
      </c>
      <c r="P147" s="8">
        <v>13.5</v>
      </c>
      <c r="R147">
        <v>8</v>
      </c>
      <c r="S147" s="10">
        <f t="shared" si="25"/>
        <v>1.1475</v>
      </c>
      <c r="T147" s="3">
        <f t="shared" si="26"/>
        <v>0.25806451612903225</v>
      </c>
    </row>
    <row r="148" spans="1:20" x14ac:dyDescent="0.25">
      <c r="A148" s="1">
        <v>41626</v>
      </c>
      <c r="B148" s="11" t="str">
        <f t="shared" si="19"/>
        <v>12/13</v>
      </c>
      <c r="C148">
        <f t="shared" si="20"/>
        <v>12</v>
      </c>
      <c r="D148">
        <v>30</v>
      </c>
      <c r="E148" s="2">
        <v>50</v>
      </c>
      <c r="F148" s="4">
        <f t="shared" si="24"/>
        <v>72.77</v>
      </c>
      <c r="G148" s="5">
        <v>35.51</v>
      </c>
      <c r="H148" s="8">
        <v>10.75</v>
      </c>
      <c r="I148" s="8">
        <v>10.75</v>
      </c>
      <c r="K148">
        <v>282</v>
      </c>
      <c r="L148" s="9">
        <f t="shared" si="23"/>
        <v>8.7801418439716311E-2</v>
      </c>
      <c r="M148" s="3">
        <f t="shared" si="22"/>
        <v>9.4</v>
      </c>
      <c r="N148" s="7">
        <v>37.26</v>
      </c>
      <c r="O148" s="8">
        <v>13.5</v>
      </c>
      <c r="P148" s="8">
        <v>13.5</v>
      </c>
      <c r="R148">
        <v>27</v>
      </c>
      <c r="S148" s="10">
        <f t="shared" si="25"/>
        <v>0.87999999999999989</v>
      </c>
      <c r="T148" s="3">
        <f t="shared" si="26"/>
        <v>0.9</v>
      </c>
    </row>
    <row r="149" spans="1:20" x14ac:dyDescent="0.25">
      <c r="A149" s="1">
        <v>41660</v>
      </c>
      <c r="B149" s="11" t="str">
        <f t="shared" si="19"/>
        <v>1/14</v>
      </c>
      <c r="C149">
        <f t="shared" si="20"/>
        <v>1</v>
      </c>
      <c r="D149">
        <v>30</v>
      </c>
      <c r="E149" s="2">
        <v>38</v>
      </c>
      <c r="F149" s="4">
        <f t="shared" si="24"/>
        <v>88.66</v>
      </c>
      <c r="G149" s="5">
        <v>35.700000000000003</v>
      </c>
      <c r="H149" s="8">
        <v>10.75</v>
      </c>
      <c r="I149" s="8">
        <v>10.75</v>
      </c>
      <c r="K149">
        <v>288</v>
      </c>
      <c r="L149" s="9">
        <f t="shared" si="23"/>
        <v>8.6631944444444456E-2</v>
      </c>
      <c r="M149" s="3">
        <f t="shared" si="22"/>
        <v>9.6</v>
      </c>
      <c r="N149" s="7">
        <v>52.96</v>
      </c>
      <c r="O149" s="8">
        <v>13.5</v>
      </c>
      <c r="P149" s="8">
        <v>13.5</v>
      </c>
      <c r="R149">
        <v>48</v>
      </c>
      <c r="S149" s="10">
        <f t="shared" si="25"/>
        <v>0.82208333333333339</v>
      </c>
      <c r="T149" s="3">
        <f t="shared" si="26"/>
        <v>1.6</v>
      </c>
    </row>
    <row r="150" spans="1:20" x14ac:dyDescent="0.25">
      <c r="A150" s="1">
        <v>41690</v>
      </c>
      <c r="B150" s="11" t="str">
        <f t="shared" si="19"/>
        <v>2/14</v>
      </c>
      <c r="C150">
        <f t="shared" si="20"/>
        <v>2</v>
      </c>
      <c r="D150">
        <v>34</v>
      </c>
      <c r="E150" s="2">
        <v>33</v>
      </c>
      <c r="F150" s="4">
        <f t="shared" si="24"/>
        <v>108.53</v>
      </c>
      <c r="G150" s="5">
        <v>39.46</v>
      </c>
      <c r="H150" s="8">
        <v>10.75</v>
      </c>
      <c r="I150" s="8">
        <v>10.75</v>
      </c>
      <c r="K150">
        <v>318</v>
      </c>
      <c r="L150" s="9">
        <f t="shared" si="23"/>
        <v>9.028301886792453E-2</v>
      </c>
      <c r="M150" s="3">
        <f t="shared" si="22"/>
        <v>9.3529411764705888</v>
      </c>
      <c r="N150" s="7">
        <v>69.069999999999993</v>
      </c>
      <c r="O150" s="8">
        <v>13.5</v>
      </c>
      <c r="P150" s="8">
        <v>13.5</v>
      </c>
      <c r="R150">
        <v>67</v>
      </c>
      <c r="S150" s="10">
        <f t="shared" si="25"/>
        <v>0.82940298507462673</v>
      </c>
      <c r="T150" s="3">
        <f t="shared" si="26"/>
        <v>1.9705882352941178</v>
      </c>
    </row>
    <row r="151" spans="1:20" x14ac:dyDescent="0.25">
      <c r="A151" s="1">
        <v>41718</v>
      </c>
      <c r="B151" s="11" t="str">
        <f t="shared" si="19"/>
        <v>3/14</v>
      </c>
      <c r="C151">
        <f t="shared" si="20"/>
        <v>3</v>
      </c>
      <c r="D151">
        <v>30</v>
      </c>
      <c r="E151" s="2">
        <v>31</v>
      </c>
      <c r="F151" s="4">
        <f t="shared" si="24"/>
        <v>107.68</v>
      </c>
      <c r="G151" s="5">
        <v>38.869999999999997</v>
      </c>
      <c r="H151" s="8">
        <v>10.75</v>
      </c>
      <c r="I151" s="8">
        <v>10.75</v>
      </c>
      <c r="K151">
        <v>307</v>
      </c>
      <c r="L151" s="9">
        <f t="shared" si="23"/>
        <v>9.1596091205211713E-2</v>
      </c>
      <c r="M151" s="3">
        <f t="shared" si="22"/>
        <v>10.233333333333333</v>
      </c>
      <c r="N151" s="7">
        <v>68.81</v>
      </c>
      <c r="O151" s="8">
        <v>13.5</v>
      </c>
      <c r="P151" s="8">
        <v>13.5</v>
      </c>
      <c r="R151">
        <v>69</v>
      </c>
      <c r="S151" s="10">
        <f t="shared" si="25"/>
        <v>0.80159420289855077</v>
      </c>
      <c r="T151" s="3">
        <f t="shared" si="26"/>
        <v>2.2999999999999998</v>
      </c>
    </row>
    <row r="152" spans="1:20" x14ac:dyDescent="0.25">
      <c r="A152" s="1">
        <v>41750</v>
      </c>
      <c r="B152" s="11" t="str">
        <f t="shared" si="19"/>
        <v>4/14</v>
      </c>
      <c r="C152">
        <f t="shared" si="20"/>
        <v>4</v>
      </c>
      <c r="D152">
        <v>31</v>
      </c>
      <c r="E152" s="2">
        <v>41</v>
      </c>
      <c r="F152" s="4">
        <f t="shared" si="24"/>
        <v>84.960000000000008</v>
      </c>
      <c r="G152" s="5">
        <v>36.08</v>
      </c>
      <c r="H152" s="8">
        <v>10.75</v>
      </c>
      <c r="I152" s="8">
        <v>10.75</v>
      </c>
      <c r="K152">
        <v>280</v>
      </c>
      <c r="L152" s="9">
        <f t="shared" si="23"/>
        <v>9.0464285714285705E-2</v>
      </c>
      <c r="M152" s="3">
        <f t="shared" si="22"/>
        <v>9.0322580645161299</v>
      </c>
      <c r="N152" s="7">
        <v>48.88</v>
      </c>
      <c r="O152" s="8">
        <v>13.5</v>
      </c>
      <c r="P152" s="8">
        <v>13.5</v>
      </c>
      <c r="R152">
        <v>43</v>
      </c>
      <c r="S152" s="10">
        <f t="shared" si="25"/>
        <v>0.8227906976744187</v>
      </c>
      <c r="T152" s="3">
        <f t="shared" si="26"/>
        <v>1.3870967741935485</v>
      </c>
    </row>
    <row r="153" spans="1:20" x14ac:dyDescent="0.25">
      <c r="A153" s="1">
        <v>41779</v>
      </c>
      <c r="B153" s="11" t="str">
        <f t="shared" si="19"/>
        <v>5/14</v>
      </c>
      <c r="C153">
        <f t="shared" si="20"/>
        <v>5</v>
      </c>
      <c r="D153">
        <v>30</v>
      </c>
      <c r="E153" s="2">
        <v>57</v>
      </c>
      <c r="F153" s="4">
        <f t="shared" si="24"/>
        <v>67.819999999999993</v>
      </c>
      <c r="G153" s="5">
        <v>37.1</v>
      </c>
      <c r="H153" s="8">
        <v>10.75</v>
      </c>
      <c r="I153" s="8">
        <v>10.75</v>
      </c>
      <c r="K153">
        <v>290</v>
      </c>
      <c r="L153" s="9">
        <f t="shared" si="23"/>
        <v>9.086206896551724E-2</v>
      </c>
      <c r="M153" s="3">
        <f t="shared" si="22"/>
        <v>9.6666666666666661</v>
      </c>
      <c r="N153" s="7">
        <v>30.72</v>
      </c>
      <c r="O153" s="8">
        <v>13.5</v>
      </c>
      <c r="P153" s="8">
        <v>13.5</v>
      </c>
      <c r="R153">
        <v>18</v>
      </c>
      <c r="S153" s="10">
        <f t="shared" si="25"/>
        <v>0.95666666666666655</v>
      </c>
      <c r="T153" s="3">
        <f t="shared" si="26"/>
        <v>0.6</v>
      </c>
    </row>
    <row r="154" spans="1:20" x14ac:dyDescent="0.25">
      <c r="A154" s="1">
        <v>41809</v>
      </c>
      <c r="B154" s="11" t="str">
        <f t="shared" si="19"/>
        <v>6/14</v>
      </c>
      <c r="C154">
        <f t="shared" si="20"/>
        <v>6</v>
      </c>
      <c r="D154">
        <v>29</v>
      </c>
      <c r="E154" s="2">
        <v>67</v>
      </c>
      <c r="F154" s="4">
        <f t="shared" si="24"/>
        <v>70.37</v>
      </c>
      <c r="G154" s="5">
        <v>47.55</v>
      </c>
      <c r="H154" s="8">
        <v>10.75</v>
      </c>
      <c r="I154" s="8">
        <v>10.75</v>
      </c>
      <c r="K154">
        <v>404</v>
      </c>
      <c r="L154" s="9">
        <f t="shared" si="23"/>
        <v>9.1089108910891087E-2</v>
      </c>
      <c r="M154" s="3">
        <f t="shared" si="22"/>
        <v>13.931034482758621</v>
      </c>
      <c r="N154" s="7">
        <v>22.82</v>
      </c>
      <c r="O154" s="8">
        <v>13.5</v>
      </c>
      <c r="P154" s="8">
        <v>13.5</v>
      </c>
      <c r="R154">
        <v>9</v>
      </c>
      <c r="S154" s="10">
        <f t="shared" si="25"/>
        <v>1.0355555555555556</v>
      </c>
      <c r="T154" s="3">
        <f t="shared" si="26"/>
        <v>0.31034482758620691</v>
      </c>
    </row>
    <row r="155" spans="1:20" x14ac:dyDescent="0.25">
      <c r="A155" s="1">
        <v>41841</v>
      </c>
      <c r="B155" s="11" t="str">
        <f t="shared" si="19"/>
        <v>7/14</v>
      </c>
      <c r="C155">
        <f t="shared" si="20"/>
        <v>7</v>
      </c>
      <c r="D155">
        <v>33</v>
      </c>
      <c r="E155" s="2">
        <v>77</v>
      </c>
      <c r="F155" s="4">
        <f t="shared" si="24"/>
        <v>100.95</v>
      </c>
      <c r="G155" s="5">
        <v>78.23</v>
      </c>
      <c r="H155" s="8">
        <v>10.75</v>
      </c>
      <c r="I155" s="8">
        <v>10.75</v>
      </c>
      <c r="K155">
        <v>727</v>
      </c>
      <c r="L155" s="9">
        <f t="shared" si="23"/>
        <v>9.2819807427785422E-2</v>
      </c>
      <c r="M155" s="3">
        <f t="shared" si="22"/>
        <v>22.030303030303031</v>
      </c>
      <c r="N155" s="7">
        <v>22.72</v>
      </c>
      <c r="O155" s="8">
        <v>13.5</v>
      </c>
      <c r="P155" s="8">
        <v>13.5</v>
      </c>
      <c r="R155">
        <v>9</v>
      </c>
      <c r="S155" s="10">
        <f t="shared" si="25"/>
        <v>1.0244444444444443</v>
      </c>
      <c r="T155" s="3">
        <f t="shared" si="26"/>
        <v>0.27272727272727271</v>
      </c>
    </row>
    <row r="156" spans="1:20" x14ac:dyDescent="0.25">
      <c r="A156" s="1">
        <v>41870</v>
      </c>
      <c r="B156" s="11" t="str">
        <f t="shared" si="19"/>
        <v>8/14</v>
      </c>
      <c r="C156">
        <f t="shared" si="20"/>
        <v>8</v>
      </c>
      <c r="D156">
        <v>29</v>
      </c>
      <c r="E156" s="2">
        <v>77</v>
      </c>
      <c r="F156" s="4">
        <f t="shared" si="24"/>
        <v>92.830000000000013</v>
      </c>
      <c r="G156" s="5">
        <v>71.87</v>
      </c>
      <c r="H156" s="8">
        <v>10.75</v>
      </c>
      <c r="I156" s="8">
        <v>10.75</v>
      </c>
      <c r="K156">
        <v>670</v>
      </c>
      <c r="L156" s="9">
        <f t="shared" si="23"/>
        <v>9.1223880597014931E-2</v>
      </c>
      <c r="M156" s="3">
        <f t="shared" si="22"/>
        <v>23.103448275862068</v>
      </c>
      <c r="N156" s="7">
        <v>20.96</v>
      </c>
      <c r="O156" s="8">
        <v>13.5</v>
      </c>
      <c r="P156" s="8">
        <v>13.5</v>
      </c>
      <c r="R156">
        <v>7</v>
      </c>
      <c r="S156" s="10">
        <f t="shared" si="25"/>
        <v>1.0657142857142858</v>
      </c>
      <c r="T156" s="3">
        <f t="shared" si="26"/>
        <v>0.2413793103448276</v>
      </c>
    </row>
    <row r="157" spans="1:20" x14ac:dyDescent="0.25">
      <c r="A157" s="1">
        <v>41900</v>
      </c>
      <c r="B157" s="11" t="str">
        <f t="shared" si="19"/>
        <v>9/14</v>
      </c>
      <c r="C157">
        <f t="shared" si="20"/>
        <v>9</v>
      </c>
      <c r="D157">
        <v>29</v>
      </c>
      <c r="E157" s="2">
        <v>76</v>
      </c>
      <c r="F157" s="4">
        <f t="shared" si="24"/>
        <v>86.449999999999989</v>
      </c>
      <c r="G157" s="5">
        <v>66.209999999999994</v>
      </c>
      <c r="H157" s="8">
        <v>10.75</v>
      </c>
      <c r="I157" s="8">
        <v>10.75</v>
      </c>
      <c r="K157">
        <v>616</v>
      </c>
      <c r="L157" s="9">
        <f t="shared" si="23"/>
        <v>9.0032467532467519E-2</v>
      </c>
      <c r="M157" s="3">
        <f t="shared" si="22"/>
        <v>21.241379310344829</v>
      </c>
      <c r="N157" s="7">
        <v>20.239999999999998</v>
      </c>
      <c r="O157" s="8">
        <v>13.5</v>
      </c>
      <c r="P157" s="8">
        <v>13.5</v>
      </c>
      <c r="R157">
        <v>6</v>
      </c>
      <c r="S157" s="10">
        <f t="shared" si="25"/>
        <v>1.1233333333333331</v>
      </c>
      <c r="T157" s="3">
        <f t="shared" si="26"/>
        <v>0.20689655172413793</v>
      </c>
    </row>
    <row r="158" spans="1:20" x14ac:dyDescent="0.25">
      <c r="A158" s="1">
        <v>41932</v>
      </c>
      <c r="B158" s="11" t="str">
        <f t="shared" si="19"/>
        <v>10/14</v>
      </c>
      <c r="C158">
        <f t="shared" si="20"/>
        <v>10</v>
      </c>
      <c r="D158">
        <v>32</v>
      </c>
      <c r="E158" s="2">
        <v>74</v>
      </c>
      <c r="F158" s="4">
        <f t="shared" si="24"/>
        <v>94.440000000000012</v>
      </c>
      <c r="G158" s="5">
        <v>74.180000000000007</v>
      </c>
      <c r="H158" s="8">
        <v>10.75</v>
      </c>
      <c r="I158" s="8">
        <v>10.75</v>
      </c>
      <c r="K158">
        <v>702</v>
      </c>
      <c r="L158" s="9">
        <f t="shared" si="23"/>
        <v>9.0356125356125361E-2</v>
      </c>
      <c r="M158" s="3">
        <f t="shared" si="22"/>
        <v>21.9375</v>
      </c>
      <c r="N158" s="7">
        <v>20.260000000000002</v>
      </c>
      <c r="O158" s="8">
        <v>13.5</v>
      </c>
      <c r="P158" s="8">
        <v>13.5</v>
      </c>
      <c r="R158">
        <v>6</v>
      </c>
      <c r="S158" s="10">
        <f t="shared" si="25"/>
        <v>1.1266666666666669</v>
      </c>
      <c r="T158" s="3">
        <f t="shared" si="26"/>
        <v>0.1875</v>
      </c>
    </row>
    <row r="159" spans="1:20" x14ac:dyDescent="0.25">
      <c r="A159" s="1">
        <v>41962</v>
      </c>
      <c r="B159" s="11" t="str">
        <f t="shared" si="19"/>
        <v>11/14</v>
      </c>
      <c r="C159">
        <f t="shared" si="20"/>
        <v>11</v>
      </c>
      <c r="D159">
        <v>30</v>
      </c>
      <c r="E159" s="2">
        <v>63</v>
      </c>
      <c r="F159" s="4">
        <f t="shared" si="24"/>
        <v>61.120000000000005</v>
      </c>
      <c r="G159" s="5">
        <v>40.86</v>
      </c>
      <c r="H159" s="8">
        <v>10.75</v>
      </c>
      <c r="I159" s="8">
        <v>10.75</v>
      </c>
      <c r="K159">
        <v>329</v>
      </c>
      <c r="L159" s="9">
        <f t="shared" si="23"/>
        <v>9.1519756838905772E-2</v>
      </c>
      <c r="M159" s="3">
        <f t="shared" si="22"/>
        <v>10.966666666666667</v>
      </c>
      <c r="N159" s="7">
        <v>20.260000000000002</v>
      </c>
      <c r="O159" s="8">
        <v>13.5</v>
      </c>
      <c r="P159" s="8">
        <v>13.5</v>
      </c>
      <c r="R159">
        <v>8</v>
      </c>
      <c r="S159" s="10">
        <f t="shared" si="25"/>
        <v>0.8450000000000002</v>
      </c>
      <c r="T159" s="3">
        <f t="shared" si="26"/>
        <v>0.26666666666666666</v>
      </c>
    </row>
    <row r="160" spans="1:20" x14ac:dyDescent="0.25">
      <c r="A160" s="1">
        <v>41992</v>
      </c>
      <c r="B160" s="11" t="str">
        <f t="shared" si="19"/>
        <v>12/14</v>
      </c>
      <c r="C160">
        <f t="shared" si="20"/>
        <v>12</v>
      </c>
      <c r="D160">
        <v>29</v>
      </c>
      <c r="E160" s="2">
        <v>46</v>
      </c>
      <c r="F160" s="4">
        <f t="shared" si="24"/>
        <v>71.759999999999991</v>
      </c>
      <c r="G160" s="5">
        <v>35.36</v>
      </c>
      <c r="H160" s="8">
        <v>10.75</v>
      </c>
      <c r="I160" s="8">
        <v>10.75</v>
      </c>
      <c r="K160">
        <v>264</v>
      </c>
      <c r="L160" s="9">
        <f t="shared" si="23"/>
        <v>9.3219696969696966E-2</v>
      </c>
      <c r="M160" s="3">
        <f t="shared" si="22"/>
        <v>9.1034482758620694</v>
      </c>
      <c r="N160" s="7">
        <v>36.4</v>
      </c>
      <c r="O160" s="8">
        <v>13.5</v>
      </c>
      <c r="P160" s="8">
        <v>13.5</v>
      </c>
      <c r="R160">
        <v>27</v>
      </c>
      <c r="S160" s="10">
        <f t="shared" si="25"/>
        <v>0.8481481481481481</v>
      </c>
      <c r="T160" s="3">
        <f t="shared" si="26"/>
        <v>0.93103448275862066</v>
      </c>
    </row>
    <row r="161" spans="1:21" x14ac:dyDescent="0.25">
      <c r="A161" s="1">
        <v>42026</v>
      </c>
      <c r="B161" s="11" t="str">
        <f t="shared" si="19"/>
        <v>1/15</v>
      </c>
      <c r="C161">
        <f t="shared" si="20"/>
        <v>1</v>
      </c>
      <c r="D161">
        <v>31</v>
      </c>
      <c r="E161" s="2">
        <v>42</v>
      </c>
      <c r="F161" s="4">
        <f t="shared" ref="F161:F176" si="27">G161+N161+U161</f>
        <v>88.62</v>
      </c>
      <c r="G161" s="5">
        <v>37.92</v>
      </c>
      <c r="H161" s="8">
        <v>10.75</v>
      </c>
      <c r="I161" s="8">
        <v>10.75</v>
      </c>
      <c r="K161">
        <v>293</v>
      </c>
      <c r="L161" s="9">
        <f t="shared" si="23"/>
        <v>9.2730375426621173E-2</v>
      </c>
      <c r="M161" s="3">
        <f t="shared" si="22"/>
        <v>9.4516129032258061</v>
      </c>
      <c r="N161" s="7">
        <v>49.84</v>
      </c>
      <c r="O161" s="8">
        <v>13.5</v>
      </c>
      <c r="P161" s="8">
        <v>13.5</v>
      </c>
      <c r="R161">
        <v>41</v>
      </c>
      <c r="S161" s="10">
        <f t="shared" si="25"/>
        <v>0.88634146341463427</v>
      </c>
      <c r="T161" s="3">
        <f t="shared" si="26"/>
        <v>1.3225806451612903</v>
      </c>
      <c r="U161" s="8">
        <v>0.86</v>
      </c>
    </row>
    <row r="162" spans="1:21" x14ac:dyDescent="0.25">
      <c r="A162" s="1">
        <v>42055</v>
      </c>
      <c r="B162" s="11" t="str">
        <f t="shared" si="19"/>
        <v>2/15</v>
      </c>
      <c r="C162">
        <f t="shared" si="20"/>
        <v>2</v>
      </c>
      <c r="D162">
        <v>32</v>
      </c>
      <c r="E162" s="2">
        <v>36</v>
      </c>
      <c r="F162" s="4">
        <f t="shared" si="27"/>
        <v>103.49000000000001</v>
      </c>
      <c r="G162" s="5">
        <v>39.71</v>
      </c>
      <c r="H162" s="8">
        <v>10.75</v>
      </c>
      <c r="I162" s="8">
        <v>10.75</v>
      </c>
      <c r="K162">
        <v>307</v>
      </c>
      <c r="L162" s="9">
        <f t="shared" si="23"/>
        <v>9.4332247557003257E-2</v>
      </c>
      <c r="M162" s="3">
        <f t="shared" si="22"/>
        <v>9.59375</v>
      </c>
      <c r="N162" s="7">
        <v>62.66</v>
      </c>
      <c r="O162" s="8">
        <v>13.5</v>
      </c>
      <c r="P162" s="8">
        <v>13.5</v>
      </c>
      <c r="R162">
        <v>55</v>
      </c>
      <c r="S162" s="10">
        <f t="shared" si="25"/>
        <v>0.89381818181818173</v>
      </c>
      <c r="T162" s="3">
        <f t="shared" si="26"/>
        <v>1.71875</v>
      </c>
      <c r="U162" s="8">
        <v>1.1200000000000001</v>
      </c>
    </row>
    <row r="163" spans="1:21" x14ac:dyDescent="0.25">
      <c r="A163" s="1">
        <v>42083</v>
      </c>
      <c r="B163" s="11" t="str">
        <f t="shared" si="19"/>
        <v>3/15</v>
      </c>
      <c r="C163">
        <f t="shared" si="20"/>
        <v>3</v>
      </c>
      <c r="D163">
        <v>33</v>
      </c>
      <c r="E163" s="2">
        <v>30</v>
      </c>
      <c r="F163" s="4">
        <f t="shared" si="27"/>
        <v>107.46</v>
      </c>
      <c r="G163" s="5">
        <v>38.36</v>
      </c>
      <c r="H163" s="8">
        <v>10.75</v>
      </c>
      <c r="I163" s="8">
        <v>10.75</v>
      </c>
      <c r="K163">
        <v>288</v>
      </c>
      <c r="L163" s="9">
        <f t="shared" si="23"/>
        <v>9.5868055555555554E-2</v>
      </c>
      <c r="M163" s="3">
        <f t="shared" si="22"/>
        <v>8.7272727272727266</v>
      </c>
      <c r="N163" s="7">
        <v>67.88</v>
      </c>
      <c r="O163" s="8">
        <v>13.5</v>
      </c>
      <c r="P163" s="8">
        <v>13.5</v>
      </c>
      <c r="R163">
        <v>69</v>
      </c>
      <c r="S163" s="10">
        <f t="shared" si="25"/>
        <v>0.78811594202898549</v>
      </c>
      <c r="T163" s="3">
        <f t="shared" si="26"/>
        <v>2.0909090909090908</v>
      </c>
      <c r="U163" s="8">
        <v>1.22</v>
      </c>
    </row>
    <row r="164" spans="1:21" x14ac:dyDescent="0.25">
      <c r="A164" s="1">
        <v>42115</v>
      </c>
      <c r="B164" s="11" t="str">
        <f t="shared" si="19"/>
        <v>4/15</v>
      </c>
      <c r="C164">
        <f t="shared" si="20"/>
        <v>4</v>
      </c>
      <c r="D164">
        <v>28</v>
      </c>
      <c r="E164" s="2">
        <v>44</v>
      </c>
      <c r="F164" s="4">
        <f t="shared" si="27"/>
        <v>77.14</v>
      </c>
      <c r="G164" s="5">
        <v>33.590000000000003</v>
      </c>
      <c r="H164" s="8">
        <v>10.75</v>
      </c>
      <c r="I164" s="8">
        <v>10.75</v>
      </c>
      <c r="K164">
        <v>237</v>
      </c>
      <c r="L164" s="9">
        <f t="shared" si="23"/>
        <v>9.6371308016877655E-2</v>
      </c>
      <c r="M164" s="3">
        <f t="shared" si="22"/>
        <v>8.4642857142857135</v>
      </c>
      <c r="N164" s="7">
        <v>42.83</v>
      </c>
      <c r="O164" s="8">
        <v>13.5</v>
      </c>
      <c r="P164" s="8">
        <v>13.5</v>
      </c>
      <c r="R164">
        <v>35</v>
      </c>
      <c r="S164" s="10">
        <f t="shared" si="25"/>
        <v>0.83799999999999997</v>
      </c>
      <c r="T164" s="3">
        <f t="shared" si="26"/>
        <v>1.25</v>
      </c>
      <c r="U164" s="8">
        <v>0.72</v>
      </c>
    </row>
    <row r="165" spans="1:21" x14ac:dyDescent="0.25">
      <c r="A165" s="1">
        <v>42144</v>
      </c>
      <c r="B165" s="11" t="str">
        <f t="shared" si="19"/>
        <v>5/15</v>
      </c>
      <c r="C165">
        <f t="shared" si="20"/>
        <v>5</v>
      </c>
      <c r="D165">
        <v>29</v>
      </c>
      <c r="E165" s="2">
        <v>59</v>
      </c>
      <c r="F165" s="4">
        <f t="shared" si="27"/>
        <v>63.91</v>
      </c>
      <c r="G165" s="5">
        <v>36.46</v>
      </c>
      <c r="H165" s="8">
        <v>10.75</v>
      </c>
      <c r="I165" s="8">
        <v>10.75</v>
      </c>
      <c r="K165">
        <v>266</v>
      </c>
      <c r="L165" s="9">
        <f t="shared" si="23"/>
        <v>9.6654135338345867E-2</v>
      </c>
      <c r="M165" s="3">
        <f t="shared" si="22"/>
        <v>9.1724137931034484</v>
      </c>
      <c r="N165" s="7">
        <v>27.04</v>
      </c>
      <c r="O165" s="8">
        <v>13.5</v>
      </c>
      <c r="P165" s="8">
        <v>13.5</v>
      </c>
      <c r="R165">
        <v>13</v>
      </c>
      <c r="S165" s="10">
        <f t="shared" si="25"/>
        <v>1.0415384615384615</v>
      </c>
      <c r="T165" s="3">
        <f t="shared" si="26"/>
        <v>0.44827586206896552</v>
      </c>
      <c r="U165" s="8">
        <v>0.41</v>
      </c>
    </row>
    <row r="166" spans="1:21" x14ac:dyDescent="0.25">
      <c r="A166" s="1">
        <v>42173</v>
      </c>
      <c r="B166" s="11" t="str">
        <f t="shared" si="19"/>
        <v>6/15</v>
      </c>
      <c r="C166">
        <f t="shared" si="20"/>
        <v>6</v>
      </c>
      <c r="D166">
        <v>33</v>
      </c>
      <c r="E166" s="2">
        <v>67</v>
      </c>
      <c r="F166" s="4">
        <f t="shared" si="27"/>
        <v>62.519999999999996</v>
      </c>
      <c r="G166" s="5">
        <v>40.68</v>
      </c>
      <c r="H166" s="8">
        <v>10.75</v>
      </c>
      <c r="I166" s="8">
        <v>10.75</v>
      </c>
      <c r="K166">
        <v>307</v>
      </c>
      <c r="L166" s="9">
        <f t="shared" si="23"/>
        <v>9.7491856677524427E-2</v>
      </c>
      <c r="M166" s="3">
        <f t="shared" si="22"/>
        <v>9.3030303030303028</v>
      </c>
      <c r="N166" s="7">
        <v>21.54</v>
      </c>
      <c r="O166" s="8">
        <v>13.5</v>
      </c>
      <c r="P166" s="8">
        <v>13.5</v>
      </c>
      <c r="R166">
        <v>6</v>
      </c>
      <c r="S166" s="10">
        <f t="shared" si="25"/>
        <v>1.3399999999999999</v>
      </c>
      <c r="T166" s="3">
        <f t="shared" si="26"/>
        <v>0.18181818181818182</v>
      </c>
      <c r="U166" s="8">
        <v>0.3</v>
      </c>
    </row>
    <row r="167" spans="1:21" x14ac:dyDescent="0.25">
      <c r="A167" s="1">
        <v>42206</v>
      </c>
      <c r="B167" s="11" t="str">
        <f t="shared" si="19"/>
        <v>7/15</v>
      </c>
      <c r="C167">
        <f t="shared" si="20"/>
        <v>7</v>
      </c>
      <c r="D167">
        <v>28</v>
      </c>
      <c r="E167" s="2">
        <v>77</v>
      </c>
      <c r="F167" s="4">
        <f t="shared" si="27"/>
        <v>89.7</v>
      </c>
      <c r="G167" s="5">
        <v>67.02</v>
      </c>
      <c r="H167" s="8">
        <v>10.75</v>
      </c>
      <c r="I167" s="8">
        <v>10.75</v>
      </c>
      <c r="K167">
        <v>583</v>
      </c>
      <c r="L167" s="9">
        <f t="shared" si="23"/>
        <v>9.6518010291595194E-2</v>
      </c>
      <c r="M167" s="3">
        <f t="shared" si="22"/>
        <v>20.821428571428573</v>
      </c>
      <c r="N167" s="7">
        <v>22.37</v>
      </c>
      <c r="O167" s="8">
        <v>13.5</v>
      </c>
      <c r="P167" s="8">
        <v>13.5</v>
      </c>
      <c r="R167">
        <v>7</v>
      </c>
      <c r="S167" s="10">
        <f t="shared" si="25"/>
        <v>1.2671428571428573</v>
      </c>
      <c r="T167" s="3">
        <f t="shared" si="26"/>
        <v>0.25</v>
      </c>
      <c r="U167" s="8">
        <v>0.31</v>
      </c>
    </row>
    <row r="168" spans="1:21" x14ac:dyDescent="0.25">
      <c r="A168" s="1">
        <v>42234</v>
      </c>
      <c r="B168" s="11" t="str">
        <f t="shared" si="19"/>
        <v>8/15</v>
      </c>
      <c r="C168">
        <f t="shared" si="20"/>
        <v>8</v>
      </c>
      <c r="D168">
        <v>30</v>
      </c>
      <c r="E168" s="2">
        <v>78</v>
      </c>
      <c r="F168" s="4">
        <f t="shared" si="27"/>
        <v>94.27000000000001</v>
      </c>
      <c r="G168" s="5">
        <v>72.08</v>
      </c>
      <c r="H168" s="8">
        <v>10.75</v>
      </c>
      <c r="I168" s="8">
        <v>10.75</v>
      </c>
      <c r="K168">
        <v>655</v>
      </c>
      <c r="L168" s="9">
        <f t="shared" si="23"/>
        <v>9.3633587786259534E-2</v>
      </c>
      <c r="M168" s="3">
        <f t="shared" si="22"/>
        <v>21.833333333333332</v>
      </c>
      <c r="N168" s="7">
        <v>21.76</v>
      </c>
      <c r="O168" s="8">
        <v>13.5</v>
      </c>
      <c r="P168" s="8">
        <v>13.5</v>
      </c>
      <c r="R168">
        <v>6</v>
      </c>
      <c r="S168" s="10">
        <f t="shared" si="25"/>
        <v>1.3766666666666669</v>
      </c>
      <c r="T168" s="3">
        <f t="shared" si="26"/>
        <v>0.2</v>
      </c>
      <c r="U168" s="8">
        <v>0.43</v>
      </c>
    </row>
    <row r="169" spans="1:21" x14ac:dyDescent="0.25">
      <c r="A169" s="1">
        <v>42265</v>
      </c>
      <c r="B169" s="11" t="str">
        <f t="shared" si="19"/>
        <v>9/15</v>
      </c>
      <c r="C169">
        <f t="shared" si="20"/>
        <v>9</v>
      </c>
      <c r="D169">
        <v>32</v>
      </c>
      <c r="E169" s="2">
        <v>78</v>
      </c>
      <c r="F169" s="4">
        <f t="shared" si="27"/>
        <v>102.72</v>
      </c>
      <c r="G169" s="5">
        <v>81.099999999999994</v>
      </c>
      <c r="H169" s="8">
        <v>10.75</v>
      </c>
      <c r="I169" s="8">
        <v>10.75</v>
      </c>
      <c r="K169">
        <v>764</v>
      </c>
      <c r="L169" s="9">
        <f t="shared" si="23"/>
        <v>9.2081151832460725E-2</v>
      </c>
      <c r="M169" s="3">
        <f t="shared" si="22"/>
        <v>23.875</v>
      </c>
      <c r="N169" s="7">
        <v>21.2</v>
      </c>
      <c r="O169" s="8">
        <v>13.5</v>
      </c>
      <c r="P169" s="8">
        <v>13.5</v>
      </c>
      <c r="R169">
        <v>6</v>
      </c>
      <c r="S169" s="10">
        <f t="shared" si="25"/>
        <v>1.2833333333333332</v>
      </c>
      <c r="T169" s="3">
        <f t="shared" si="26"/>
        <v>0.1875</v>
      </c>
      <c r="U169" s="8">
        <v>0.42</v>
      </c>
    </row>
    <row r="170" spans="1:21" x14ac:dyDescent="0.25">
      <c r="A170" s="1">
        <v>42298</v>
      </c>
      <c r="B170" s="11" t="str">
        <f t="shared" si="19"/>
        <v>10/15</v>
      </c>
      <c r="C170">
        <f t="shared" si="20"/>
        <v>10</v>
      </c>
      <c r="D170">
        <v>31</v>
      </c>
      <c r="E170" s="2">
        <v>74</v>
      </c>
      <c r="F170" s="4">
        <f t="shared" si="27"/>
        <v>92.24</v>
      </c>
      <c r="G170" s="5">
        <v>70.739999999999995</v>
      </c>
      <c r="H170" s="8">
        <v>10.75</v>
      </c>
      <c r="I170" s="8">
        <v>10.75</v>
      </c>
      <c r="K170">
        <v>640</v>
      </c>
      <c r="L170" s="9">
        <f t="shared" si="23"/>
        <v>9.3734374999999995E-2</v>
      </c>
      <c r="M170" s="3">
        <f t="shared" si="22"/>
        <v>20.64516129032258</v>
      </c>
      <c r="N170" s="7">
        <v>21.08</v>
      </c>
      <c r="O170" s="8">
        <v>13.5</v>
      </c>
      <c r="P170" s="8">
        <v>13.5</v>
      </c>
      <c r="R170">
        <v>6</v>
      </c>
      <c r="S170" s="10">
        <f t="shared" si="25"/>
        <v>1.263333333333333</v>
      </c>
      <c r="T170" s="3">
        <f t="shared" si="26"/>
        <v>0.19354838709677419</v>
      </c>
      <c r="U170" s="8">
        <v>0.42</v>
      </c>
    </row>
    <row r="171" spans="1:21" x14ac:dyDescent="0.25">
      <c r="A171" s="1">
        <v>42327</v>
      </c>
      <c r="B171" s="11" t="str">
        <f t="shared" si="19"/>
        <v>11/15</v>
      </c>
      <c r="C171">
        <f t="shared" si="20"/>
        <v>11</v>
      </c>
      <c r="D171">
        <v>29</v>
      </c>
      <c r="E171" s="2">
        <v>64</v>
      </c>
      <c r="F171" s="4">
        <f t="shared" si="27"/>
        <v>62.95</v>
      </c>
      <c r="G171" s="5">
        <v>40.840000000000003</v>
      </c>
      <c r="H171" s="8">
        <v>10.75</v>
      </c>
      <c r="I171" s="8">
        <v>10.75</v>
      </c>
      <c r="K171">
        <v>314</v>
      </c>
      <c r="L171" s="9">
        <f t="shared" si="23"/>
        <v>9.5828025477707024E-2</v>
      </c>
      <c r="M171" s="3">
        <f t="shared" si="22"/>
        <v>10.827586206896552</v>
      </c>
      <c r="N171" s="7">
        <v>21.68</v>
      </c>
      <c r="O171" s="8">
        <v>13.5</v>
      </c>
      <c r="P171" s="8">
        <v>13.5</v>
      </c>
      <c r="R171">
        <v>7</v>
      </c>
      <c r="S171" s="10">
        <f t="shared" si="25"/>
        <v>1.1685714285714286</v>
      </c>
      <c r="T171" s="3">
        <f t="shared" si="26"/>
        <v>0.2413793103448276</v>
      </c>
      <c r="U171" s="8">
        <v>0.43</v>
      </c>
    </row>
    <row r="172" spans="1:21" x14ac:dyDescent="0.25">
      <c r="A172" s="1">
        <v>42359</v>
      </c>
      <c r="B172" s="11" t="str">
        <f t="shared" si="19"/>
        <v>12/15</v>
      </c>
      <c r="C172">
        <f t="shared" si="20"/>
        <v>12</v>
      </c>
      <c r="D172">
        <v>31</v>
      </c>
      <c r="E172" s="2">
        <v>55</v>
      </c>
      <c r="F172" s="4">
        <f t="shared" si="27"/>
        <v>62.459999999999994</v>
      </c>
      <c r="G172" s="5">
        <v>34.04</v>
      </c>
      <c r="H172" s="8">
        <v>10.75</v>
      </c>
      <c r="I172" s="8">
        <v>10.75</v>
      </c>
      <c r="K172">
        <v>239</v>
      </c>
      <c r="L172" s="9">
        <f t="shared" si="23"/>
        <v>9.744769874476987E-2</v>
      </c>
      <c r="M172" s="3">
        <f t="shared" si="22"/>
        <v>7.709677419354839</v>
      </c>
      <c r="N172" s="7">
        <v>27.87</v>
      </c>
      <c r="O172" s="8">
        <v>13.5</v>
      </c>
      <c r="P172" s="8">
        <v>13.5</v>
      </c>
      <c r="R172">
        <v>15</v>
      </c>
      <c r="S172" s="10">
        <f t="shared" si="25"/>
        <v>0.95800000000000007</v>
      </c>
      <c r="T172" s="3">
        <f t="shared" si="26"/>
        <v>0.4838709677419355</v>
      </c>
      <c r="U172" s="8">
        <v>0.55000000000000004</v>
      </c>
    </row>
    <row r="173" spans="1:21" x14ac:dyDescent="0.25">
      <c r="A173" s="1">
        <v>42391</v>
      </c>
      <c r="B173" s="11" t="str">
        <f t="shared" si="19"/>
        <v>1/16</v>
      </c>
      <c r="C173">
        <f t="shared" si="20"/>
        <v>1</v>
      </c>
      <c r="D173">
        <v>30</v>
      </c>
      <c r="E173" s="2">
        <v>50</v>
      </c>
      <c r="F173" s="4">
        <f t="shared" si="27"/>
        <v>70.34</v>
      </c>
      <c r="G173" s="5">
        <v>32.97</v>
      </c>
      <c r="H173" s="8">
        <v>10.75</v>
      </c>
      <c r="I173" s="8">
        <v>10.75</v>
      </c>
      <c r="K173">
        <v>232</v>
      </c>
      <c r="L173" s="9">
        <f t="shared" si="23"/>
        <v>9.5775862068965517E-2</v>
      </c>
      <c r="M173" s="3">
        <f t="shared" si="22"/>
        <v>7.7333333333333334</v>
      </c>
      <c r="N173" s="7">
        <v>36.64</v>
      </c>
      <c r="O173" s="8">
        <v>13.5</v>
      </c>
      <c r="P173" s="8">
        <v>13.5</v>
      </c>
      <c r="R173">
        <v>25</v>
      </c>
      <c r="S173" s="10">
        <f t="shared" si="25"/>
        <v>0.92559999999999998</v>
      </c>
      <c r="T173" s="3">
        <f t="shared" si="26"/>
        <v>0.83333333333333337</v>
      </c>
      <c r="U173" s="8">
        <v>0.73</v>
      </c>
    </row>
    <row r="174" spans="1:21" x14ac:dyDescent="0.25">
      <c r="A174" s="1">
        <v>42422</v>
      </c>
      <c r="B174" s="11" t="str">
        <f t="shared" si="19"/>
        <v>2/16</v>
      </c>
      <c r="C174">
        <f t="shared" si="20"/>
        <v>2</v>
      </c>
      <c r="D174">
        <v>35</v>
      </c>
      <c r="E174" s="2">
        <v>37</v>
      </c>
      <c r="F174" s="4">
        <f t="shared" si="27"/>
        <v>96.59</v>
      </c>
      <c r="G174" s="5">
        <v>39.340000000000003</v>
      </c>
      <c r="H174" s="8">
        <v>10.75</v>
      </c>
      <c r="I174" s="8">
        <v>10.75</v>
      </c>
      <c r="K174">
        <v>303</v>
      </c>
      <c r="L174" s="9">
        <f t="shared" si="23"/>
        <v>9.4356435643564371E-2</v>
      </c>
      <c r="M174" s="3">
        <f t="shared" si="22"/>
        <v>8.6571428571428566</v>
      </c>
      <c r="N174" s="7">
        <v>56.13</v>
      </c>
      <c r="O174" s="8">
        <v>13.5</v>
      </c>
      <c r="P174" s="8">
        <v>13.5</v>
      </c>
      <c r="R174">
        <v>59</v>
      </c>
      <c r="S174" s="10">
        <f t="shared" si="25"/>
        <v>0.72254237288135592</v>
      </c>
      <c r="T174" s="3">
        <f t="shared" si="26"/>
        <v>1.6857142857142857</v>
      </c>
      <c r="U174" s="8">
        <v>1.1200000000000001</v>
      </c>
    </row>
    <row r="175" spans="1:21" x14ac:dyDescent="0.25">
      <c r="A175" s="1">
        <v>42450</v>
      </c>
      <c r="B175" s="11" t="str">
        <f t="shared" si="19"/>
        <v>3/16</v>
      </c>
      <c r="C175">
        <f t="shared" si="20"/>
        <v>3</v>
      </c>
      <c r="D175">
        <v>28</v>
      </c>
      <c r="E175" s="2">
        <v>40</v>
      </c>
      <c r="F175" s="4">
        <f t="shared" si="27"/>
        <v>80.44</v>
      </c>
      <c r="G175" s="5">
        <v>35.700000000000003</v>
      </c>
      <c r="H175" s="8">
        <v>10.75</v>
      </c>
      <c r="I175" s="8">
        <v>10.75</v>
      </c>
      <c r="K175">
        <v>240</v>
      </c>
      <c r="L175" s="9">
        <f t="shared" si="23"/>
        <v>0.10395833333333335</v>
      </c>
      <c r="M175" s="3">
        <f t="shared" si="22"/>
        <v>8.5714285714285712</v>
      </c>
      <c r="N175" s="7">
        <v>43.87</v>
      </c>
      <c r="O175" s="8">
        <v>13.5</v>
      </c>
      <c r="P175" s="8">
        <v>13.5</v>
      </c>
      <c r="R175">
        <v>39</v>
      </c>
      <c r="S175" s="10">
        <f t="shared" si="25"/>
        <v>0.77871794871794864</v>
      </c>
      <c r="T175" s="3">
        <f t="shared" si="26"/>
        <v>1.3928571428571428</v>
      </c>
      <c r="U175" s="8">
        <v>0.87</v>
      </c>
    </row>
    <row r="176" spans="1:21" x14ac:dyDescent="0.25">
      <c r="A176" s="1">
        <v>42479</v>
      </c>
      <c r="B176" s="11" t="str">
        <f t="shared" si="19"/>
        <v>4/16</v>
      </c>
      <c r="C176">
        <f t="shared" si="20"/>
        <v>4</v>
      </c>
      <c r="D176">
        <v>29</v>
      </c>
      <c r="E176" s="2">
        <v>52</v>
      </c>
      <c r="F176" s="4">
        <f t="shared" si="27"/>
        <v>68.699999999999989</v>
      </c>
      <c r="G176" s="5">
        <v>34.549999999999997</v>
      </c>
      <c r="H176" s="8">
        <v>10.75</v>
      </c>
      <c r="I176" s="8">
        <v>10.75</v>
      </c>
      <c r="K176">
        <v>226</v>
      </c>
      <c r="L176" s="9">
        <f t="shared" si="23"/>
        <v>0.10530973451327433</v>
      </c>
      <c r="M176" s="3">
        <f t="shared" si="22"/>
        <v>7.7931034482758621</v>
      </c>
      <c r="N176" s="7">
        <v>33.49</v>
      </c>
      <c r="O176" s="8">
        <v>13.5</v>
      </c>
      <c r="P176" s="8">
        <v>13.5</v>
      </c>
      <c r="R176">
        <v>21</v>
      </c>
      <c r="S176" s="10">
        <f t="shared" si="25"/>
        <v>0.95190476190476203</v>
      </c>
      <c r="T176" s="3">
        <f t="shared" si="26"/>
        <v>0.72413793103448276</v>
      </c>
      <c r="U176" s="8">
        <v>0.66</v>
      </c>
    </row>
    <row r="177" spans="1:20" x14ac:dyDescent="0.25">
      <c r="A177" s="1">
        <v>42508</v>
      </c>
      <c r="B177" s="11" t="str">
        <f t="shared" si="19"/>
        <v>5/16</v>
      </c>
      <c r="C177">
        <f t="shared" si="20"/>
        <v>5</v>
      </c>
      <c r="D177">
        <v>30</v>
      </c>
      <c r="E177" s="2">
        <v>57</v>
      </c>
      <c r="F177" s="4">
        <f t="shared" ref="F177:F255" si="28">G177+N177</f>
        <v>64.66</v>
      </c>
      <c r="G177" s="5">
        <v>37.04</v>
      </c>
      <c r="H177" s="8">
        <v>10.75</v>
      </c>
      <c r="I177" s="8">
        <v>10.75</v>
      </c>
      <c r="K177">
        <v>269</v>
      </c>
      <c r="L177" s="9">
        <f t="shared" si="23"/>
        <v>9.7732342007434941E-2</v>
      </c>
      <c r="M177" s="3">
        <f t="shared" si="22"/>
        <v>8.9666666666666668</v>
      </c>
      <c r="N177" s="7">
        <v>27.62</v>
      </c>
      <c r="O177" s="8">
        <v>13.5</v>
      </c>
      <c r="P177" s="8">
        <v>13.5</v>
      </c>
      <c r="R177">
        <v>14</v>
      </c>
      <c r="S177" s="10">
        <f t="shared" si="25"/>
        <v>1.0085714285714287</v>
      </c>
      <c r="T177" s="3">
        <f t="shared" si="26"/>
        <v>0.46666666666666667</v>
      </c>
    </row>
    <row r="178" spans="1:20" x14ac:dyDescent="0.25">
      <c r="A178" s="1">
        <v>42538</v>
      </c>
      <c r="B178" s="11" t="str">
        <f t="shared" si="19"/>
        <v>6/16</v>
      </c>
      <c r="C178">
        <f t="shared" si="20"/>
        <v>6</v>
      </c>
      <c r="D178">
        <v>31</v>
      </c>
      <c r="E178" s="2">
        <v>64</v>
      </c>
      <c r="F178" s="4">
        <f t="shared" si="28"/>
        <v>61.9</v>
      </c>
      <c r="G178" s="5">
        <v>38.54</v>
      </c>
      <c r="H178" s="8">
        <v>10.75</v>
      </c>
      <c r="I178" s="8">
        <v>10.75</v>
      </c>
      <c r="K178">
        <v>297</v>
      </c>
      <c r="L178" s="9">
        <f t="shared" si="23"/>
        <v>9.3569023569023566E-2</v>
      </c>
      <c r="M178" s="3">
        <f t="shared" si="22"/>
        <v>9.5806451612903221</v>
      </c>
      <c r="N178" s="7">
        <v>23.36</v>
      </c>
      <c r="O178" s="8">
        <v>13.5</v>
      </c>
      <c r="P178" s="8">
        <v>13.5</v>
      </c>
      <c r="R178">
        <v>7</v>
      </c>
      <c r="S178" s="10">
        <f t="shared" si="25"/>
        <v>1.4085714285714286</v>
      </c>
      <c r="T178" s="3">
        <f t="shared" si="26"/>
        <v>0.22580645161290322</v>
      </c>
    </row>
    <row r="179" spans="1:20" x14ac:dyDescent="0.25">
      <c r="A179" s="1">
        <v>42571</v>
      </c>
      <c r="B179" s="11" t="str">
        <f t="shared" si="19"/>
        <v>7/16</v>
      </c>
      <c r="C179">
        <f t="shared" si="20"/>
        <v>7</v>
      </c>
      <c r="D179">
        <v>31</v>
      </c>
      <c r="E179" s="2">
        <v>78</v>
      </c>
      <c r="F179" s="4">
        <f t="shared" si="28"/>
        <v>96.990000000000009</v>
      </c>
      <c r="G179" s="5">
        <v>72.900000000000006</v>
      </c>
      <c r="H179" s="8">
        <v>10.75</v>
      </c>
      <c r="I179" s="8">
        <v>10.75</v>
      </c>
      <c r="K179">
        <v>678</v>
      </c>
      <c r="L179" s="9">
        <f t="shared" si="23"/>
        <v>9.1666666666666674E-2</v>
      </c>
      <c r="M179" s="3">
        <f t="shared" si="22"/>
        <v>21.870967741935484</v>
      </c>
      <c r="N179" s="7">
        <v>24.09</v>
      </c>
      <c r="O179" s="8">
        <v>13.5</v>
      </c>
      <c r="P179" s="8">
        <v>13.5</v>
      </c>
      <c r="R179">
        <v>8</v>
      </c>
      <c r="S179" s="10">
        <f t="shared" si="25"/>
        <v>1.32375</v>
      </c>
      <c r="T179" s="3">
        <f t="shared" si="26"/>
        <v>0.25806451612903225</v>
      </c>
    </row>
    <row r="180" spans="1:20" x14ac:dyDescent="0.25">
      <c r="A180" s="1">
        <v>42600</v>
      </c>
      <c r="B180" s="11" t="str">
        <f t="shared" si="19"/>
        <v>8/16</v>
      </c>
      <c r="C180">
        <f t="shared" si="20"/>
        <v>8</v>
      </c>
      <c r="D180">
        <v>31</v>
      </c>
      <c r="E180" s="2">
        <v>80</v>
      </c>
      <c r="F180" s="4">
        <f t="shared" si="28"/>
        <v>100</v>
      </c>
      <c r="G180" s="5">
        <v>77.209999999999994</v>
      </c>
      <c r="H180" s="8">
        <v>10.75</v>
      </c>
      <c r="I180" s="8">
        <v>10.75</v>
      </c>
      <c r="K180">
        <v>717</v>
      </c>
      <c r="L180" s="9">
        <f t="shared" si="23"/>
        <v>9.2691771269177117E-2</v>
      </c>
      <c r="M180" s="3">
        <f t="shared" si="22"/>
        <v>23.129032258064516</v>
      </c>
      <c r="N180" s="7">
        <v>22.79</v>
      </c>
      <c r="O180" s="8">
        <v>13.5</v>
      </c>
      <c r="P180" s="8">
        <v>13.5</v>
      </c>
      <c r="R180">
        <v>6</v>
      </c>
      <c r="S180" s="10">
        <f t="shared" si="25"/>
        <v>1.5483333333333331</v>
      </c>
      <c r="T180" s="3">
        <f t="shared" si="26"/>
        <v>0.19354838709677419</v>
      </c>
    </row>
    <row r="181" spans="1:20" x14ac:dyDescent="0.25">
      <c r="A181" s="1">
        <v>42633</v>
      </c>
      <c r="B181" s="11" t="str">
        <f t="shared" si="19"/>
        <v>9/16</v>
      </c>
      <c r="C181">
        <f t="shared" si="20"/>
        <v>9</v>
      </c>
      <c r="D181">
        <v>31</v>
      </c>
      <c r="E181" s="2">
        <v>80</v>
      </c>
      <c r="F181" s="4">
        <f t="shared" si="28"/>
        <v>103.74</v>
      </c>
      <c r="G181" s="5">
        <v>80.8</v>
      </c>
      <c r="H181" s="8">
        <v>10.75</v>
      </c>
      <c r="I181" s="8">
        <v>10.75</v>
      </c>
      <c r="K181">
        <v>749</v>
      </c>
      <c r="L181" s="9">
        <f t="shared" si="23"/>
        <v>9.3524699599465952E-2</v>
      </c>
      <c r="M181" s="3">
        <f t="shared" si="22"/>
        <v>24.161290322580644</v>
      </c>
      <c r="N181" s="7">
        <v>22.94</v>
      </c>
      <c r="O181" s="8">
        <v>13.5</v>
      </c>
      <c r="P181" s="8">
        <v>13.5</v>
      </c>
      <c r="R181">
        <v>6</v>
      </c>
      <c r="S181" s="10">
        <f t="shared" si="25"/>
        <v>1.5733333333333335</v>
      </c>
      <c r="T181" s="3">
        <f t="shared" si="26"/>
        <v>0.19354838709677419</v>
      </c>
    </row>
    <row r="182" spans="1:20" x14ac:dyDescent="0.25">
      <c r="A182" s="1">
        <v>42663</v>
      </c>
      <c r="B182" s="11" t="str">
        <f t="shared" si="19"/>
        <v>10/16</v>
      </c>
      <c r="C182">
        <f t="shared" si="20"/>
        <v>10</v>
      </c>
      <c r="D182">
        <v>30</v>
      </c>
      <c r="E182" s="2">
        <v>79</v>
      </c>
      <c r="F182" s="4">
        <f t="shared" si="28"/>
        <v>101.53</v>
      </c>
      <c r="G182" s="5">
        <v>78.56</v>
      </c>
      <c r="H182" s="8">
        <v>10.75</v>
      </c>
      <c r="I182" s="8">
        <v>10.75</v>
      </c>
      <c r="K182">
        <v>729</v>
      </c>
      <c r="L182" s="9">
        <f t="shared" si="23"/>
        <v>9.3017832647462287E-2</v>
      </c>
      <c r="M182" s="3">
        <f t="shared" si="22"/>
        <v>24.3</v>
      </c>
      <c r="N182" s="7">
        <v>22.97</v>
      </c>
      <c r="O182" s="8">
        <v>13.5</v>
      </c>
      <c r="P182" s="8">
        <v>13.5</v>
      </c>
      <c r="R182">
        <v>6</v>
      </c>
      <c r="S182" s="10">
        <f t="shared" si="25"/>
        <v>1.5783333333333331</v>
      </c>
      <c r="T182" s="3">
        <f t="shared" si="26"/>
        <v>0.2</v>
      </c>
    </row>
    <row r="183" spans="1:20" x14ac:dyDescent="0.25">
      <c r="A183" s="1">
        <v>42692</v>
      </c>
      <c r="B183" s="11" t="str">
        <f t="shared" si="19"/>
        <v>11/16</v>
      </c>
      <c r="C183">
        <f t="shared" si="20"/>
        <v>11</v>
      </c>
      <c r="D183">
        <v>30</v>
      </c>
      <c r="E183" s="2">
        <v>67</v>
      </c>
      <c r="F183" s="4">
        <f t="shared" si="28"/>
        <v>70.47</v>
      </c>
      <c r="G183" s="5">
        <v>48.19</v>
      </c>
      <c r="H183" s="8">
        <v>10.75</v>
      </c>
      <c r="I183" s="8">
        <v>10.75</v>
      </c>
      <c r="K183">
        <v>401</v>
      </c>
      <c r="L183" s="9">
        <f t="shared" si="23"/>
        <v>9.336658354114713E-2</v>
      </c>
      <c r="M183" s="3">
        <f t="shared" si="22"/>
        <v>13.366666666666667</v>
      </c>
      <c r="N183" s="7">
        <v>22.28</v>
      </c>
      <c r="O183" s="8">
        <v>13.5</v>
      </c>
      <c r="P183" s="8">
        <v>13.5</v>
      </c>
      <c r="R183">
        <v>5</v>
      </c>
      <c r="S183" s="10">
        <f t="shared" si="25"/>
        <v>1.7560000000000002</v>
      </c>
      <c r="T183" s="3">
        <f t="shared" si="26"/>
        <v>0.16666666666666666</v>
      </c>
    </row>
    <row r="184" spans="1:20" x14ac:dyDescent="0.25">
      <c r="A184" s="1">
        <v>42724</v>
      </c>
      <c r="B184" s="11" t="str">
        <f t="shared" si="19"/>
        <v>12/16</v>
      </c>
      <c r="C184">
        <f t="shared" si="20"/>
        <v>12</v>
      </c>
      <c r="D184">
        <v>29</v>
      </c>
      <c r="E184" s="2">
        <v>57</v>
      </c>
      <c r="F184" s="4">
        <f t="shared" si="28"/>
        <v>60.19</v>
      </c>
      <c r="G184" s="5">
        <v>34.42</v>
      </c>
      <c r="H184" s="8">
        <v>10.75</v>
      </c>
      <c r="I184" s="8">
        <v>10.75</v>
      </c>
      <c r="K184">
        <v>250</v>
      </c>
      <c r="L184" s="9">
        <f t="shared" si="23"/>
        <v>9.468E-2</v>
      </c>
      <c r="M184" s="3">
        <f t="shared" si="22"/>
        <v>8.6206896551724146</v>
      </c>
      <c r="N184" s="7">
        <v>25.77</v>
      </c>
      <c r="O184" s="8">
        <v>13.5</v>
      </c>
      <c r="P184" s="8">
        <v>13.5</v>
      </c>
      <c r="R184">
        <v>9</v>
      </c>
      <c r="S184" s="10">
        <f t="shared" si="25"/>
        <v>1.3633333333333333</v>
      </c>
      <c r="T184" s="3">
        <f t="shared" si="26"/>
        <v>0.31034482758620691</v>
      </c>
    </row>
    <row r="185" spans="1:20" x14ac:dyDescent="0.25">
      <c r="A185" s="1">
        <v>42758</v>
      </c>
      <c r="B185" s="11" t="str">
        <f t="shared" si="19"/>
        <v>1/17</v>
      </c>
      <c r="C185">
        <f t="shared" si="20"/>
        <v>1</v>
      </c>
      <c r="D185">
        <v>31</v>
      </c>
      <c r="E185" s="2">
        <v>39</v>
      </c>
      <c r="F185" s="4">
        <f t="shared" si="28"/>
        <v>80.919999999999987</v>
      </c>
      <c r="G185" s="5">
        <v>37.799999999999997</v>
      </c>
      <c r="H185" s="8">
        <v>10.75</v>
      </c>
      <c r="I185" s="8">
        <v>10.75</v>
      </c>
      <c r="K185">
        <v>280</v>
      </c>
      <c r="L185" s="9">
        <f t="shared" si="23"/>
        <v>9.660714285714285E-2</v>
      </c>
      <c r="M185" s="3">
        <f t="shared" si="22"/>
        <v>9.0322580645161299</v>
      </c>
      <c r="N185" s="7">
        <v>43.12</v>
      </c>
      <c r="O185" s="8">
        <v>13.5</v>
      </c>
      <c r="P185" s="8">
        <v>13.5</v>
      </c>
      <c r="R185">
        <v>35</v>
      </c>
      <c r="S185" s="10">
        <f t="shared" si="25"/>
        <v>0.8462857142857142</v>
      </c>
      <c r="T185" s="3">
        <f t="shared" si="26"/>
        <v>1.1290322580645162</v>
      </c>
    </row>
    <row r="186" spans="1:20" x14ac:dyDescent="0.25">
      <c r="A186" s="1">
        <v>42787</v>
      </c>
      <c r="B186" s="11" t="str">
        <f t="shared" si="19"/>
        <v>2/17</v>
      </c>
      <c r="C186">
        <f t="shared" si="20"/>
        <v>2</v>
      </c>
      <c r="D186">
        <v>32</v>
      </c>
      <c r="E186" s="2">
        <v>43</v>
      </c>
      <c r="F186" s="4">
        <f t="shared" si="28"/>
        <v>80.7</v>
      </c>
      <c r="G186" s="5">
        <v>37.270000000000003</v>
      </c>
      <c r="H186" s="8">
        <v>10.75</v>
      </c>
      <c r="I186" s="8">
        <v>10.75</v>
      </c>
      <c r="K186">
        <v>273</v>
      </c>
      <c r="L186" s="9">
        <f t="shared" si="23"/>
        <v>9.7142857142857156E-2</v>
      </c>
      <c r="M186" s="3">
        <f t="shared" si="22"/>
        <v>8.53125</v>
      </c>
      <c r="N186" s="7">
        <v>43.43</v>
      </c>
      <c r="O186" s="8">
        <v>13.5</v>
      </c>
      <c r="P186" s="8">
        <v>13.5</v>
      </c>
      <c r="R186">
        <v>31</v>
      </c>
      <c r="S186" s="10">
        <f t="shared" si="25"/>
        <v>0.96548387096774191</v>
      </c>
      <c r="T186" s="3">
        <f t="shared" si="26"/>
        <v>0.96875</v>
      </c>
    </row>
    <row r="187" spans="1:20" x14ac:dyDescent="0.25">
      <c r="A187" s="1">
        <v>42815</v>
      </c>
      <c r="B187" s="11" t="str">
        <f t="shared" si="19"/>
        <v>3/17</v>
      </c>
      <c r="C187">
        <f t="shared" si="20"/>
        <v>3</v>
      </c>
      <c r="D187">
        <v>29</v>
      </c>
      <c r="E187" s="2">
        <v>45</v>
      </c>
      <c r="F187" s="4">
        <f t="shared" si="28"/>
        <v>73.2</v>
      </c>
      <c r="G187" s="5">
        <v>33.35</v>
      </c>
      <c r="H187" s="8">
        <v>10.75</v>
      </c>
      <c r="I187" s="8">
        <v>10.75</v>
      </c>
      <c r="K187">
        <v>231</v>
      </c>
      <c r="L187" s="9">
        <f t="shared" si="23"/>
        <v>9.7835497835497845E-2</v>
      </c>
      <c r="M187" s="3">
        <f t="shared" si="22"/>
        <v>7.9655172413793105</v>
      </c>
      <c r="N187" s="7">
        <v>39.85</v>
      </c>
      <c r="O187" s="8">
        <v>13.5</v>
      </c>
      <c r="P187" s="8">
        <v>13.5</v>
      </c>
      <c r="R187">
        <v>25</v>
      </c>
      <c r="S187" s="10">
        <f t="shared" si="25"/>
        <v>1.054</v>
      </c>
      <c r="T187" s="3">
        <f t="shared" si="26"/>
        <v>0.86206896551724133</v>
      </c>
    </row>
    <row r="188" spans="1:20" x14ac:dyDescent="0.25">
      <c r="A188" s="1">
        <v>42844</v>
      </c>
      <c r="B188" s="11" t="str">
        <f t="shared" si="19"/>
        <v>4/17</v>
      </c>
      <c r="C188">
        <f t="shared" si="20"/>
        <v>4</v>
      </c>
      <c r="D188">
        <v>28</v>
      </c>
      <c r="E188" s="2">
        <v>48</v>
      </c>
      <c r="F188" s="4">
        <f t="shared" si="28"/>
        <v>64.259999999999991</v>
      </c>
      <c r="G188" s="5">
        <v>32.049999999999997</v>
      </c>
      <c r="H188" s="8">
        <v>10.75</v>
      </c>
      <c r="I188" s="8">
        <v>10.75</v>
      </c>
      <c r="K188">
        <v>215</v>
      </c>
      <c r="L188" s="9">
        <f t="shared" si="23"/>
        <v>9.9069767441860454E-2</v>
      </c>
      <c r="M188" s="3">
        <f t="shared" si="22"/>
        <v>7.6785714285714288</v>
      </c>
      <c r="N188" s="7">
        <v>32.21</v>
      </c>
      <c r="O188" s="8">
        <v>13.5</v>
      </c>
      <c r="P188" s="8">
        <v>13.5</v>
      </c>
      <c r="R188">
        <v>16</v>
      </c>
      <c r="S188" s="10">
        <f t="shared" si="25"/>
        <v>1.1693750000000001</v>
      </c>
      <c r="T188" s="3">
        <f t="shared" si="26"/>
        <v>0.5714285714285714</v>
      </c>
    </row>
    <row r="189" spans="1:20" x14ac:dyDescent="0.25">
      <c r="A189" s="1">
        <v>42873</v>
      </c>
      <c r="B189" s="11" t="str">
        <f t="shared" si="19"/>
        <v>5/17</v>
      </c>
      <c r="C189">
        <f t="shared" si="20"/>
        <v>5</v>
      </c>
      <c r="D189">
        <v>33</v>
      </c>
      <c r="E189" s="2">
        <v>64</v>
      </c>
      <c r="F189" s="4">
        <f t="shared" si="28"/>
        <v>73.2</v>
      </c>
      <c r="G189" s="5">
        <v>44.14</v>
      </c>
      <c r="H189" s="8">
        <v>10.75</v>
      </c>
      <c r="I189" s="8">
        <v>10.75</v>
      </c>
      <c r="K189">
        <v>344</v>
      </c>
      <c r="L189" s="9">
        <f t="shared" si="23"/>
        <v>9.7063953488372101E-2</v>
      </c>
      <c r="M189" s="3">
        <f t="shared" si="22"/>
        <v>10.424242424242424</v>
      </c>
      <c r="N189" s="7">
        <v>29.06</v>
      </c>
      <c r="O189" s="8">
        <v>13.5</v>
      </c>
      <c r="P189" s="8">
        <v>13.5</v>
      </c>
      <c r="R189">
        <v>10</v>
      </c>
      <c r="S189" s="10">
        <f t="shared" si="25"/>
        <v>1.5559999999999998</v>
      </c>
      <c r="T189" s="3">
        <f t="shared" si="26"/>
        <v>0.30303030303030304</v>
      </c>
    </row>
    <row r="190" spans="1:20" x14ac:dyDescent="0.25">
      <c r="A190" s="1">
        <v>42907</v>
      </c>
      <c r="B190" s="11" t="str">
        <f t="shared" si="19"/>
        <v>6/17</v>
      </c>
      <c r="C190">
        <f t="shared" si="20"/>
        <v>6</v>
      </c>
      <c r="D190">
        <v>30</v>
      </c>
      <c r="E190" s="2">
        <v>68</v>
      </c>
      <c r="F190" s="4">
        <f t="shared" si="28"/>
        <v>79.06</v>
      </c>
      <c r="G190" s="5">
        <v>53.82</v>
      </c>
      <c r="H190" s="8">
        <v>10.75</v>
      </c>
      <c r="I190" s="8">
        <v>10.75</v>
      </c>
      <c r="K190">
        <v>459</v>
      </c>
      <c r="L190" s="9">
        <f t="shared" si="23"/>
        <v>9.3834422657952068E-2</v>
      </c>
      <c r="M190" s="3">
        <f t="shared" si="22"/>
        <v>15.3</v>
      </c>
      <c r="N190" s="7">
        <v>25.24</v>
      </c>
      <c r="O190" s="8">
        <v>13.5</v>
      </c>
      <c r="P190" s="8">
        <v>13.5</v>
      </c>
      <c r="R190">
        <v>7</v>
      </c>
      <c r="S190" s="10">
        <f t="shared" si="25"/>
        <v>1.6771428571428568</v>
      </c>
      <c r="T190" s="3">
        <f t="shared" si="26"/>
        <v>0.23333333333333334</v>
      </c>
    </row>
    <row r="191" spans="1:20" x14ac:dyDescent="0.25">
      <c r="A191" s="1">
        <v>42936</v>
      </c>
      <c r="B191" s="11" t="str">
        <f t="shared" si="19"/>
        <v>7/17</v>
      </c>
      <c r="C191">
        <f t="shared" si="20"/>
        <v>7</v>
      </c>
      <c r="D191">
        <v>33</v>
      </c>
      <c r="E191" s="2">
        <v>75</v>
      </c>
      <c r="F191" s="4">
        <f t="shared" si="28"/>
        <v>115.75</v>
      </c>
      <c r="G191" s="5">
        <v>82.27</v>
      </c>
      <c r="H191" s="8">
        <v>10.75</v>
      </c>
      <c r="I191" s="8">
        <v>10.75</v>
      </c>
      <c r="K191">
        <v>753</v>
      </c>
      <c r="L191" s="9">
        <f t="shared" si="23"/>
        <v>9.4980079681274893E-2</v>
      </c>
      <c r="M191" s="3">
        <f t="shared" si="22"/>
        <v>22.818181818181817</v>
      </c>
      <c r="N191" s="7">
        <v>33.479999999999997</v>
      </c>
      <c r="O191" s="8">
        <v>13.5</v>
      </c>
      <c r="P191" s="8">
        <v>13.5</v>
      </c>
      <c r="R191">
        <v>18</v>
      </c>
      <c r="S191" s="10">
        <f t="shared" si="25"/>
        <v>1.1099999999999999</v>
      </c>
      <c r="T191" s="3">
        <f t="shared" si="26"/>
        <v>0.54545454545454541</v>
      </c>
    </row>
    <row r="192" spans="1:20" x14ac:dyDescent="0.25">
      <c r="A192" s="1">
        <v>42965</v>
      </c>
      <c r="B192" s="11" t="str">
        <f t="shared" si="19"/>
        <v>8/17</v>
      </c>
      <c r="C192">
        <f t="shared" si="20"/>
        <v>8</v>
      </c>
      <c r="D192">
        <v>29</v>
      </c>
      <c r="E192" s="2">
        <v>80</v>
      </c>
      <c r="F192" s="4">
        <f t="shared" si="28"/>
        <v>118.84</v>
      </c>
      <c r="G192" s="5">
        <v>96.22</v>
      </c>
      <c r="H192" s="8">
        <f>1.48+10.56</f>
        <v>12.040000000000001</v>
      </c>
      <c r="I192" s="8">
        <f>1.48+10.56</f>
        <v>12.040000000000001</v>
      </c>
      <c r="K192">
        <v>855</v>
      </c>
      <c r="L192" s="9">
        <f t="shared" si="23"/>
        <v>9.8456140350877186E-2</v>
      </c>
      <c r="M192" s="3">
        <f t="shared" si="22"/>
        <v>29.482758620689655</v>
      </c>
      <c r="N192" s="7">
        <f>15.11+7.51</f>
        <v>22.619999999999997</v>
      </c>
      <c r="O192" s="8">
        <f>1.86+14.09</f>
        <v>15.95</v>
      </c>
      <c r="P192" s="8">
        <f>1.86+14.09</f>
        <v>15.95</v>
      </c>
      <c r="R192">
        <v>6</v>
      </c>
      <c r="S192" s="10">
        <f t="shared" si="25"/>
        <v>1.1116666666666664</v>
      </c>
      <c r="T192" s="3">
        <f t="shared" si="26"/>
        <v>0.20689655172413793</v>
      </c>
    </row>
    <row r="193" spans="1:20" x14ac:dyDescent="0.25">
      <c r="A193" s="1">
        <v>42997</v>
      </c>
      <c r="B193" s="11" t="str">
        <f t="shared" si="19"/>
        <v>9/17</v>
      </c>
      <c r="C193">
        <f t="shared" si="20"/>
        <v>9</v>
      </c>
      <c r="D193">
        <v>30</v>
      </c>
      <c r="E193" s="2">
        <v>78</v>
      </c>
      <c r="F193" s="4">
        <f t="shared" si="28"/>
        <v>114.25</v>
      </c>
      <c r="G193" s="5">
        <v>92.08</v>
      </c>
      <c r="H193" s="8">
        <v>12.25</v>
      </c>
      <c r="I193" s="8">
        <v>12.25</v>
      </c>
      <c r="K193">
        <v>821</v>
      </c>
      <c r="L193" s="9">
        <f t="shared" si="23"/>
        <v>9.7235079171741776E-2</v>
      </c>
      <c r="M193" s="3">
        <f t="shared" si="22"/>
        <v>27.366666666666667</v>
      </c>
      <c r="N193" s="7">
        <v>22.17</v>
      </c>
      <c r="O193" s="8">
        <v>16.350000000000001</v>
      </c>
      <c r="P193" s="8">
        <v>16.350000000000001</v>
      </c>
      <c r="R193">
        <v>6</v>
      </c>
      <c r="S193" s="10">
        <f t="shared" si="25"/>
        <v>0.97000000000000008</v>
      </c>
      <c r="T193" s="3">
        <f t="shared" si="26"/>
        <v>0.2</v>
      </c>
    </row>
    <row r="194" spans="1:20" x14ac:dyDescent="0.25">
      <c r="A194" s="1">
        <v>43027</v>
      </c>
      <c r="B194" s="11" t="str">
        <f t="shared" si="19"/>
        <v>10/17</v>
      </c>
      <c r="C194">
        <f t="shared" si="20"/>
        <v>10</v>
      </c>
      <c r="D194">
        <v>29</v>
      </c>
      <c r="E194" s="2">
        <v>71</v>
      </c>
      <c r="F194" s="4">
        <f t="shared" si="28"/>
        <v>87.19</v>
      </c>
      <c r="G194" s="5">
        <v>64.22</v>
      </c>
      <c r="H194" s="8">
        <v>12.25</v>
      </c>
      <c r="I194" s="8">
        <v>12.25</v>
      </c>
      <c r="K194">
        <v>549</v>
      </c>
      <c r="L194" s="9">
        <f t="shared" ref="L194:L255" si="29">(G194-H194)/K194</f>
        <v>9.4663023679417119E-2</v>
      </c>
      <c r="M194" s="3">
        <f t="shared" si="22"/>
        <v>18.931034482758619</v>
      </c>
      <c r="N194" s="7">
        <v>22.97</v>
      </c>
      <c r="O194" s="8">
        <v>16.350000000000001</v>
      </c>
      <c r="P194" s="8">
        <v>16.350000000000001</v>
      </c>
      <c r="R194">
        <v>7</v>
      </c>
      <c r="S194" s="10">
        <f t="shared" ref="S194:S255" si="30">(N194-O194)/R194</f>
        <v>0.9457142857142854</v>
      </c>
      <c r="T194" s="3">
        <f t="shared" ref="T194:T255" si="31">R194/D194</f>
        <v>0.2413793103448276</v>
      </c>
    </row>
    <row r="195" spans="1:20" x14ac:dyDescent="0.25">
      <c r="A195" s="1">
        <v>43056</v>
      </c>
      <c r="B195" s="11" t="str">
        <f t="shared" si="19"/>
        <v>11/17</v>
      </c>
      <c r="C195">
        <f t="shared" si="20"/>
        <v>11</v>
      </c>
      <c r="D195">
        <v>32</v>
      </c>
      <c r="E195" s="2">
        <v>68</v>
      </c>
      <c r="F195" s="4">
        <f t="shared" si="28"/>
        <v>76.36</v>
      </c>
      <c r="G195" s="5">
        <v>55.01</v>
      </c>
      <c r="H195" s="8">
        <v>12.25</v>
      </c>
      <c r="I195" s="8">
        <v>12.25</v>
      </c>
      <c r="K195">
        <v>450</v>
      </c>
      <c r="L195" s="9">
        <f t="shared" si="29"/>
        <v>9.5022222222222216E-2</v>
      </c>
      <c r="M195" s="3">
        <f t="shared" si="22"/>
        <v>14.0625</v>
      </c>
      <c r="N195" s="7">
        <v>21.35</v>
      </c>
      <c r="O195" s="8">
        <v>16.350000000000001</v>
      </c>
      <c r="P195" s="8">
        <v>16.350000000000001</v>
      </c>
      <c r="R195">
        <v>5</v>
      </c>
      <c r="S195" s="10">
        <f t="shared" si="30"/>
        <v>1</v>
      </c>
      <c r="T195" s="3">
        <f t="shared" si="31"/>
        <v>0.15625</v>
      </c>
    </row>
    <row r="196" spans="1:20" x14ac:dyDescent="0.25">
      <c r="A196" s="1">
        <v>43088</v>
      </c>
      <c r="B196" s="11" t="str">
        <f t="shared" si="19"/>
        <v>12/17</v>
      </c>
      <c r="C196">
        <f t="shared" si="20"/>
        <v>12</v>
      </c>
      <c r="D196">
        <v>29</v>
      </c>
      <c r="E196" s="2">
        <v>49</v>
      </c>
      <c r="F196" s="4">
        <f t="shared" si="28"/>
        <v>64.69</v>
      </c>
      <c r="G196" s="5">
        <v>35.49</v>
      </c>
      <c r="H196" s="8">
        <v>12.25</v>
      </c>
      <c r="I196" s="8">
        <v>12.25</v>
      </c>
      <c r="K196">
        <v>229</v>
      </c>
      <c r="L196" s="9">
        <f t="shared" si="29"/>
        <v>0.10148471615720525</v>
      </c>
      <c r="M196" s="3">
        <f t="shared" si="22"/>
        <v>7.8965517241379306</v>
      </c>
      <c r="N196" s="7">
        <v>29.2</v>
      </c>
      <c r="O196" s="8">
        <v>16.350000000000001</v>
      </c>
      <c r="P196" s="8">
        <v>16.350000000000001</v>
      </c>
      <c r="R196">
        <v>15</v>
      </c>
      <c r="S196" s="10">
        <f t="shared" si="30"/>
        <v>0.85666666666666658</v>
      </c>
      <c r="T196" s="3">
        <f t="shared" si="31"/>
        <v>0.51724137931034486</v>
      </c>
    </row>
    <row r="197" spans="1:20" x14ac:dyDescent="0.25">
      <c r="A197" s="1">
        <v>43122</v>
      </c>
      <c r="B197" s="11" t="str">
        <f t="shared" si="19"/>
        <v>1/18</v>
      </c>
      <c r="C197">
        <f t="shared" si="20"/>
        <v>1</v>
      </c>
      <c r="D197">
        <v>30</v>
      </c>
      <c r="E197" s="2">
        <v>44</v>
      </c>
      <c r="F197" s="4">
        <f t="shared" si="28"/>
        <v>79.12</v>
      </c>
      <c r="G197" s="5">
        <v>38.74</v>
      </c>
      <c r="H197" s="8">
        <v>12.25</v>
      </c>
      <c r="I197" s="8">
        <v>12.25</v>
      </c>
      <c r="K197">
        <v>263</v>
      </c>
      <c r="L197" s="9">
        <f t="shared" si="29"/>
        <v>0.10072243346007605</v>
      </c>
      <c r="M197" s="3">
        <f t="shared" si="22"/>
        <v>8.7666666666666675</v>
      </c>
      <c r="N197" s="7">
        <v>40.380000000000003</v>
      </c>
      <c r="O197" s="8">
        <v>16.350000000000001</v>
      </c>
      <c r="P197" s="8">
        <v>16.350000000000001</v>
      </c>
      <c r="R197">
        <v>27</v>
      </c>
      <c r="S197" s="10">
        <f t="shared" si="30"/>
        <v>0.89</v>
      </c>
      <c r="T197" s="3">
        <f t="shared" si="31"/>
        <v>0.9</v>
      </c>
    </row>
    <row r="198" spans="1:20" x14ac:dyDescent="0.25">
      <c r="A198" s="1">
        <v>43151</v>
      </c>
      <c r="B198" s="11" t="str">
        <f t="shared" si="19"/>
        <v>2/18</v>
      </c>
      <c r="C198">
        <f t="shared" si="20"/>
        <v>2</v>
      </c>
      <c r="D198">
        <v>29</v>
      </c>
      <c r="E198" s="2">
        <v>29</v>
      </c>
      <c r="F198" s="4">
        <f t="shared" si="28"/>
        <v>107.55000000000001</v>
      </c>
      <c r="G198" s="5">
        <v>43.84</v>
      </c>
      <c r="H198" s="8">
        <v>12.25</v>
      </c>
      <c r="I198" s="8">
        <v>12.25</v>
      </c>
      <c r="K198">
        <v>305</v>
      </c>
      <c r="L198" s="9">
        <f t="shared" si="29"/>
        <v>0.10357377049180329</v>
      </c>
      <c r="M198" s="3">
        <f t="shared" si="22"/>
        <v>10.517241379310345</v>
      </c>
      <c r="N198" s="7">
        <v>63.71</v>
      </c>
      <c r="O198" s="8">
        <v>16.350000000000001</v>
      </c>
      <c r="P198" s="8">
        <v>16.350000000000001</v>
      </c>
      <c r="R198">
        <v>61</v>
      </c>
      <c r="S198" s="10">
        <f t="shared" si="30"/>
        <v>0.77639344262295085</v>
      </c>
      <c r="T198" s="3">
        <f t="shared" si="31"/>
        <v>2.103448275862069</v>
      </c>
    </row>
    <row r="199" spans="1:20" x14ac:dyDescent="0.25">
      <c r="A199" s="1">
        <v>43179</v>
      </c>
      <c r="B199" s="11" t="str">
        <f t="shared" si="19"/>
        <v>3/18</v>
      </c>
      <c r="C199">
        <f t="shared" si="20"/>
        <v>3</v>
      </c>
      <c r="D199">
        <v>29</v>
      </c>
      <c r="E199" s="2">
        <v>42</v>
      </c>
      <c r="F199" s="4">
        <f t="shared" si="28"/>
        <v>83.09</v>
      </c>
      <c r="G199" s="5">
        <v>38.770000000000003</v>
      </c>
      <c r="H199" s="8">
        <v>12.25</v>
      </c>
      <c r="I199" s="8">
        <v>12.25</v>
      </c>
      <c r="K199">
        <v>246</v>
      </c>
      <c r="L199" s="9">
        <f t="shared" si="29"/>
        <v>0.1078048780487805</v>
      </c>
      <c r="M199" s="3">
        <f t="shared" si="22"/>
        <v>8.4827586206896548</v>
      </c>
      <c r="N199" s="7">
        <v>44.32</v>
      </c>
      <c r="O199" s="8">
        <v>16.350000000000001</v>
      </c>
      <c r="P199" s="8">
        <v>16.350000000000001</v>
      </c>
      <c r="R199">
        <v>32</v>
      </c>
      <c r="S199" s="10">
        <f t="shared" si="30"/>
        <v>0.87406249999999996</v>
      </c>
      <c r="T199" s="3">
        <f t="shared" si="31"/>
        <v>1.103448275862069</v>
      </c>
    </row>
    <row r="200" spans="1:20" x14ac:dyDescent="0.25">
      <c r="A200" s="1">
        <v>43208</v>
      </c>
      <c r="B200" s="11" t="str">
        <f t="shared" si="19"/>
        <v>4/18</v>
      </c>
      <c r="C200">
        <f t="shared" si="20"/>
        <v>4</v>
      </c>
      <c r="D200">
        <v>29</v>
      </c>
      <c r="E200" s="2">
        <v>46</v>
      </c>
      <c r="F200" s="4">
        <f t="shared" si="28"/>
        <v>69.069999999999993</v>
      </c>
      <c r="G200" s="5">
        <v>35.29</v>
      </c>
      <c r="H200" s="8">
        <v>12.25</v>
      </c>
      <c r="I200" s="8">
        <v>12.25</v>
      </c>
      <c r="K200">
        <v>240</v>
      </c>
      <c r="L200" s="9">
        <f t="shared" si="29"/>
        <v>9.6000000000000002E-2</v>
      </c>
      <c r="M200" s="3">
        <f t="shared" si="22"/>
        <v>8.2758620689655178</v>
      </c>
      <c r="N200" s="7">
        <v>33.78</v>
      </c>
      <c r="O200" s="8">
        <v>16.350000000000001</v>
      </c>
      <c r="P200" s="8">
        <v>16.350000000000001</v>
      </c>
      <c r="R200">
        <v>21</v>
      </c>
      <c r="S200" s="10">
        <f t="shared" si="30"/>
        <v>0.83</v>
      </c>
      <c r="T200" s="3">
        <f t="shared" si="31"/>
        <v>0.72413793103448276</v>
      </c>
    </row>
    <row r="201" spans="1:20" x14ac:dyDescent="0.25">
      <c r="A201" s="1">
        <v>43238</v>
      </c>
      <c r="B201" s="11" t="str">
        <f t="shared" si="19"/>
        <v>5/18</v>
      </c>
      <c r="C201">
        <f t="shared" si="20"/>
        <v>5</v>
      </c>
      <c r="D201">
        <v>31</v>
      </c>
      <c r="E201" s="2">
        <v>51</v>
      </c>
      <c r="F201" s="4">
        <f t="shared" si="28"/>
        <v>65.14</v>
      </c>
      <c r="G201" s="5">
        <v>36.81</v>
      </c>
      <c r="H201" s="8">
        <v>12.25</v>
      </c>
      <c r="I201" s="8">
        <v>12.25</v>
      </c>
      <c r="K201">
        <v>251</v>
      </c>
      <c r="L201" s="9">
        <f t="shared" si="29"/>
        <v>9.7848605577689249E-2</v>
      </c>
      <c r="M201" s="3">
        <f t="shared" si="22"/>
        <v>8.0967741935483879</v>
      </c>
      <c r="N201" s="7">
        <v>28.33</v>
      </c>
      <c r="O201" s="8">
        <v>16.350000000000001</v>
      </c>
      <c r="P201" s="8">
        <v>16.350000000000001</v>
      </c>
      <c r="R201">
        <v>16</v>
      </c>
      <c r="S201" s="10">
        <f t="shared" si="30"/>
        <v>0.7487499999999998</v>
      </c>
      <c r="T201" s="3">
        <f t="shared" si="31"/>
        <v>0.5161290322580645</v>
      </c>
    </row>
    <row r="202" spans="1:20" x14ac:dyDescent="0.25">
      <c r="A202" s="1">
        <v>43271</v>
      </c>
      <c r="B202" s="11" t="str">
        <f t="shared" si="19"/>
        <v>6/18</v>
      </c>
      <c r="C202">
        <f t="shared" si="20"/>
        <v>6</v>
      </c>
      <c r="D202">
        <v>31</v>
      </c>
      <c r="E202" s="2">
        <v>70</v>
      </c>
      <c r="F202" s="4">
        <f t="shared" si="28"/>
        <v>92.74</v>
      </c>
      <c r="G202" s="5">
        <v>69</v>
      </c>
      <c r="H202" s="8">
        <v>12.25</v>
      </c>
      <c r="I202" s="8">
        <v>12.25</v>
      </c>
      <c r="K202">
        <v>615</v>
      </c>
      <c r="L202" s="9">
        <f t="shared" si="29"/>
        <v>9.2276422764227636E-2</v>
      </c>
      <c r="M202" s="3">
        <f t="shared" si="22"/>
        <v>19.838709677419356</v>
      </c>
      <c r="N202" s="7">
        <v>23.74</v>
      </c>
      <c r="O202" s="8">
        <v>16.350000000000001</v>
      </c>
      <c r="P202" s="8">
        <v>16.350000000000001</v>
      </c>
      <c r="R202">
        <v>9</v>
      </c>
      <c r="S202" s="10">
        <f t="shared" si="30"/>
        <v>0.82111111111111079</v>
      </c>
      <c r="T202" s="3">
        <f t="shared" si="31"/>
        <v>0.29032258064516131</v>
      </c>
    </row>
    <row r="203" spans="1:20" x14ac:dyDescent="0.25">
      <c r="A203" s="1">
        <v>43300</v>
      </c>
      <c r="B203" s="11" t="str">
        <f t="shared" si="19"/>
        <v>7/18</v>
      </c>
      <c r="C203">
        <f t="shared" si="20"/>
        <v>7</v>
      </c>
      <c r="D203">
        <v>30</v>
      </c>
      <c r="E203" s="2">
        <v>78</v>
      </c>
      <c r="F203" s="4">
        <f t="shared" si="28"/>
        <v>114.11000000000001</v>
      </c>
      <c r="G203" s="5">
        <v>91.15</v>
      </c>
      <c r="H203" s="8">
        <v>12.25</v>
      </c>
      <c r="I203" s="8">
        <v>12.25</v>
      </c>
      <c r="K203">
        <v>841</v>
      </c>
      <c r="L203" s="9">
        <f t="shared" si="29"/>
        <v>9.3816884661117719E-2</v>
      </c>
      <c r="M203" s="3">
        <f t="shared" si="22"/>
        <v>28.033333333333335</v>
      </c>
      <c r="N203" s="7">
        <v>22.96</v>
      </c>
      <c r="O203" s="8">
        <v>16.350000000000001</v>
      </c>
      <c r="P203" s="8">
        <v>16.350000000000001</v>
      </c>
      <c r="R203">
        <v>8</v>
      </c>
      <c r="S203" s="10">
        <f t="shared" si="30"/>
        <v>0.82624999999999993</v>
      </c>
      <c r="T203" s="3">
        <f t="shared" si="31"/>
        <v>0.26666666666666666</v>
      </c>
    </row>
    <row r="204" spans="1:20" x14ac:dyDescent="0.25">
      <c r="A204" s="1">
        <v>43332</v>
      </c>
      <c r="B204" s="11" t="str">
        <f t="shared" si="19"/>
        <v>8/18</v>
      </c>
      <c r="C204">
        <f t="shared" si="20"/>
        <v>8</v>
      </c>
      <c r="D204">
        <v>33</v>
      </c>
      <c r="E204" s="2">
        <v>79</v>
      </c>
      <c r="F204" s="4">
        <f t="shared" si="28"/>
        <v>126.95</v>
      </c>
      <c r="G204" s="5">
        <v>104.7</v>
      </c>
      <c r="H204" s="8">
        <v>12.25</v>
      </c>
      <c r="I204" s="8">
        <v>12.25</v>
      </c>
      <c r="K204">
        <v>1007</v>
      </c>
      <c r="L204" s="9">
        <f t="shared" si="29"/>
        <v>9.1807348560079452E-2</v>
      </c>
      <c r="M204" s="3">
        <f t="shared" si="22"/>
        <v>30.515151515151516</v>
      </c>
      <c r="N204" s="7">
        <v>22.25</v>
      </c>
      <c r="O204" s="8">
        <v>16.350000000000001</v>
      </c>
      <c r="P204" s="8">
        <v>16.350000000000001</v>
      </c>
      <c r="R204">
        <v>7</v>
      </c>
      <c r="S204" s="10">
        <f t="shared" si="30"/>
        <v>0.84285714285714264</v>
      </c>
      <c r="T204" s="3">
        <f t="shared" si="31"/>
        <v>0.21212121212121213</v>
      </c>
    </row>
    <row r="205" spans="1:20" x14ac:dyDescent="0.25">
      <c r="A205" s="1">
        <v>43362</v>
      </c>
      <c r="B205" s="11" t="str">
        <f t="shared" si="19"/>
        <v>9/18</v>
      </c>
      <c r="C205">
        <f t="shared" si="20"/>
        <v>9</v>
      </c>
      <c r="D205">
        <v>28</v>
      </c>
      <c r="E205" s="2">
        <v>79</v>
      </c>
      <c r="F205" s="4">
        <f t="shared" si="28"/>
        <v>103.66</v>
      </c>
      <c r="G205" s="5">
        <v>81.92</v>
      </c>
      <c r="H205" s="8">
        <v>12.25</v>
      </c>
      <c r="I205" s="8">
        <v>12.25</v>
      </c>
      <c r="K205">
        <v>788</v>
      </c>
      <c r="L205" s="9">
        <f t="shared" si="29"/>
        <v>8.8413705583756344E-2</v>
      </c>
      <c r="M205" s="3">
        <f t="shared" si="22"/>
        <v>28.142857142857142</v>
      </c>
      <c r="N205" s="7">
        <v>21.74</v>
      </c>
      <c r="O205" s="8">
        <v>16.350000000000001</v>
      </c>
      <c r="P205" s="8">
        <v>16.350000000000001</v>
      </c>
      <c r="R205">
        <v>6</v>
      </c>
      <c r="S205" s="10">
        <f t="shared" si="30"/>
        <v>0.89833333333333287</v>
      </c>
      <c r="T205" s="3">
        <f t="shared" si="31"/>
        <v>0.21428571428571427</v>
      </c>
    </row>
    <row r="206" spans="1:20" x14ac:dyDescent="0.25">
      <c r="A206" s="1">
        <v>43392</v>
      </c>
      <c r="B206" s="11" t="str">
        <f t="shared" si="19"/>
        <v>10/18</v>
      </c>
      <c r="C206">
        <f t="shared" si="20"/>
        <v>10</v>
      </c>
      <c r="D206">
        <v>30</v>
      </c>
      <c r="E206" s="2">
        <v>79</v>
      </c>
      <c r="F206" s="4">
        <f t="shared" si="28"/>
        <v>110.58</v>
      </c>
      <c r="G206" s="5">
        <v>88.08</v>
      </c>
      <c r="H206" s="8">
        <v>12.25</v>
      </c>
      <c r="I206" s="8">
        <v>12.25</v>
      </c>
      <c r="K206">
        <v>865</v>
      </c>
      <c r="L206" s="9">
        <f t="shared" si="29"/>
        <v>8.7664739884393064E-2</v>
      </c>
      <c r="M206" s="3">
        <f t="shared" si="22"/>
        <v>28.833333333333332</v>
      </c>
      <c r="N206" s="7">
        <v>22.5</v>
      </c>
      <c r="O206" s="8">
        <v>16.350000000000001</v>
      </c>
      <c r="P206" s="8">
        <v>16.350000000000001</v>
      </c>
      <c r="R206">
        <v>7</v>
      </c>
      <c r="S206" s="10">
        <f t="shared" si="30"/>
        <v>0.87857142857142834</v>
      </c>
      <c r="T206" s="3">
        <f t="shared" si="31"/>
        <v>0.23333333333333334</v>
      </c>
    </row>
    <row r="207" spans="1:20" x14ac:dyDescent="0.25">
      <c r="A207" s="1">
        <v>43424</v>
      </c>
      <c r="B207" s="11" t="str">
        <f t="shared" si="19"/>
        <v>11/18</v>
      </c>
      <c r="C207">
        <f t="shared" si="20"/>
        <v>11</v>
      </c>
      <c r="D207">
        <v>33</v>
      </c>
      <c r="E207" s="2">
        <v>64</v>
      </c>
      <c r="F207" s="4">
        <f t="shared" si="28"/>
        <v>73.02</v>
      </c>
      <c r="G207" s="5">
        <v>50.5</v>
      </c>
      <c r="H207" s="8">
        <v>12.25</v>
      </c>
      <c r="I207" s="8">
        <v>12.25</v>
      </c>
      <c r="K207">
        <v>438</v>
      </c>
      <c r="L207" s="9">
        <f t="shared" si="29"/>
        <v>8.7328767123287673E-2</v>
      </c>
      <c r="M207" s="3">
        <f t="shared" si="22"/>
        <v>13.272727272727273</v>
      </c>
      <c r="N207" s="7">
        <v>22.52</v>
      </c>
      <c r="O207" s="8">
        <v>16.350000000000001</v>
      </c>
      <c r="P207" s="8">
        <v>16.350000000000001</v>
      </c>
      <c r="R207">
        <v>7</v>
      </c>
      <c r="S207" s="10">
        <f t="shared" si="30"/>
        <v>0.88142857142857112</v>
      </c>
      <c r="T207" s="3">
        <f t="shared" si="31"/>
        <v>0.21212121212121213</v>
      </c>
    </row>
    <row r="208" spans="1:20" x14ac:dyDescent="0.25">
      <c r="A208" s="1">
        <v>43454</v>
      </c>
      <c r="B208" s="11" t="str">
        <f t="shared" si="19"/>
        <v>12/18</v>
      </c>
      <c r="C208">
        <f t="shared" si="20"/>
        <v>12</v>
      </c>
      <c r="D208">
        <v>27</v>
      </c>
      <c r="E208" s="2">
        <v>47</v>
      </c>
      <c r="F208" s="4">
        <f t="shared" si="28"/>
        <v>61.46</v>
      </c>
      <c r="G208" s="5">
        <v>31.59</v>
      </c>
      <c r="H208" s="8">
        <v>12.25</v>
      </c>
      <c r="I208" s="8">
        <v>12.25</v>
      </c>
      <c r="K208">
        <v>219</v>
      </c>
      <c r="L208" s="9">
        <f t="shared" si="29"/>
        <v>8.8310502283105025E-2</v>
      </c>
      <c r="M208" s="3">
        <f t="shared" si="22"/>
        <v>8.1111111111111107</v>
      </c>
      <c r="N208" s="7">
        <v>29.87</v>
      </c>
      <c r="O208" s="8">
        <v>16.350000000000001</v>
      </c>
      <c r="P208" s="8">
        <v>16.350000000000001</v>
      </c>
      <c r="R208">
        <v>18</v>
      </c>
      <c r="S208" s="10">
        <f t="shared" si="30"/>
        <v>0.75111111111111106</v>
      </c>
      <c r="T208" s="3">
        <f t="shared" si="31"/>
        <v>0.66666666666666663</v>
      </c>
    </row>
    <row r="209" spans="1:20" x14ac:dyDescent="0.25">
      <c r="A209" s="1">
        <v>43488</v>
      </c>
      <c r="B209" s="11" t="str">
        <f t="shared" si="19"/>
        <v>1/19</v>
      </c>
      <c r="C209">
        <f t="shared" si="20"/>
        <v>1</v>
      </c>
      <c r="D209">
        <v>35</v>
      </c>
      <c r="E209" s="2">
        <v>42</v>
      </c>
      <c r="F209" s="4">
        <f t="shared" si="28"/>
        <v>84.28</v>
      </c>
      <c r="G209" s="5">
        <v>38.83</v>
      </c>
      <c r="H209" s="8">
        <v>12.25</v>
      </c>
      <c r="I209" s="8">
        <v>12.25</v>
      </c>
      <c r="K209">
        <v>293</v>
      </c>
      <c r="L209" s="9">
        <f t="shared" si="29"/>
        <v>9.0716723549488051E-2</v>
      </c>
      <c r="M209" s="3">
        <f t="shared" si="22"/>
        <v>8.3714285714285719</v>
      </c>
      <c r="N209" s="7">
        <v>45.45</v>
      </c>
      <c r="O209" s="8">
        <v>16.350000000000001</v>
      </c>
      <c r="P209" s="8">
        <v>16.350000000000001</v>
      </c>
      <c r="R209">
        <v>37</v>
      </c>
      <c r="S209" s="10">
        <f t="shared" si="30"/>
        <v>0.78648648648648656</v>
      </c>
      <c r="T209" s="3">
        <f t="shared" si="31"/>
        <v>1.0571428571428572</v>
      </c>
    </row>
    <row r="210" spans="1:20" x14ac:dyDescent="0.25">
      <c r="A210" s="1">
        <v>43517</v>
      </c>
      <c r="B210" s="11" t="str">
        <f t="shared" si="19"/>
        <v>2/19</v>
      </c>
      <c r="C210">
        <f t="shared" si="20"/>
        <v>2</v>
      </c>
      <c r="D210">
        <v>29</v>
      </c>
      <c r="E210" s="2">
        <v>40</v>
      </c>
      <c r="F210" s="4">
        <f t="shared" si="28"/>
        <v>79.34</v>
      </c>
      <c r="G210" s="5">
        <v>34.82</v>
      </c>
      <c r="H210" s="8">
        <v>12.25</v>
      </c>
      <c r="I210" s="8">
        <v>12.25</v>
      </c>
      <c r="K210">
        <v>242</v>
      </c>
      <c r="L210" s="9">
        <f t="shared" si="29"/>
        <v>9.3264462809917362E-2</v>
      </c>
      <c r="M210" s="3">
        <f t="shared" si="22"/>
        <v>8.3448275862068968</v>
      </c>
      <c r="N210" s="7">
        <v>44.52</v>
      </c>
      <c r="O210" s="8">
        <v>16.350000000000001</v>
      </c>
      <c r="P210" s="8">
        <v>16.350000000000001</v>
      </c>
      <c r="R210">
        <v>35</v>
      </c>
      <c r="S210" s="10">
        <f t="shared" si="30"/>
        <v>0.80485714285714294</v>
      </c>
      <c r="T210" s="3">
        <f t="shared" si="31"/>
        <v>1.2068965517241379</v>
      </c>
    </row>
    <row r="211" spans="1:20" x14ac:dyDescent="0.25">
      <c r="A211" s="1">
        <v>43545</v>
      </c>
      <c r="B211" s="11" t="str">
        <f t="shared" si="19"/>
        <v>3/19</v>
      </c>
      <c r="C211">
        <f t="shared" si="20"/>
        <v>3</v>
      </c>
      <c r="D211">
        <v>30</v>
      </c>
      <c r="E211" s="2">
        <v>38</v>
      </c>
      <c r="F211" s="4">
        <f t="shared" si="28"/>
        <v>121.96</v>
      </c>
      <c r="G211" s="5">
        <v>37.299999999999997</v>
      </c>
      <c r="H211" s="8">
        <v>12.25</v>
      </c>
      <c r="I211" s="8">
        <v>12.25</v>
      </c>
      <c r="K211">
        <v>276</v>
      </c>
      <c r="L211" s="9">
        <f t="shared" si="29"/>
        <v>9.0760869565217381E-2</v>
      </c>
      <c r="M211" s="3">
        <f t="shared" si="22"/>
        <v>9.1999999999999993</v>
      </c>
      <c r="N211" s="7">
        <v>84.66</v>
      </c>
      <c r="O211" s="8">
        <v>16.350000000000001</v>
      </c>
      <c r="P211" s="8">
        <v>16.350000000000001</v>
      </c>
      <c r="R211">
        <v>91</v>
      </c>
      <c r="S211" s="10">
        <f t="shared" si="30"/>
        <v>0.7506593406593407</v>
      </c>
      <c r="T211" s="3">
        <f t="shared" si="31"/>
        <v>3.0333333333333332</v>
      </c>
    </row>
    <row r="212" spans="1:20" x14ac:dyDescent="0.25">
      <c r="A212" s="1">
        <v>43573</v>
      </c>
      <c r="B212" s="11" t="str">
        <f t="shared" si="19"/>
        <v>4/19</v>
      </c>
      <c r="C212">
        <f t="shared" si="20"/>
        <v>4</v>
      </c>
      <c r="D212">
        <v>28</v>
      </c>
      <c r="E212" s="2">
        <v>41</v>
      </c>
      <c r="F212" s="4">
        <f t="shared" si="28"/>
        <v>69.61</v>
      </c>
      <c r="G212" s="5">
        <v>33.49</v>
      </c>
      <c r="H212" s="8">
        <v>12.25</v>
      </c>
      <c r="I212" s="8">
        <v>12.25</v>
      </c>
      <c r="K212">
        <v>232</v>
      </c>
      <c r="L212" s="9">
        <f t="shared" si="29"/>
        <v>9.1551724137931043E-2</v>
      </c>
      <c r="M212" s="3">
        <f t="shared" si="22"/>
        <v>8.2857142857142865</v>
      </c>
      <c r="N212" s="7">
        <v>36.119999999999997</v>
      </c>
      <c r="O212" s="8">
        <v>16.350000000000001</v>
      </c>
      <c r="P212" s="8">
        <v>16.350000000000001</v>
      </c>
      <c r="R212">
        <v>27</v>
      </c>
      <c r="S212" s="10">
        <f t="shared" si="30"/>
        <v>0.73222222222222211</v>
      </c>
      <c r="T212" s="3">
        <f t="shared" si="31"/>
        <v>0.9642857142857143</v>
      </c>
    </row>
    <row r="213" spans="1:20" x14ac:dyDescent="0.25">
      <c r="A213" s="1">
        <v>43605</v>
      </c>
      <c r="B213" s="11" t="str">
        <f t="shared" si="19"/>
        <v>5/19</v>
      </c>
      <c r="C213">
        <f t="shared" si="20"/>
        <v>5</v>
      </c>
      <c r="D213">
        <v>32</v>
      </c>
      <c r="E213" s="2">
        <v>55</v>
      </c>
      <c r="F213" s="4">
        <f t="shared" si="28"/>
        <v>66.349999999999994</v>
      </c>
      <c r="G213" s="5">
        <v>38.78</v>
      </c>
      <c r="H213" s="8">
        <v>12.25</v>
      </c>
      <c r="I213" s="8">
        <v>12.25</v>
      </c>
      <c r="K213">
        <v>287</v>
      </c>
      <c r="L213" s="9">
        <f t="shared" si="29"/>
        <v>9.2439024390243901E-2</v>
      </c>
      <c r="M213" s="3">
        <f t="shared" si="22"/>
        <v>8.96875</v>
      </c>
      <c r="N213" s="7">
        <v>27.57</v>
      </c>
      <c r="O213" s="8">
        <v>16.350000000000001</v>
      </c>
      <c r="P213" s="8">
        <v>16.350000000000001</v>
      </c>
      <c r="R213">
        <v>14</v>
      </c>
      <c r="S213" s="10">
        <f t="shared" si="30"/>
        <v>0.80142857142857138</v>
      </c>
      <c r="T213" s="3">
        <f t="shared" si="31"/>
        <v>0.4375</v>
      </c>
    </row>
    <row r="214" spans="1:20" x14ac:dyDescent="0.25">
      <c r="A214" s="1">
        <v>43636</v>
      </c>
      <c r="B214" s="11" t="str">
        <f t="shared" si="19"/>
        <v>6/19</v>
      </c>
      <c r="C214">
        <f t="shared" si="20"/>
        <v>6</v>
      </c>
      <c r="D214">
        <v>30</v>
      </c>
      <c r="E214" s="2">
        <v>66</v>
      </c>
      <c r="F214" s="4">
        <f t="shared" si="28"/>
        <v>77.97</v>
      </c>
      <c r="G214" s="5">
        <v>51.51</v>
      </c>
      <c r="H214" s="8">
        <f>2.45+10.8</f>
        <v>13.25</v>
      </c>
      <c r="I214" s="8">
        <v>12.25</v>
      </c>
      <c r="J214" s="8">
        <v>0.45</v>
      </c>
      <c r="K214">
        <v>406</v>
      </c>
      <c r="L214" s="9">
        <f t="shared" si="29"/>
        <v>9.4236453201970438E-2</v>
      </c>
      <c r="M214" s="3">
        <f t="shared" si="22"/>
        <v>13.533333333333333</v>
      </c>
      <c r="N214" s="7">
        <v>26.46</v>
      </c>
      <c r="O214" s="8">
        <f>15.6+3.27</f>
        <v>18.87</v>
      </c>
      <c r="P214" s="8">
        <v>16.350000000000001</v>
      </c>
      <c r="Q214" s="8">
        <v>0.65</v>
      </c>
      <c r="R214">
        <v>8</v>
      </c>
      <c r="S214" s="10">
        <f t="shared" si="30"/>
        <v>0.94874999999999998</v>
      </c>
      <c r="T214" s="3">
        <f t="shared" si="31"/>
        <v>0.26666666666666666</v>
      </c>
    </row>
    <row r="215" spans="1:20" x14ac:dyDescent="0.25">
      <c r="A215" s="1">
        <v>43665</v>
      </c>
      <c r="B215" s="11" t="str">
        <f t="shared" si="19"/>
        <v>7/19</v>
      </c>
      <c r="C215">
        <f t="shared" si="20"/>
        <v>7</v>
      </c>
      <c r="D215">
        <v>32</v>
      </c>
      <c r="E215" s="2">
        <v>73</v>
      </c>
      <c r="F215" s="4">
        <f t="shared" si="28"/>
        <v>109.21</v>
      </c>
      <c r="G215" s="5">
        <v>80.66</v>
      </c>
      <c r="H215" s="8">
        <f t="shared" ref="H215:H255" si="32">D215*J215</f>
        <v>14.4</v>
      </c>
      <c r="J215" s="8">
        <v>0.45</v>
      </c>
      <c r="K215">
        <v>688</v>
      </c>
      <c r="L215" s="9">
        <f t="shared" si="29"/>
        <v>9.6308139534883708E-2</v>
      </c>
      <c r="M215" s="3">
        <f t="shared" si="22"/>
        <v>21.5</v>
      </c>
      <c r="N215" s="7">
        <v>28.55</v>
      </c>
      <c r="O215" s="8">
        <f>Q215*D215</f>
        <v>20.8</v>
      </c>
      <c r="Q215" s="8">
        <v>0.65</v>
      </c>
      <c r="R215">
        <v>8</v>
      </c>
      <c r="S215" s="10">
        <f t="shared" si="30"/>
        <v>0.96875</v>
      </c>
      <c r="T215" s="3">
        <f t="shared" si="31"/>
        <v>0.25</v>
      </c>
    </row>
    <row r="216" spans="1:20" x14ac:dyDescent="0.25">
      <c r="A216" s="1">
        <v>43696</v>
      </c>
      <c r="B216" s="11" t="str">
        <f t="shared" si="19"/>
        <v>8/19</v>
      </c>
      <c r="C216">
        <f t="shared" si="20"/>
        <v>8</v>
      </c>
      <c r="D216">
        <v>29</v>
      </c>
      <c r="E216" s="2">
        <v>81</v>
      </c>
      <c r="F216" s="4">
        <f t="shared" si="28"/>
        <v>136.51</v>
      </c>
      <c r="G216" s="5">
        <v>110.73</v>
      </c>
      <c r="H216" s="8">
        <f t="shared" si="32"/>
        <v>13.05</v>
      </c>
      <c r="J216" s="8">
        <v>0.45</v>
      </c>
      <c r="K216">
        <v>994</v>
      </c>
      <c r="L216" s="9">
        <f t="shared" si="29"/>
        <v>9.8269617706237433E-2</v>
      </c>
      <c r="M216" s="3">
        <f t="shared" si="22"/>
        <v>34.275862068965516</v>
      </c>
      <c r="N216" s="7">
        <v>25.78</v>
      </c>
      <c r="O216" s="8">
        <f t="shared" ref="O216:O255" si="33">Q216*D216</f>
        <v>18.850000000000001</v>
      </c>
      <c r="Q216" s="8">
        <v>0.65</v>
      </c>
      <c r="R216">
        <v>7</v>
      </c>
      <c r="S216" s="10">
        <f t="shared" si="30"/>
        <v>0.99</v>
      </c>
      <c r="T216" s="3">
        <f t="shared" si="31"/>
        <v>0.2413793103448276</v>
      </c>
    </row>
    <row r="217" spans="1:20" x14ac:dyDescent="0.25">
      <c r="A217" s="1">
        <v>43726</v>
      </c>
      <c r="B217" s="11" t="str">
        <f t="shared" si="19"/>
        <v>9/19</v>
      </c>
      <c r="C217">
        <f t="shared" si="20"/>
        <v>9</v>
      </c>
      <c r="D217">
        <v>29</v>
      </c>
      <c r="E217" s="2">
        <v>78</v>
      </c>
      <c r="F217" s="4">
        <f t="shared" si="28"/>
        <v>129.63</v>
      </c>
      <c r="G217" s="5">
        <v>104.37</v>
      </c>
      <c r="H217" s="8">
        <f t="shared" si="32"/>
        <v>13.05</v>
      </c>
      <c r="J217" s="8">
        <v>0.45</v>
      </c>
      <c r="K217">
        <v>935</v>
      </c>
      <c r="L217" s="9">
        <f t="shared" si="29"/>
        <v>9.7668449197860968E-2</v>
      </c>
      <c r="M217" s="3">
        <f t="shared" si="22"/>
        <v>32.241379310344826</v>
      </c>
      <c r="N217" s="7">
        <v>25.26</v>
      </c>
      <c r="O217" s="8">
        <f t="shared" si="33"/>
        <v>18.850000000000001</v>
      </c>
      <c r="Q217" s="8">
        <v>0.65</v>
      </c>
      <c r="R217">
        <v>7</v>
      </c>
      <c r="S217" s="10">
        <f t="shared" si="30"/>
        <v>0.9157142857142857</v>
      </c>
      <c r="T217" s="3">
        <f t="shared" si="31"/>
        <v>0.2413793103448276</v>
      </c>
    </row>
    <row r="218" spans="1:20" x14ac:dyDescent="0.25">
      <c r="A218" s="1">
        <v>43756</v>
      </c>
      <c r="B218" s="11" t="str">
        <f t="shared" si="19"/>
        <v>10/19</v>
      </c>
      <c r="C218">
        <f t="shared" si="20"/>
        <v>10</v>
      </c>
      <c r="D218">
        <v>32</v>
      </c>
      <c r="E218" s="2">
        <v>76</v>
      </c>
      <c r="F218" s="4">
        <f t="shared" si="28"/>
        <v>126.92</v>
      </c>
      <c r="G218" s="5">
        <v>99.8</v>
      </c>
      <c r="H218" s="8">
        <f t="shared" si="32"/>
        <v>14.4</v>
      </c>
      <c r="J218" s="8">
        <v>0.45</v>
      </c>
      <c r="K218">
        <v>912</v>
      </c>
      <c r="L218" s="9">
        <f t="shared" si="29"/>
        <v>9.3640350877192968E-2</v>
      </c>
      <c r="M218" s="3">
        <f t="shared" si="22"/>
        <v>28.5</v>
      </c>
      <c r="N218" s="7">
        <v>27.12</v>
      </c>
      <c r="O218" s="8">
        <f t="shared" si="33"/>
        <v>20.8</v>
      </c>
      <c r="Q218" s="8">
        <v>0.65</v>
      </c>
      <c r="R218">
        <v>7</v>
      </c>
      <c r="S218" s="10">
        <f t="shared" si="30"/>
        <v>0.90285714285714291</v>
      </c>
      <c r="T218" s="3">
        <f t="shared" si="31"/>
        <v>0.21875</v>
      </c>
    </row>
    <row r="219" spans="1:20" x14ac:dyDescent="0.25">
      <c r="A219" s="1">
        <v>43788</v>
      </c>
      <c r="B219" s="11" t="str">
        <f t="shared" si="19"/>
        <v>11/19</v>
      </c>
      <c r="C219">
        <f t="shared" si="20"/>
        <v>11</v>
      </c>
      <c r="D219">
        <v>30</v>
      </c>
      <c r="E219" s="2">
        <v>66</v>
      </c>
      <c r="F219" s="4">
        <f t="shared" si="28"/>
        <v>84.03</v>
      </c>
      <c r="G219" s="5">
        <v>57.48</v>
      </c>
      <c r="H219" s="8">
        <f t="shared" si="32"/>
        <v>13.5</v>
      </c>
      <c r="J219" s="8">
        <v>0.45</v>
      </c>
      <c r="K219">
        <v>468</v>
      </c>
      <c r="L219" s="9">
        <f t="shared" si="29"/>
        <v>9.3974358974358962E-2</v>
      </c>
      <c r="M219" s="3">
        <f t="shared" si="22"/>
        <v>15.6</v>
      </c>
      <c r="N219" s="7">
        <v>26.55</v>
      </c>
      <c r="O219" s="8">
        <f t="shared" si="33"/>
        <v>19.5</v>
      </c>
      <c r="Q219" s="8">
        <v>0.65</v>
      </c>
      <c r="R219">
        <v>8</v>
      </c>
      <c r="S219" s="10">
        <f t="shared" si="30"/>
        <v>0.88125000000000009</v>
      </c>
      <c r="T219" s="3">
        <f t="shared" si="31"/>
        <v>0.26666666666666666</v>
      </c>
    </row>
    <row r="220" spans="1:20" x14ac:dyDescent="0.25">
      <c r="A220" s="1">
        <v>43818</v>
      </c>
      <c r="B220" s="11" t="str">
        <f t="shared" si="19"/>
        <v>12/19</v>
      </c>
      <c r="C220">
        <f t="shared" si="20"/>
        <v>12</v>
      </c>
      <c r="D220">
        <v>29</v>
      </c>
      <c r="E220" s="2">
        <v>45</v>
      </c>
      <c r="F220" s="4">
        <f t="shared" si="28"/>
        <v>67.42</v>
      </c>
      <c r="G220" s="5">
        <v>34.340000000000003</v>
      </c>
      <c r="H220" s="8">
        <f t="shared" si="32"/>
        <v>13.05</v>
      </c>
      <c r="J220" s="8">
        <v>0.45</v>
      </c>
      <c r="K220">
        <v>224</v>
      </c>
      <c r="L220" s="9">
        <f t="shared" si="29"/>
        <v>9.5044642857142869E-2</v>
      </c>
      <c r="M220" s="3">
        <f t="shared" si="22"/>
        <v>7.7241379310344831</v>
      </c>
      <c r="N220" s="7">
        <v>33.08</v>
      </c>
      <c r="O220" s="8">
        <f t="shared" si="33"/>
        <v>18.850000000000001</v>
      </c>
      <c r="Q220" s="8">
        <v>0.65</v>
      </c>
      <c r="R220">
        <v>19</v>
      </c>
      <c r="S220" s="10">
        <f t="shared" si="30"/>
        <v>0.74894736842105247</v>
      </c>
      <c r="T220" s="3">
        <f t="shared" si="31"/>
        <v>0.65517241379310343</v>
      </c>
    </row>
    <row r="221" spans="1:20" x14ac:dyDescent="0.25">
      <c r="A221" s="1">
        <v>43852</v>
      </c>
      <c r="B221" s="11" t="str">
        <f t="shared" si="19"/>
        <v>1/20</v>
      </c>
      <c r="C221">
        <f t="shared" si="20"/>
        <v>1</v>
      </c>
      <c r="D221">
        <v>32</v>
      </c>
      <c r="E221" s="2">
        <v>42</v>
      </c>
      <c r="F221" s="4">
        <f t="shared" si="28"/>
        <v>90.09</v>
      </c>
      <c r="G221" s="5">
        <v>41.19</v>
      </c>
      <c r="H221" s="8">
        <f t="shared" si="32"/>
        <v>14.4</v>
      </c>
      <c r="J221" s="8">
        <v>0.45</v>
      </c>
      <c r="K221">
        <v>277</v>
      </c>
      <c r="L221" s="9">
        <f t="shared" si="29"/>
        <v>9.6714801444043319E-2</v>
      </c>
      <c r="M221" s="3">
        <f t="shared" si="22"/>
        <v>8.65625</v>
      </c>
      <c r="N221" s="7">
        <v>48.9</v>
      </c>
      <c r="O221" s="8">
        <f t="shared" si="33"/>
        <v>20.8</v>
      </c>
      <c r="Q221" s="8">
        <v>0.65</v>
      </c>
      <c r="R221">
        <v>35</v>
      </c>
      <c r="S221" s="10">
        <f t="shared" si="30"/>
        <v>0.80285714285714282</v>
      </c>
      <c r="T221" s="3">
        <f t="shared" si="31"/>
        <v>1.09375</v>
      </c>
    </row>
    <row r="222" spans="1:20" x14ac:dyDescent="0.25">
      <c r="A222" s="1">
        <v>43881</v>
      </c>
      <c r="B222" s="11" t="str">
        <f t="shared" si="19"/>
        <v>2/20</v>
      </c>
      <c r="C222">
        <f t="shared" si="20"/>
        <v>2</v>
      </c>
      <c r="D222">
        <v>32</v>
      </c>
      <c r="E222" s="2">
        <v>44</v>
      </c>
      <c r="F222" s="4">
        <f t="shared" si="28"/>
        <v>95.86</v>
      </c>
      <c r="G222" s="5">
        <v>41.87</v>
      </c>
      <c r="H222" s="8">
        <f t="shared" si="32"/>
        <v>14.4</v>
      </c>
      <c r="J222" s="8">
        <v>0.45</v>
      </c>
      <c r="K222">
        <v>272</v>
      </c>
      <c r="L222" s="9">
        <f t="shared" si="29"/>
        <v>0.10099264705882352</v>
      </c>
      <c r="M222" s="3">
        <f t="shared" si="22"/>
        <v>8.5</v>
      </c>
      <c r="N222" s="7">
        <v>53.99</v>
      </c>
      <c r="O222" s="8">
        <f t="shared" si="33"/>
        <v>20.8</v>
      </c>
      <c r="Q222" s="8">
        <v>0.65</v>
      </c>
      <c r="R222">
        <v>36</v>
      </c>
      <c r="S222" s="10">
        <f t="shared" si="30"/>
        <v>0.92194444444444434</v>
      </c>
      <c r="T222" s="3">
        <f t="shared" si="31"/>
        <v>1.125</v>
      </c>
    </row>
    <row r="223" spans="1:20" x14ac:dyDescent="0.25">
      <c r="A223" s="1">
        <v>43909</v>
      </c>
      <c r="B223" s="11" t="str">
        <f t="shared" si="19"/>
        <v>3/20</v>
      </c>
      <c r="C223">
        <f t="shared" si="20"/>
        <v>3</v>
      </c>
      <c r="D223">
        <v>28</v>
      </c>
      <c r="E223" s="2">
        <v>40</v>
      </c>
      <c r="F223" s="4">
        <f t="shared" si="28"/>
        <v>84.35</v>
      </c>
      <c r="G223" s="5">
        <v>37.72</v>
      </c>
      <c r="H223" s="8">
        <f t="shared" si="32"/>
        <v>12.6</v>
      </c>
      <c r="J223" s="8">
        <v>0.45</v>
      </c>
      <c r="K223">
        <v>246</v>
      </c>
      <c r="L223" s="9">
        <f t="shared" si="29"/>
        <v>0.10211382113821137</v>
      </c>
      <c r="M223" s="3">
        <f t="shared" si="22"/>
        <v>8.7857142857142865</v>
      </c>
      <c r="N223" s="7">
        <v>46.63</v>
      </c>
      <c r="O223" s="8">
        <f t="shared" si="33"/>
        <v>18.2</v>
      </c>
      <c r="Q223" s="8">
        <v>0.65</v>
      </c>
      <c r="R223">
        <v>36</v>
      </c>
      <c r="S223" s="10">
        <f t="shared" si="30"/>
        <v>0.78972222222222233</v>
      </c>
      <c r="T223" s="3">
        <f t="shared" si="31"/>
        <v>1.2857142857142858</v>
      </c>
    </row>
    <row r="224" spans="1:20" x14ac:dyDescent="0.25">
      <c r="A224" s="1">
        <v>43941</v>
      </c>
      <c r="B224" s="11" t="str">
        <f t="shared" si="19"/>
        <v>4/20</v>
      </c>
      <c r="C224">
        <f t="shared" si="20"/>
        <v>4</v>
      </c>
      <c r="D224">
        <v>31</v>
      </c>
      <c r="E224" s="2">
        <v>48</v>
      </c>
      <c r="F224" s="4">
        <f t="shared" si="28"/>
        <v>84.06</v>
      </c>
      <c r="G224" s="5">
        <v>41.15</v>
      </c>
      <c r="H224" s="8">
        <f t="shared" si="32"/>
        <v>13.950000000000001</v>
      </c>
      <c r="J224" s="8">
        <v>0.45</v>
      </c>
      <c r="K224">
        <v>268</v>
      </c>
      <c r="L224" s="9">
        <f t="shared" si="29"/>
        <v>0.10149253731343282</v>
      </c>
      <c r="M224" s="3">
        <f t="shared" si="22"/>
        <v>8.6451612903225801</v>
      </c>
      <c r="N224" s="7">
        <v>42.91</v>
      </c>
      <c r="O224" s="8">
        <f t="shared" si="33"/>
        <v>20.150000000000002</v>
      </c>
      <c r="Q224" s="8">
        <v>0.65</v>
      </c>
      <c r="R224">
        <v>29</v>
      </c>
      <c r="S224" s="10">
        <f t="shared" si="30"/>
        <v>0.78482758620689641</v>
      </c>
      <c r="T224" s="3">
        <f t="shared" si="31"/>
        <v>0.93548387096774188</v>
      </c>
    </row>
    <row r="225" spans="1:20" x14ac:dyDescent="0.25">
      <c r="A225" s="1">
        <v>43970</v>
      </c>
      <c r="B225" s="11" t="str">
        <f t="shared" si="19"/>
        <v>5/20</v>
      </c>
      <c r="C225">
        <f t="shared" si="20"/>
        <v>5</v>
      </c>
      <c r="D225">
        <v>30</v>
      </c>
      <c r="E225" s="2">
        <v>55</v>
      </c>
      <c r="F225" s="4">
        <f t="shared" si="28"/>
        <v>76.59</v>
      </c>
      <c r="G225" s="5">
        <v>45.14</v>
      </c>
      <c r="H225" s="8">
        <f t="shared" si="32"/>
        <v>13.5</v>
      </c>
      <c r="J225" s="8">
        <v>0.45</v>
      </c>
      <c r="K225">
        <v>313</v>
      </c>
      <c r="L225" s="9">
        <f t="shared" si="29"/>
        <v>0.10108626198083068</v>
      </c>
      <c r="M225" s="3">
        <f t="shared" si="22"/>
        <v>10.433333333333334</v>
      </c>
      <c r="N225" s="7">
        <v>31.45</v>
      </c>
      <c r="O225" s="8">
        <f t="shared" si="33"/>
        <v>19.5</v>
      </c>
      <c r="Q225" s="8">
        <v>0.65</v>
      </c>
      <c r="R225">
        <v>15</v>
      </c>
      <c r="S225" s="10">
        <f t="shared" si="30"/>
        <v>0.79666666666666663</v>
      </c>
      <c r="T225" s="3">
        <f t="shared" si="31"/>
        <v>0.5</v>
      </c>
    </row>
    <row r="226" spans="1:20" x14ac:dyDescent="0.25">
      <c r="A226" s="1">
        <v>44000</v>
      </c>
      <c r="B226" s="11" t="str">
        <f t="shared" si="19"/>
        <v>6/20</v>
      </c>
      <c r="C226">
        <f t="shared" si="20"/>
        <v>6</v>
      </c>
      <c r="D226">
        <v>30</v>
      </c>
      <c r="E226" s="2">
        <v>60</v>
      </c>
      <c r="F226" s="4">
        <f t="shared" si="28"/>
        <v>72.819999999999993</v>
      </c>
      <c r="G226" s="5">
        <v>44.85</v>
      </c>
      <c r="H226" s="8">
        <f t="shared" si="32"/>
        <v>13.5</v>
      </c>
      <c r="J226" s="8">
        <v>0.45</v>
      </c>
      <c r="K226">
        <v>312</v>
      </c>
      <c r="L226" s="9">
        <f t="shared" si="29"/>
        <v>0.10048076923076923</v>
      </c>
      <c r="M226" s="3">
        <f t="shared" si="22"/>
        <v>10.4</v>
      </c>
      <c r="N226" s="7">
        <v>27.97</v>
      </c>
      <c r="O226" s="8">
        <f t="shared" si="33"/>
        <v>19.5</v>
      </c>
      <c r="Q226" s="8">
        <v>0.65</v>
      </c>
      <c r="R226">
        <v>10</v>
      </c>
      <c r="S226" s="10">
        <f t="shared" si="30"/>
        <v>0.84699999999999986</v>
      </c>
      <c r="T226" s="3">
        <f t="shared" si="31"/>
        <v>0.33333333333333331</v>
      </c>
    </row>
    <row r="227" spans="1:20" x14ac:dyDescent="0.25">
      <c r="A227" s="1">
        <v>44032</v>
      </c>
      <c r="B227" s="11" t="str">
        <f t="shared" si="19"/>
        <v>7/20</v>
      </c>
      <c r="C227">
        <f t="shared" si="20"/>
        <v>7</v>
      </c>
      <c r="D227">
        <v>33</v>
      </c>
      <c r="E227" s="2">
        <v>74</v>
      </c>
      <c r="F227" s="4">
        <f t="shared" si="28"/>
        <v>141.21</v>
      </c>
      <c r="G227" s="5">
        <v>111.84</v>
      </c>
      <c r="H227" s="8">
        <f t="shared" si="32"/>
        <v>14.85</v>
      </c>
      <c r="J227" s="8">
        <v>0.45</v>
      </c>
      <c r="K227">
        <v>973</v>
      </c>
      <c r="L227" s="9">
        <f t="shared" si="29"/>
        <v>9.968139773895171E-2</v>
      </c>
      <c r="M227" s="3">
        <f t="shared" si="22"/>
        <v>29.484848484848484</v>
      </c>
      <c r="N227" s="7">
        <v>29.37</v>
      </c>
      <c r="O227" s="8">
        <f t="shared" si="33"/>
        <v>21.45</v>
      </c>
      <c r="Q227" s="8">
        <v>0.65</v>
      </c>
      <c r="R227">
        <v>9</v>
      </c>
      <c r="S227" s="10">
        <f t="shared" si="30"/>
        <v>0.88000000000000023</v>
      </c>
      <c r="T227" s="3">
        <f t="shared" si="31"/>
        <v>0.27272727272727271</v>
      </c>
    </row>
    <row r="228" spans="1:20" x14ac:dyDescent="0.25">
      <c r="A228" s="1">
        <v>44061</v>
      </c>
      <c r="B228" s="11" t="str">
        <f t="shared" si="19"/>
        <v>8/20</v>
      </c>
      <c r="C228">
        <f t="shared" si="20"/>
        <v>8</v>
      </c>
      <c r="D228">
        <v>30</v>
      </c>
      <c r="E228" s="2">
        <v>80</v>
      </c>
      <c r="F228" s="4">
        <f t="shared" si="28"/>
        <v>155.63</v>
      </c>
      <c r="G228" s="5">
        <v>128.81</v>
      </c>
      <c r="H228" s="8">
        <f t="shared" si="32"/>
        <v>13.5</v>
      </c>
      <c r="J228" s="8">
        <v>0.45</v>
      </c>
      <c r="K228">
        <v>1154</v>
      </c>
      <c r="L228" s="9">
        <f t="shared" si="29"/>
        <v>9.9922010398613523E-2</v>
      </c>
      <c r="M228" s="3">
        <f t="shared" si="22"/>
        <v>38.466666666666669</v>
      </c>
      <c r="N228" s="7">
        <v>26.82</v>
      </c>
      <c r="O228" s="8">
        <f t="shared" si="33"/>
        <v>19.5</v>
      </c>
      <c r="Q228" s="8">
        <v>0.65</v>
      </c>
      <c r="R228">
        <v>8</v>
      </c>
      <c r="S228" s="10">
        <f t="shared" si="30"/>
        <v>0.91500000000000004</v>
      </c>
      <c r="T228" s="3">
        <f t="shared" si="31"/>
        <v>0.26666666666666666</v>
      </c>
    </row>
    <row r="229" spans="1:20" x14ac:dyDescent="0.25">
      <c r="A229" s="1">
        <v>44091</v>
      </c>
      <c r="B229" s="11" t="str">
        <f t="shared" si="19"/>
        <v>9/20</v>
      </c>
      <c r="C229">
        <f t="shared" si="20"/>
        <v>9</v>
      </c>
      <c r="D229">
        <v>31</v>
      </c>
      <c r="E229" s="2">
        <v>77</v>
      </c>
      <c r="F229" s="4">
        <f t="shared" si="28"/>
        <v>134.52000000000001</v>
      </c>
      <c r="G229" s="5">
        <v>107.39</v>
      </c>
      <c r="H229" s="8">
        <f t="shared" si="32"/>
        <v>13.950000000000001</v>
      </c>
      <c r="J229" s="8">
        <v>0.45</v>
      </c>
      <c r="K229">
        <v>972</v>
      </c>
      <c r="L229" s="9">
        <f t="shared" si="29"/>
        <v>9.6131687242798358E-2</v>
      </c>
      <c r="M229" s="3">
        <f t="shared" si="22"/>
        <v>31.35483870967742</v>
      </c>
      <c r="N229" s="7">
        <v>27.13</v>
      </c>
      <c r="O229" s="8">
        <f t="shared" si="33"/>
        <v>20.150000000000002</v>
      </c>
      <c r="Q229" s="8">
        <v>0.65</v>
      </c>
      <c r="R229">
        <v>7</v>
      </c>
      <c r="S229" s="10">
        <f t="shared" si="30"/>
        <v>0.99714285714285666</v>
      </c>
      <c r="T229" s="3">
        <f t="shared" si="31"/>
        <v>0.22580645161290322</v>
      </c>
    </row>
    <row r="230" spans="1:20" x14ac:dyDescent="0.25">
      <c r="A230" s="1">
        <v>44123</v>
      </c>
      <c r="B230" s="11" t="str">
        <f t="shared" si="19"/>
        <v>10/20</v>
      </c>
      <c r="C230">
        <f t="shared" si="20"/>
        <v>10</v>
      </c>
      <c r="D230">
        <v>30</v>
      </c>
      <c r="E230" s="2">
        <v>73</v>
      </c>
      <c r="F230" s="4">
        <f t="shared" si="28"/>
        <v>119.6</v>
      </c>
      <c r="G230" s="5">
        <v>93.06</v>
      </c>
      <c r="H230" s="8">
        <f t="shared" si="32"/>
        <v>13.5</v>
      </c>
      <c r="J230" s="8">
        <v>0.45</v>
      </c>
      <c r="K230">
        <v>849</v>
      </c>
      <c r="L230" s="9">
        <f t="shared" si="29"/>
        <v>9.371024734982332E-2</v>
      </c>
      <c r="M230" s="3">
        <f t="shared" si="22"/>
        <v>28.3</v>
      </c>
      <c r="N230" s="7">
        <v>26.54</v>
      </c>
      <c r="O230" s="8">
        <f t="shared" si="33"/>
        <v>19.5</v>
      </c>
      <c r="Q230" s="8">
        <v>0.65</v>
      </c>
      <c r="R230">
        <v>7</v>
      </c>
      <c r="S230" s="10">
        <f t="shared" si="30"/>
        <v>1.0057142857142856</v>
      </c>
      <c r="T230" s="3">
        <f t="shared" si="31"/>
        <v>0.23333333333333334</v>
      </c>
    </row>
    <row r="231" spans="1:20" x14ac:dyDescent="0.25">
      <c r="A231" s="1">
        <v>44153</v>
      </c>
      <c r="B231" s="11" t="str">
        <f t="shared" si="19"/>
        <v>11/20</v>
      </c>
      <c r="C231">
        <f t="shared" si="20"/>
        <v>11</v>
      </c>
      <c r="D231">
        <v>29</v>
      </c>
      <c r="E231" s="2">
        <v>62</v>
      </c>
      <c r="F231" s="4">
        <f t="shared" si="28"/>
        <v>80.740000000000009</v>
      </c>
      <c r="G231" s="5">
        <v>53.46</v>
      </c>
      <c r="H231" s="8">
        <f t="shared" si="32"/>
        <v>13.05</v>
      </c>
      <c r="J231" s="8">
        <v>0.45</v>
      </c>
      <c r="K231">
        <v>424</v>
      </c>
      <c r="L231" s="9">
        <f t="shared" si="29"/>
        <v>9.5306603773584894E-2</v>
      </c>
      <c r="M231" s="3">
        <f t="shared" si="22"/>
        <v>14.620689655172415</v>
      </c>
      <c r="N231" s="7">
        <v>27.28</v>
      </c>
      <c r="O231" s="8">
        <f t="shared" si="33"/>
        <v>18.850000000000001</v>
      </c>
      <c r="Q231" s="8">
        <v>0.65</v>
      </c>
      <c r="R231">
        <v>9</v>
      </c>
      <c r="S231" s="10">
        <f t="shared" si="30"/>
        <v>0.93666666666666665</v>
      </c>
      <c r="T231" s="3">
        <f t="shared" si="31"/>
        <v>0.31034482758620691</v>
      </c>
    </row>
    <row r="232" spans="1:20" x14ac:dyDescent="0.25">
      <c r="A232" s="1">
        <v>44183</v>
      </c>
      <c r="B232" s="11" t="str">
        <f t="shared" si="19"/>
        <v>12/20</v>
      </c>
      <c r="C232">
        <f t="shared" si="20"/>
        <v>12</v>
      </c>
      <c r="D232">
        <v>32</v>
      </c>
      <c r="E232" s="2">
        <v>53</v>
      </c>
      <c r="F232" s="4">
        <f t="shared" si="28"/>
        <v>75.789999999999992</v>
      </c>
      <c r="G232" s="5">
        <v>43.01</v>
      </c>
      <c r="H232" s="8">
        <f t="shared" si="32"/>
        <v>14.4</v>
      </c>
      <c r="J232" s="8">
        <v>0.45</v>
      </c>
      <c r="K232">
        <v>297</v>
      </c>
      <c r="L232" s="9">
        <f t="shared" si="29"/>
        <v>9.6329966329966321E-2</v>
      </c>
      <c r="M232" s="3">
        <f t="shared" si="22"/>
        <v>9.28125</v>
      </c>
      <c r="N232" s="7">
        <v>32.78</v>
      </c>
      <c r="O232" s="8">
        <f t="shared" si="33"/>
        <v>20.8</v>
      </c>
      <c r="Q232" s="8">
        <v>0.65</v>
      </c>
      <c r="R232">
        <v>13</v>
      </c>
      <c r="S232" s="10">
        <f t="shared" si="30"/>
        <v>0.92153846153846153</v>
      </c>
      <c r="T232" s="3">
        <f t="shared" si="31"/>
        <v>0.40625</v>
      </c>
    </row>
    <row r="233" spans="1:20" x14ac:dyDescent="0.25">
      <c r="A233" s="1">
        <v>44217</v>
      </c>
      <c r="B233" s="11" t="str">
        <f t="shared" si="19"/>
        <v>1/21</v>
      </c>
      <c r="C233">
        <f t="shared" si="20"/>
        <v>1</v>
      </c>
      <c r="D233">
        <v>30</v>
      </c>
      <c r="E233" s="2">
        <v>42</v>
      </c>
      <c r="F233" s="4">
        <f t="shared" si="28"/>
        <v>87.4</v>
      </c>
      <c r="G233" s="5">
        <v>41.66</v>
      </c>
      <c r="H233" s="8">
        <f t="shared" si="32"/>
        <v>13.5</v>
      </c>
      <c r="J233" s="8">
        <v>0.45</v>
      </c>
      <c r="K233">
        <v>279</v>
      </c>
      <c r="L233" s="9">
        <f t="shared" si="29"/>
        <v>0.10093189964157705</v>
      </c>
      <c r="M233" s="3">
        <f t="shared" si="22"/>
        <v>9.3000000000000007</v>
      </c>
      <c r="N233" s="7">
        <v>45.74</v>
      </c>
      <c r="O233" s="8">
        <f t="shared" si="33"/>
        <v>19.5</v>
      </c>
      <c r="Q233" s="8">
        <v>0.65</v>
      </c>
      <c r="R233">
        <v>32</v>
      </c>
      <c r="S233" s="10">
        <f t="shared" si="30"/>
        <v>0.82000000000000006</v>
      </c>
      <c r="T233" s="3">
        <f t="shared" si="31"/>
        <v>1.0666666666666667</v>
      </c>
    </row>
    <row r="234" spans="1:20" x14ac:dyDescent="0.25">
      <c r="A234" s="1">
        <v>44246</v>
      </c>
      <c r="B234" s="11" t="str">
        <f t="shared" si="19"/>
        <v>2/21</v>
      </c>
      <c r="C234">
        <f t="shared" si="20"/>
        <v>2</v>
      </c>
      <c r="D234">
        <v>34</v>
      </c>
      <c r="E234" s="2">
        <v>37</v>
      </c>
      <c r="F234" s="4">
        <f t="shared" si="28"/>
        <v>109.88</v>
      </c>
      <c r="G234" s="5">
        <v>49.24</v>
      </c>
      <c r="H234" s="8">
        <f t="shared" si="32"/>
        <v>15.3</v>
      </c>
      <c r="J234" s="8">
        <v>0.45</v>
      </c>
      <c r="K234">
        <v>330</v>
      </c>
      <c r="L234" s="9">
        <f t="shared" si="29"/>
        <v>0.10284848484848484</v>
      </c>
      <c r="M234" s="3">
        <f t="shared" si="22"/>
        <v>9.7058823529411757</v>
      </c>
      <c r="N234" s="7">
        <v>60.64</v>
      </c>
      <c r="O234" s="8">
        <f t="shared" si="33"/>
        <v>22.1</v>
      </c>
      <c r="Q234" s="8">
        <v>0.65</v>
      </c>
      <c r="R234">
        <v>47</v>
      </c>
      <c r="S234" s="10">
        <f t="shared" si="30"/>
        <v>0.82</v>
      </c>
      <c r="T234" s="3">
        <f t="shared" si="31"/>
        <v>1.3823529411764706</v>
      </c>
    </row>
    <row r="235" spans="1:20" x14ac:dyDescent="0.25">
      <c r="A235" s="1">
        <v>44274</v>
      </c>
      <c r="B235" s="11" t="str">
        <f t="shared" si="19"/>
        <v>3/21</v>
      </c>
      <c r="C235">
        <f t="shared" si="20"/>
        <v>3</v>
      </c>
      <c r="D235">
        <v>29</v>
      </c>
      <c r="E235" s="2">
        <v>30</v>
      </c>
      <c r="F235" s="4">
        <f t="shared" si="28"/>
        <v>100.50999999999999</v>
      </c>
      <c r="G235" s="5">
        <v>43.55</v>
      </c>
      <c r="H235" s="8">
        <f t="shared" si="32"/>
        <v>13.05</v>
      </c>
      <c r="J235" s="8">
        <v>0.45</v>
      </c>
      <c r="K235">
        <v>304</v>
      </c>
      <c r="L235" s="9">
        <f t="shared" si="29"/>
        <v>0.10032894736842105</v>
      </c>
      <c r="M235" s="3">
        <f t="shared" si="22"/>
        <v>10.482758620689655</v>
      </c>
      <c r="N235" s="7">
        <v>56.96</v>
      </c>
      <c r="O235" s="8">
        <f t="shared" si="33"/>
        <v>18.850000000000001</v>
      </c>
      <c r="Q235" s="8">
        <v>0.65</v>
      </c>
      <c r="R235">
        <v>55</v>
      </c>
      <c r="S235" s="10">
        <f t="shared" si="30"/>
        <v>0.69290909090909092</v>
      </c>
      <c r="T235" s="3">
        <f t="shared" si="31"/>
        <v>1.896551724137931</v>
      </c>
    </row>
    <row r="236" spans="1:20" x14ac:dyDescent="0.25">
      <c r="A236" s="1">
        <v>44307</v>
      </c>
      <c r="B236" s="11" t="str">
        <f t="shared" si="19"/>
        <v>4/21</v>
      </c>
      <c r="C236">
        <f t="shared" si="20"/>
        <v>4</v>
      </c>
      <c r="D236">
        <v>30</v>
      </c>
      <c r="E236" s="2">
        <v>51</v>
      </c>
      <c r="F236" s="4">
        <f t="shared" si="28"/>
        <v>75.12</v>
      </c>
      <c r="G236" s="5">
        <v>39.39</v>
      </c>
      <c r="H236" s="8">
        <f t="shared" si="32"/>
        <v>13.5</v>
      </c>
      <c r="J236" s="8">
        <v>0.45</v>
      </c>
      <c r="K236">
        <v>257</v>
      </c>
      <c r="L236" s="9">
        <f t="shared" si="29"/>
        <v>0.10073929961089495</v>
      </c>
      <c r="M236" s="3">
        <f t="shared" si="22"/>
        <v>8.5666666666666664</v>
      </c>
      <c r="N236" s="7">
        <v>35.729999999999997</v>
      </c>
      <c r="O236" s="8">
        <f t="shared" si="33"/>
        <v>19.5</v>
      </c>
      <c r="Q236" s="8">
        <v>0.65</v>
      </c>
      <c r="R236">
        <v>18</v>
      </c>
      <c r="S236" s="10">
        <f t="shared" si="30"/>
        <v>0.90166666666666651</v>
      </c>
      <c r="T236" s="3">
        <f t="shared" si="31"/>
        <v>0.6</v>
      </c>
    </row>
    <row r="237" spans="1:20" x14ac:dyDescent="0.25">
      <c r="A237" s="1">
        <v>44335</v>
      </c>
      <c r="B237" s="11" t="str">
        <f t="shared" si="19"/>
        <v>5/21</v>
      </c>
      <c r="C237">
        <f t="shared" si="20"/>
        <v>5</v>
      </c>
      <c r="D237">
        <v>32</v>
      </c>
      <c r="E237" s="2">
        <v>55</v>
      </c>
      <c r="F237" s="4">
        <f t="shared" si="28"/>
        <v>75.12</v>
      </c>
      <c r="G237" s="5">
        <v>43.06</v>
      </c>
      <c r="H237" s="8">
        <f t="shared" si="32"/>
        <v>14.4</v>
      </c>
      <c r="J237" s="8">
        <v>0.45</v>
      </c>
      <c r="K237">
        <v>303</v>
      </c>
      <c r="L237" s="9">
        <f t="shared" si="29"/>
        <v>9.4587458745874597E-2</v>
      </c>
      <c r="M237" s="3">
        <f t="shared" si="22"/>
        <v>9.46875</v>
      </c>
      <c r="N237" s="7">
        <v>32.06</v>
      </c>
      <c r="O237" s="8">
        <f t="shared" si="33"/>
        <v>20.8</v>
      </c>
      <c r="Q237" s="8">
        <v>0.65</v>
      </c>
      <c r="R237">
        <v>13</v>
      </c>
      <c r="S237" s="10">
        <f t="shared" si="30"/>
        <v>0.86615384615384627</v>
      </c>
      <c r="T237" s="3">
        <f t="shared" si="31"/>
        <v>0.40625</v>
      </c>
    </row>
    <row r="238" spans="1:20" x14ac:dyDescent="0.25">
      <c r="A238" s="1">
        <v>44365</v>
      </c>
      <c r="B238" s="11" t="str">
        <f t="shared" si="19"/>
        <v>6/21</v>
      </c>
      <c r="C238">
        <f t="shared" si="20"/>
        <v>6</v>
      </c>
      <c r="D238">
        <v>29</v>
      </c>
      <c r="E238" s="2">
        <v>65</v>
      </c>
      <c r="F238" s="4">
        <f t="shared" si="28"/>
        <v>85.62</v>
      </c>
      <c r="G238" s="5">
        <v>57.94</v>
      </c>
      <c r="H238" s="8">
        <f t="shared" si="32"/>
        <v>13.05</v>
      </c>
      <c r="J238" s="8">
        <v>0.45</v>
      </c>
      <c r="K238">
        <v>450</v>
      </c>
      <c r="L238" s="9">
        <f t="shared" si="29"/>
        <v>9.9755555555555556E-2</v>
      </c>
      <c r="M238" s="3">
        <f t="shared" si="22"/>
        <v>15.517241379310345</v>
      </c>
      <c r="N238" s="7">
        <v>27.68</v>
      </c>
      <c r="O238" s="8">
        <f t="shared" si="33"/>
        <v>18.850000000000001</v>
      </c>
      <c r="Q238" s="8">
        <v>0.65</v>
      </c>
      <c r="R238">
        <v>9</v>
      </c>
      <c r="S238" s="10">
        <f t="shared" si="30"/>
        <v>0.98111111111111093</v>
      </c>
      <c r="T238" s="3">
        <f t="shared" si="31"/>
        <v>0.31034482758620691</v>
      </c>
    </row>
    <row r="239" spans="1:20" x14ac:dyDescent="0.25">
      <c r="A239" s="1">
        <v>44397</v>
      </c>
      <c r="B239" s="11" t="str">
        <f t="shared" si="19"/>
        <v>7/21</v>
      </c>
      <c r="C239">
        <f t="shared" si="20"/>
        <v>7</v>
      </c>
      <c r="D239">
        <v>30</v>
      </c>
      <c r="E239" s="2">
        <v>73</v>
      </c>
      <c r="F239" s="4">
        <f t="shared" si="28"/>
        <v>118.16000000000001</v>
      </c>
      <c r="G239" s="5">
        <v>90.54</v>
      </c>
      <c r="H239" s="8">
        <f t="shared" si="32"/>
        <v>13.5</v>
      </c>
      <c r="J239" s="8">
        <v>0.45</v>
      </c>
      <c r="K239">
        <v>786</v>
      </c>
      <c r="L239" s="9">
        <f t="shared" si="29"/>
        <v>9.8015267175572532E-2</v>
      </c>
      <c r="M239" s="3">
        <f t="shared" si="22"/>
        <v>26.2</v>
      </c>
      <c r="N239" s="7">
        <v>27.62</v>
      </c>
      <c r="O239" s="8">
        <f t="shared" si="33"/>
        <v>19.5</v>
      </c>
      <c r="Q239" s="8">
        <v>0.65</v>
      </c>
      <c r="R239">
        <v>8</v>
      </c>
      <c r="S239" s="10">
        <f t="shared" si="30"/>
        <v>1.0150000000000001</v>
      </c>
      <c r="T239" s="3">
        <f t="shared" si="31"/>
        <v>0.26666666666666666</v>
      </c>
    </row>
    <row r="240" spans="1:20" x14ac:dyDescent="0.25">
      <c r="A240" s="1">
        <v>44426</v>
      </c>
      <c r="B240" s="11" t="str">
        <f t="shared" si="19"/>
        <v>8/21</v>
      </c>
      <c r="C240">
        <f t="shared" si="20"/>
        <v>8</v>
      </c>
      <c r="D240">
        <v>32</v>
      </c>
      <c r="E240" s="2">
        <v>79</v>
      </c>
      <c r="F240" s="4">
        <f t="shared" si="28"/>
        <v>165.89</v>
      </c>
      <c r="G240" s="5">
        <v>135.19</v>
      </c>
      <c r="H240" s="8">
        <f t="shared" si="32"/>
        <v>14.4</v>
      </c>
      <c r="J240" s="8">
        <v>0.45</v>
      </c>
      <c r="K240">
        <v>1178</v>
      </c>
      <c r="L240" s="9">
        <f t="shared" si="29"/>
        <v>0.10253820033955857</v>
      </c>
      <c r="M240" s="3">
        <f t="shared" si="22"/>
        <v>36.8125</v>
      </c>
      <c r="N240" s="7">
        <v>30.7</v>
      </c>
      <c r="O240" s="8">
        <f t="shared" si="33"/>
        <v>20.8</v>
      </c>
      <c r="Q240" s="8">
        <v>0.65</v>
      </c>
      <c r="R240">
        <v>10</v>
      </c>
      <c r="S240" s="10">
        <f t="shared" si="30"/>
        <v>0.98999999999999988</v>
      </c>
      <c r="T240" s="3">
        <f t="shared" si="31"/>
        <v>0.3125</v>
      </c>
    </row>
    <row r="241" spans="1:20" x14ac:dyDescent="0.25">
      <c r="A241" s="1">
        <v>44459</v>
      </c>
      <c r="B241" s="11" t="str">
        <f t="shared" si="19"/>
        <v>9/21</v>
      </c>
      <c r="C241">
        <f t="shared" si="20"/>
        <v>9</v>
      </c>
      <c r="D241">
        <v>30</v>
      </c>
      <c r="E241" s="2">
        <v>79</v>
      </c>
      <c r="F241" s="4">
        <f t="shared" si="28"/>
        <v>155.04999999999998</v>
      </c>
      <c r="G241" s="5">
        <v>127.6</v>
      </c>
      <c r="H241" s="8">
        <f t="shared" si="32"/>
        <v>13.5</v>
      </c>
      <c r="J241" s="8">
        <v>0.45</v>
      </c>
      <c r="K241">
        <v>1129</v>
      </c>
      <c r="L241" s="9">
        <f t="shared" si="29"/>
        <v>0.10106288751107174</v>
      </c>
      <c r="M241" s="3">
        <f t="shared" si="22"/>
        <v>37.633333333333333</v>
      </c>
      <c r="N241" s="7">
        <v>27.45</v>
      </c>
      <c r="O241" s="8">
        <f t="shared" si="33"/>
        <v>19.5</v>
      </c>
      <c r="Q241" s="8">
        <v>0.65</v>
      </c>
      <c r="R241">
        <v>7</v>
      </c>
      <c r="S241" s="10">
        <f t="shared" si="30"/>
        <v>1.1357142857142857</v>
      </c>
      <c r="T241" s="3">
        <f t="shared" si="31"/>
        <v>0.23333333333333334</v>
      </c>
    </row>
    <row r="242" spans="1:20" x14ac:dyDescent="0.25">
      <c r="A242" s="1">
        <v>44489</v>
      </c>
      <c r="B242" s="11" t="str">
        <f t="shared" si="19"/>
        <v>10/21</v>
      </c>
      <c r="C242">
        <f t="shared" si="20"/>
        <v>10</v>
      </c>
      <c r="D242">
        <v>30</v>
      </c>
      <c r="E242" s="2">
        <v>75</v>
      </c>
      <c r="F242" s="4">
        <f t="shared" si="28"/>
        <v>126.37</v>
      </c>
      <c r="G242" s="5">
        <v>96.9</v>
      </c>
      <c r="H242" s="8">
        <f t="shared" si="32"/>
        <v>13.5</v>
      </c>
      <c r="J242" s="8">
        <v>0.45</v>
      </c>
      <c r="K242">
        <v>887</v>
      </c>
      <c r="L242" s="9">
        <f t="shared" si="29"/>
        <v>9.4024802705749727E-2</v>
      </c>
      <c r="M242" s="3">
        <f t="shared" si="22"/>
        <v>29.566666666666666</v>
      </c>
      <c r="N242" s="7">
        <v>29.47</v>
      </c>
      <c r="O242" s="8">
        <f t="shared" si="33"/>
        <v>19.5</v>
      </c>
      <c r="Q242" s="8">
        <v>0.65</v>
      </c>
      <c r="R242">
        <v>8</v>
      </c>
      <c r="S242" s="10">
        <f t="shared" si="30"/>
        <v>1.2462499999999999</v>
      </c>
      <c r="T242" s="3">
        <f t="shared" si="31"/>
        <v>0.26666666666666666</v>
      </c>
    </row>
    <row r="243" spans="1:20" x14ac:dyDescent="0.25">
      <c r="A243" s="1">
        <v>44518</v>
      </c>
      <c r="B243" s="11" t="str">
        <f t="shared" si="19"/>
        <v>11/21</v>
      </c>
      <c r="C243">
        <f t="shared" si="20"/>
        <v>11</v>
      </c>
      <c r="D243">
        <v>31</v>
      </c>
      <c r="E243" s="2">
        <v>67</v>
      </c>
      <c r="F243" s="4">
        <f t="shared" si="28"/>
        <v>101.99</v>
      </c>
      <c r="G243" s="5">
        <v>71.66</v>
      </c>
      <c r="H243" s="8">
        <f t="shared" si="32"/>
        <v>13.950000000000001</v>
      </c>
      <c r="J243" s="8">
        <v>0.45</v>
      </c>
      <c r="K243">
        <v>569</v>
      </c>
      <c r="L243" s="9">
        <f t="shared" si="29"/>
        <v>0.10142355008787345</v>
      </c>
      <c r="M243" s="3">
        <f t="shared" si="22"/>
        <v>18.35483870967742</v>
      </c>
      <c r="N243" s="7">
        <v>30.33</v>
      </c>
      <c r="O243" s="8">
        <f t="shared" si="33"/>
        <v>20.150000000000002</v>
      </c>
      <c r="Q243" s="8">
        <v>0.65</v>
      </c>
      <c r="R243">
        <v>8</v>
      </c>
      <c r="S243" s="10">
        <f t="shared" si="30"/>
        <v>1.2724999999999995</v>
      </c>
      <c r="T243" s="3">
        <f t="shared" si="31"/>
        <v>0.25806451612903225</v>
      </c>
    </row>
    <row r="244" spans="1:20" x14ac:dyDescent="0.25">
      <c r="A244" s="1">
        <v>44550</v>
      </c>
      <c r="B244" s="11" t="str">
        <f t="shared" si="19"/>
        <v>12/21</v>
      </c>
      <c r="C244">
        <f t="shared" si="20"/>
        <v>12</v>
      </c>
      <c r="D244">
        <v>29</v>
      </c>
      <c r="E244" s="2">
        <v>49</v>
      </c>
      <c r="F244" s="4">
        <f t="shared" si="28"/>
        <v>82.56</v>
      </c>
      <c r="G244" s="5">
        <v>43.88</v>
      </c>
      <c r="H244" s="8">
        <f t="shared" si="32"/>
        <v>13.05</v>
      </c>
      <c r="J244" s="8">
        <v>0.45</v>
      </c>
      <c r="K244">
        <v>301</v>
      </c>
      <c r="L244" s="9">
        <f t="shared" si="29"/>
        <v>0.10242524916943523</v>
      </c>
      <c r="M244" s="3">
        <f t="shared" si="22"/>
        <v>10.379310344827585</v>
      </c>
      <c r="N244" s="7">
        <v>38.68</v>
      </c>
      <c r="O244" s="8">
        <f t="shared" si="33"/>
        <v>18.850000000000001</v>
      </c>
      <c r="Q244" s="8">
        <v>0.65</v>
      </c>
      <c r="R244">
        <v>17</v>
      </c>
      <c r="S244" s="10">
        <f t="shared" si="30"/>
        <v>1.1664705882352939</v>
      </c>
      <c r="T244" s="3">
        <f t="shared" si="31"/>
        <v>0.58620689655172409</v>
      </c>
    </row>
    <row r="245" spans="1:20" x14ac:dyDescent="0.25">
      <c r="A245" s="1">
        <v>44582</v>
      </c>
      <c r="B245" s="11" t="str">
        <f t="shared" si="19"/>
        <v>1/22</v>
      </c>
      <c r="C245">
        <f t="shared" si="20"/>
        <v>1</v>
      </c>
      <c r="D245">
        <v>34</v>
      </c>
      <c r="E245" s="2">
        <v>44</v>
      </c>
      <c r="F245" s="4">
        <f t="shared" si="28"/>
        <v>119.57</v>
      </c>
      <c r="G245" s="5">
        <v>56.4</v>
      </c>
      <c r="H245" s="8">
        <f t="shared" si="32"/>
        <v>15.3</v>
      </c>
      <c r="J245" s="8">
        <v>0.45</v>
      </c>
      <c r="K245">
        <v>392</v>
      </c>
      <c r="L245" s="9">
        <f t="shared" si="29"/>
        <v>0.10484693877551018</v>
      </c>
      <c r="M245" s="3">
        <f t="shared" si="22"/>
        <v>11.529411764705882</v>
      </c>
      <c r="N245" s="7">
        <v>63.17</v>
      </c>
      <c r="O245" s="8">
        <f t="shared" si="33"/>
        <v>22.1</v>
      </c>
      <c r="Q245" s="8">
        <v>0.65</v>
      </c>
      <c r="R245">
        <v>34</v>
      </c>
      <c r="S245" s="10">
        <f t="shared" si="30"/>
        <v>1.2079411764705883</v>
      </c>
      <c r="T245" s="3">
        <f t="shared" si="31"/>
        <v>1</v>
      </c>
    </row>
    <row r="246" spans="1:20" x14ac:dyDescent="0.25">
      <c r="A246" s="1">
        <v>44610</v>
      </c>
      <c r="B246" s="11" t="str">
        <f t="shared" si="19"/>
        <v>2/22</v>
      </c>
      <c r="C246">
        <f t="shared" si="20"/>
        <v>2</v>
      </c>
      <c r="D246">
        <v>33</v>
      </c>
      <c r="E246" s="2">
        <v>39</v>
      </c>
      <c r="F246" s="4">
        <f t="shared" si="28"/>
        <v>133.36000000000001</v>
      </c>
      <c r="G246" s="5">
        <v>49.57</v>
      </c>
      <c r="H246" s="8">
        <f t="shared" si="32"/>
        <v>14.85</v>
      </c>
      <c r="J246" s="8">
        <v>0.45</v>
      </c>
      <c r="K246">
        <v>345</v>
      </c>
      <c r="L246" s="9">
        <f t="shared" si="29"/>
        <v>0.10063768115942029</v>
      </c>
      <c r="M246" s="3">
        <f t="shared" si="22"/>
        <v>10.454545454545455</v>
      </c>
      <c r="N246" s="7">
        <v>83.79</v>
      </c>
      <c r="O246" s="8">
        <f t="shared" si="33"/>
        <v>21.45</v>
      </c>
      <c r="Q246" s="8">
        <v>0.65</v>
      </c>
      <c r="R246">
        <v>50</v>
      </c>
      <c r="S246" s="10">
        <f t="shared" si="30"/>
        <v>1.2468000000000001</v>
      </c>
      <c r="T246" s="3">
        <f t="shared" si="31"/>
        <v>1.5151515151515151</v>
      </c>
    </row>
    <row r="247" spans="1:20" x14ac:dyDescent="0.25">
      <c r="A247" s="1">
        <v>44641</v>
      </c>
      <c r="B247" s="11" t="str">
        <f t="shared" si="19"/>
        <v>3/22</v>
      </c>
      <c r="C247">
        <f t="shared" si="20"/>
        <v>3</v>
      </c>
      <c r="D247">
        <v>29</v>
      </c>
      <c r="E247" s="2">
        <v>37</v>
      </c>
      <c r="F247" s="4">
        <f t="shared" si="28"/>
        <v>124.61</v>
      </c>
      <c r="G247" s="5">
        <v>46.95</v>
      </c>
      <c r="H247" s="8">
        <f t="shared" si="32"/>
        <v>13.05</v>
      </c>
      <c r="J247" s="8">
        <v>0.45</v>
      </c>
      <c r="K247">
        <v>330</v>
      </c>
      <c r="L247" s="9">
        <f t="shared" si="29"/>
        <v>0.10272727272727275</v>
      </c>
      <c r="M247" s="3">
        <f t="shared" si="22"/>
        <v>11.379310344827585</v>
      </c>
      <c r="N247" s="7">
        <v>77.66</v>
      </c>
      <c r="O247" s="8">
        <f t="shared" si="33"/>
        <v>18.850000000000001</v>
      </c>
      <c r="Q247" s="8">
        <v>0.65</v>
      </c>
      <c r="R247">
        <v>53</v>
      </c>
      <c r="S247" s="10">
        <f t="shared" si="30"/>
        <v>1.1096226415094339</v>
      </c>
      <c r="T247" s="3">
        <f t="shared" si="31"/>
        <v>1.8275862068965518</v>
      </c>
    </row>
    <row r="248" spans="1:20" x14ac:dyDescent="0.25">
      <c r="A248" s="1">
        <v>44670</v>
      </c>
      <c r="B248" s="11" t="str">
        <f t="shared" si="19"/>
        <v>4/22</v>
      </c>
      <c r="C248">
        <f t="shared" si="20"/>
        <v>4</v>
      </c>
      <c r="D248">
        <v>30</v>
      </c>
      <c r="E248" s="2">
        <v>50</v>
      </c>
      <c r="F248" s="4">
        <f t="shared" si="28"/>
        <v>97.2</v>
      </c>
      <c r="G248" s="5">
        <v>44.59</v>
      </c>
      <c r="H248" s="8">
        <f t="shared" si="32"/>
        <v>13.5</v>
      </c>
      <c r="J248" s="8">
        <v>0.45</v>
      </c>
      <c r="K248">
        <v>295</v>
      </c>
      <c r="L248" s="9">
        <f t="shared" si="29"/>
        <v>0.10538983050847459</v>
      </c>
      <c r="M248" s="3">
        <f t="shared" si="22"/>
        <v>9.8333333333333339</v>
      </c>
      <c r="N248" s="7">
        <v>52.61</v>
      </c>
      <c r="O248" s="8">
        <f t="shared" si="33"/>
        <v>19.5</v>
      </c>
      <c r="Q248" s="8">
        <v>0.65</v>
      </c>
      <c r="R248">
        <v>27</v>
      </c>
      <c r="S248" s="10">
        <f t="shared" si="30"/>
        <v>1.2262962962962962</v>
      </c>
      <c r="T248" s="3">
        <f t="shared" si="31"/>
        <v>0.9</v>
      </c>
    </row>
    <row r="249" spans="1:20" x14ac:dyDescent="0.25">
      <c r="A249" s="1">
        <v>44700</v>
      </c>
      <c r="B249" s="11" t="str">
        <f t="shared" si="19"/>
        <v>5/22</v>
      </c>
      <c r="C249">
        <f t="shared" si="20"/>
        <v>5</v>
      </c>
      <c r="D249">
        <v>32</v>
      </c>
      <c r="E249" s="2">
        <v>53</v>
      </c>
      <c r="F249" s="4">
        <f t="shared" si="28"/>
        <v>89.31</v>
      </c>
      <c r="G249" s="5">
        <v>44.54</v>
      </c>
      <c r="H249" s="8">
        <f t="shared" si="32"/>
        <v>14.4</v>
      </c>
      <c r="J249" s="8">
        <v>0.45</v>
      </c>
      <c r="K249">
        <v>291</v>
      </c>
      <c r="L249" s="9">
        <f t="shared" si="29"/>
        <v>0.10357388316151203</v>
      </c>
      <c r="M249" s="3">
        <f t="shared" si="22"/>
        <v>9.09375</v>
      </c>
      <c r="N249" s="7">
        <v>44.77</v>
      </c>
      <c r="O249" s="8">
        <f t="shared" si="33"/>
        <v>20.8</v>
      </c>
      <c r="Q249" s="8">
        <v>0.65</v>
      </c>
      <c r="R249">
        <v>22</v>
      </c>
      <c r="S249" s="10">
        <f t="shared" si="30"/>
        <v>1.0895454545454546</v>
      </c>
      <c r="T249" s="3">
        <f t="shared" si="31"/>
        <v>0.6875</v>
      </c>
    </row>
    <row r="250" spans="1:20" x14ac:dyDescent="0.25">
      <c r="A250" s="1">
        <v>44732</v>
      </c>
      <c r="B250" s="11" t="str">
        <f t="shared" si="19"/>
        <v>6/22</v>
      </c>
      <c r="C250">
        <f t="shared" si="20"/>
        <v>6</v>
      </c>
      <c r="D250">
        <v>31</v>
      </c>
      <c r="E250" s="2">
        <v>68</v>
      </c>
      <c r="F250" s="4">
        <f t="shared" si="28"/>
        <v>104.74</v>
      </c>
      <c r="G250" s="5">
        <v>73.709999999999994</v>
      </c>
      <c r="H250" s="8">
        <f t="shared" si="32"/>
        <v>13.950000000000001</v>
      </c>
      <c r="J250" s="8">
        <v>0.45</v>
      </c>
      <c r="K250">
        <v>577</v>
      </c>
      <c r="L250" s="9">
        <f t="shared" si="29"/>
        <v>0.10357019064124781</v>
      </c>
      <c r="M250" s="3">
        <f t="shared" si="22"/>
        <v>18.612903225806452</v>
      </c>
      <c r="N250" s="7">
        <v>31.03</v>
      </c>
      <c r="O250" s="8">
        <f t="shared" si="33"/>
        <v>20.150000000000002</v>
      </c>
      <c r="Q250" s="8">
        <v>0.65</v>
      </c>
      <c r="R250">
        <v>9</v>
      </c>
      <c r="S250" s="10">
        <f t="shared" si="30"/>
        <v>1.2088888888888887</v>
      </c>
      <c r="T250" s="3">
        <f t="shared" si="31"/>
        <v>0.29032258064516131</v>
      </c>
    </row>
    <row r="251" spans="1:20" x14ac:dyDescent="0.25">
      <c r="A251" s="1">
        <v>44762</v>
      </c>
      <c r="B251" s="11" t="str">
        <f t="shared" si="19"/>
        <v>7/22</v>
      </c>
      <c r="C251">
        <f t="shared" si="20"/>
        <v>7</v>
      </c>
      <c r="D251">
        <v>31</v>
      </c>
      <c r="E251" s="2">
        <v>76</v>
      </c>
      <c r="F251" s="4">
        <f t="shared" si="28"/>
        <v>133.78</v>
      </c>
      <c r="G251" s="5">
        <v>101.94</v>
      </c>
      <c r="H251" s="8">
        <f t="shared" si="32"/>
        <v>13.950000000000001</v>
      </c>
      <c r="J251" s="8">
        <v>0.45</v>
      </c>
      <c r="K251">
        <v>865</v>
      </c>
      <c r="L251" s="9">
        <f t="shared" si="29"/>
        <v>0.10172254335260116</v>
      </c>
      <c r="M251" s="3">
        <f t="shared" si="22"/>
        <v>27.903225806451612</v>
      </c>
      <c r="N251" s="7">
        <v>31.84</v>
      </c>
      <c r="O251" s="8">
        <f t="shared" si="33"/>
        <v>20.150000000000002</v>
      </c>
      <c r="Q251" s="8">
        <v>0.65</v>
      </c>
      <c r="R251">
        <v>8</v>
      </c>
      <c r="S251" s="10">
        <f t="shared" si="30"/>
        <v>1.4612499999999997</v>
      </c>
      <c r="T251" s="3">
        <f t="shared" si="31"/>
        <v>0.25806451612903225</v>
      </c>
    </row>
    <row r="252" spans="1:20" x14ac:dyDescent="0.25">
      <c r="A252" s="1">
        <v>44791</v>
      </c>
      <c r="B252" s="11" t="str">
        <f t="shared" si="19"/>
        <v>8/22</v>
      </c>
      <c r="C252">
        <f t="shared" si="20"/>
        <v>8</v>
      </c>
      <c r="D252">
        <v>32</v>
      </c>
      <c r="E252" s="2">
        <v>80</v>
      </c>
      <c r="F252" s="4">
        <f t="shared" si="28"/>
        <v>155.18</v>
      </c>
      <c r="G252" s="5">
        <v>123.9</v>
      </c>
      <c r="H252" s="8">
        <f t="shared" si="32"/>
        <v>14.4</v>
      </c>
      <c r="J252" s="8">
        <v>0.45</v>
      </c>
      <c r="K252">
        <v>1028</v>
      </c>
      <c r="L252" s="9">
        <f t="shared" si="29"/>
        <v>0.10651750972762646</v>
      </c>
      <c r="M252" s="3">
        <f t="shared" si="22"/>
        <v>32.125</v>
      </c>
      <c r="N252" s="7">
        <v>31.28</v>
      </c>
      <c r="O252" s="8">
        <f t="shared" si="33"/>
        <v>20.8</v>
      </c>
      <c r="Q252" s="8">
        <v>0.65</v>
      </c>
      <c r="R252">
        <v>7</v>
      </c>
      <c r="S252" s="10">
        <f t="shared" si="30"/>
        <v>1.4971428571428571</v>
      </c>
      <c r="T252" s="3">
        <f t="shared" si="31"/>
        <v>0.21875</v>
      </c>
    </row>
    <row r="253" spans="1:20" x14ac:dyDescent="0.25">
      <c r="A253" s="1">
        <v>44823</v>
      </c>
      <c r="B253" s="11" t="str">
        <f t="shared" si="19"/>
        <v>9/22</v>
      </c>
      <c r="C253">
        <f t="shared" si="20"/>
        <v>9</v>
      </c>
      <c r="D253">
        <v>31</v>
      </c>
      <c r="E253" s="2">
        <v>78</v>
      </c>
      <c r="F253" s="4">
        <f t="shared" si="28"/>
        <v>150.73000000000002</v>
      </c>
      <c r="G253" s="5">
        <v>119.04</v>
      </c>
      <c r="H253" s="8">
        <f t="shared" si="32"/>
        <v>13.950000000000001</v>
      </c>
      <c r="J253" s="8">
        <v>0.45</v>
      </c>
      <c r="K253">
        <v>891</v>
      </c>
      <c r="L253" s="9">
        <f t="shared" si="29"/>
        <v>0.11794612794612795</v>
      </c>
      <c r="M253" s="3">
        <f t="shared" si="22"/>
        <v>28.741935483870968</v>
      </c>
      <c r="N253" s="7">
        <v>31.69</v>
      </c>
      <c r="O253" s="8">
        <f t="shared" si="33"/>
        <v>20.150000000000002</v>
      </c>
      <c r="Q253" s="8">
        <v>0.65</v>
      </c>
      <c r="R253">
        <v>8</v>
      </c>
      <c r="S253" s="10">
        <f t="shared" si="30"/>
        <v>1.4424999999999999</v>
      </c>
      <c r="T253" s="3">
        <f t="shared" si="31"/>
        <v>0.25806451612903225</v>
      </c>
    </row>
    <row r="254" spans="1:20" x14ac:dyDescent="0.25">
      <c r="A254" s="1">
        <v>44853</v>
      </c>
      <c r="B254" s="11" t="str">
        <f t="shared" si="19"/>
        <v>10/22</v>
      </c>
      <c r="C254">
        <f t="shared" si="20"/>
        <v>10</v>
      </c>
      <c r="D254">
        <v>30</v>
      </c>
      <c r="E254" s="2">
        <v>76</v>
      </c>
      <c r="F254" s="4">
        <f t="shared" si="28"/>
        <v>125.37</v>
      </c>
      <c r="G254" s="5">
        <v>96.33</v>
      </c>
      <c r="H254" s="8">
        <f t="shared" si="32"/>
        <v>13.5</v>
      </c>
      <c r="J254" s="8">
        <v>0.45</v>
      </c>
      <c r="K254">
        <v>738</v>
      </c>
      <c r="L254" s="9">
        <f t="shared" si="29"/>
        <v>0.11223577235772357</v>
      </c>
      <c r="M254" s="3">
        <f t="shared" si="22"/>
        <v>24.6</v>
      </c>
      <c r="N254" s="7">
        <v>29.04</v>
      </c>
      <c r="O254" s="8">
        <f t="shared" si="33"/>
        <v>19.5</v>
      </c>
      <c r="Q254" s="8">
        <v>0.65</v>
      </c>
      <c r="R254">
        <v>6</v>
      </c>
      <c r="S254" s="10">
        <f t="shared" si="30"/>
        <v>1.5899999999999999</v>
      </c>
      <c r="T254" s="3">
        <f t="shared" si="31"/>
        <v>0.2</v>
      </c>
    </row>
    <row r="255" spans="1:20" x14ac:dyDescent="0.25">
      <c r="A255" s="1">
        <v>44883</v>
      </c>
      <c r="B255" s="11" t="str">
        <f t="shared" si="19"/>
        <v>11/22</v>
      </c>
      <c r="C255">
        <f t="shared" si="20"/>
        <v>11</v>
      </c>
      <c r="D255">
        <v>32</v>
      </c>
      <c r="E255" s="2">
        <v>58</v>
      </c>
      <c r="F255" s="4">
        <f t="shared" si="28"/>
        <v>82.960000000000008</v>
      </c>
      <c r="G255" s="5">
        <v>47.74</v>
      </c>
      <c r="H255" s="8">
        <f t="shared" si="32"/>
        <v>14.4</v>
      </c>
      <c r="J255" s="8">
        <v>0.45</v>
      </c>
      <c r="K255">
        <v>302</v>
      </c>
      <c r="L255" s="9">
        <f t="shared" si="29"/>
        <v>0.1103973509933775</v>
      </c>
      <c r="M255" s="3">
        <f t="shared" si="22"/>
        <v>9.4375</v>
      </c>
      <c r="N255" s="7">
        <v>35.22</v>
      </c>
      <c r="O255" s="8">
        <f t="shared" si="33"/>
        <v>20.8</v>
      </c>
      <c r="Q255" s="8">
        <v>0.65</v>
      </c>
      <c r="R255">
        <v>9</v>
      </c>
      <c r="S255" s="10">
        <f t="shared" si="30"/>
        <v>1.602222222222222</v>
      </c>
      <c r="T255" s="3">
        <f t="shared" si="31"/>
        <v>0.28125</v>
      </c>
    </row>
  </sheetData>
  <autoFilter ref="A1:T133" xr:uid="{00000000-0009-0000-0000-000000000000}"/>
  <sortState xmlns:xlrd2="http://schemas.microsoft.com/office/spreadsheetml/2017/richdata2" ref="A2:U109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E18" sqref="E1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12</v>
      </c>
      <c r="B1" s="13">
        <v>0.42</v>
      </c>
    </row>
    <row r="2" spans="1:2" x14ac:dyDescent="0.25">
      <c r="A2" t="s">
        <v>13</v>
      </c>
      <c r="B2" s="13">
        <v>0.2</v>
      </c>
    </row>
    <row r="3" spans="1:2" x14ac:dyDescent="0.25">
      <c r="A3" t="s">
        <v>14</v>
      </c>
      <c r="B3" s="13">
        <v>7.0000000000000007E-2</v>
      </c>
    </row>
    <row r="4" spans="1:2" x14ac:dyDescent="0.25">
      <c r="A4" t="s">
        <v>15</v>
      </c>
      <c r="B4" s="13">
        <v>0.03</v>
      </c>
    </row>
    <row r="5" spans="1:2" x14ac:dyDescent="0.25">
      <c r="A5" t="s">
        <v>16</v>
      </c>
      <c r="B5" s="13">
        <v>0.04</v>
      </c>
    </row>
    <row r="6" spans="1:2" x14ac:dyDescent="0.25">
      <c r="A6" t="s">
        <v>19</v>
      </c>
      <c r="B6" s="13">
        <v>0.1</v>
      </c>
    </row>
    <row r="7" spans="1:2" x14ac:dyDescent="0.25">
      <c r="A7" t="s">
        <v>17</v>
      </c>
      <c r="B7" s="13">
        <v>0.04</v>
      </c>
    </row>
    <row r="8" spans="1:2" x14ac:dyDescent="0.25">
      <c r="A8" t="s">
        <v>18</v>
      </c>
      <c r="B8" s="13">
        <v>0.1</v>
      </c>
    </row>
    <row r="9" spans="1:2" x14ac:dyDescent="0.25">
      <c r="B9" s="13">
        <f>SUM(B1:B8)</f>
        <v>1</v>
      </c>
    </row>
    <row r="11" spans="1:2" x14ac:dyDescent="0.25">
      <c r="A1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Bill Data</vt:lpstr>
      <vt:lpstr>Usage</vt:lpstr>
      <vt:lpstr>Cost of Energy</vt:lpstr>
      <vt:lpstr>Gas Billed</vt:lpstr>
      <vt:lpstr>Elec Billed</vt:lpstr>
      <vt:lpstr>Total Billed</vt:lpstr>
      <vt:lpstr>ccf-Day vs Temp</vt:lpstr>
      <vt:lpstr>kwh-Day vs Temp</vt:lpstr>
      <vt:lpstr>Temp vs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Foushee</dc:creator>
  <cp:lastModifiedBy>Jeff Foushee</cp:lastModifiedBy>
  <cp:lastPrinted>2008-10-26T19:43:06Z</cp:lastPrinted>
  <dcterms:created xsi:type="dcterms:W3CDTF">2008-10-25T19:14:44Z</dcterms:created>
  <dcterms:modified xsi:type="dcterms:W3CDTF">2022-10-30T00:11:38Z</dcterms:modified>
</cp:coreProperties>
</file>