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OneDrive\UofL\2016_Spring\ECON 431\Research_Paper\ECON431ResearchPaper\"/>
    </mc:Choice>
  </mc:AlternateContent>
  <bookViews>
    <workbookView xWindow="0" yWindow="0" windowWidth="23040" windowHeight="9192" firstSheet="1" activeTab="2"/>
  </bookViews>
  <sheets>
    <sheet name="DISTILLED SPIRITS - VALUE" sheetId="1" r:id="rId1"/>
    <sheet name="DISTILLED SPIRITS W-KENTUCKY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C3" i="2"/>
  <c r="B4" i="2"/>
  <c r="B3" i="2"/>
  <c r="B5" i="2"/>
  <c r="B7" i="2"/>
  <c r="C7" i="2"/>
  <c r="B8" i="2"/>
  <c r="C8" i="2"/>
  <c r="B9" i="2"/>
  <c r="C9" i="2"/>
  <c r="B10" i="2"/>
  <c r="C10" i="2"/>
  <c r="B11" i="2"/>
  <c r="C11" i="2"/>
  <c r="B12" i="2"/>
  <c r="C12" i="2"/>
  <c r="B6" i="2"/>
  <c r="C6" i="2"/>
  <c r="A7" i="2"/>
  <c r="A8" i="2"/>
  <c r="A9" i="2"/>
  <c r="A10" i="2"/>
  <c r="A11" i="2"/>
  <c r="A12" i="2"/>
  <c r="A6" i="2"/>
  <c r="E41" i="1" l="1"/>
  <c r="E42" i="1"/>
  <c r="E49" i="1"/>
  <c r="E50" i="1"/>
  <c r="E57" i="1"/>
  <c r="E58" i="1"/>
  <c r="E65" i="1"/>
  <c r="E66" i="1"/>
  <c r="E73" i="1"/>
  <c r="E74" i="1"/>
  <c r="E76" i="1"/>
  <c r="E81" i="1"/>
  <c r="E82" i="1"/>
  <c r="E89" i="1"/>
  <c r="E90" i="1"/>
  <c r="E93" i="1"/>
  <c r="E97" i="1"/>
  <c r="E98" i="1"/>
  <c r="E101" i="1"/>
  <c r="E103" i="1"/>
  <c r="E105" i="1"/>
  <c r="E106" i="1"/>
  <c r="E109" i="1"/>
  <c r="E113" i="1"/>
  <c r="E114" i="1"/>
  <c r="E117" i="1"/>
  <c r="E121" i="1"/>
  <c r="E122" i="1"/>
  <c r="E125" i="1"/>
  <c r="E129" i="1"/>
  <c r="E130" i="1"/>
  <c r="E133" i="1"/>
  <c r="E137" i="1"/>
  <c r="E138" i="1"/>
  <c r="E139" i="1"/>
  <c r="E141" i="1"/>
  <c r="E21" i="1"/>
  <c r="E22" i="1"/>
  <c r="E26" i="1"/>
  <c r="E29" i="1"/>
  <c r="E30" i="1"/>
  <c r="E34" i="1"/>
  <c r="D21" i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D75" i="1"/>
  <c r="E75" i="1" s="1"/>
  <c r="D76" i="1"/>
  <c r="D77" i="1"/>
  <c r="E77" i="1" s="1"/>
  <c r="D78" i="1"/>
  <c r="E78" i="1" s="1"/>
  <c r="D79" i="1"/>
  <c r="E79" i="1" s="1"/>
  <c r="D80" i="1"/>
  <c r="E80" i="1" s="1"/>
  <c r="D81" i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D98" i="1"/>
  <c r="D99" i="1"/>
  <c r="E99" i="1" s="1"/>
  <c r="D100" i="1"/>
  <c r="E100" i="1" s="1"/>
  <c r="D101" i="1"/>
  <c r="D102" i="1"/>
  <c r="E102" i="1" s="1"/>
  <c r="D103" i="1"/>
  <c r="D104" i="1"/>
  <c r="E104" i="1" s="1"/>
  <c r="D105" i="1"/>
  <c r="D106" i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D114" i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D122" i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D130" i="1"/>
  <c r="D131" i="1"/>
  <c r="E131" i="1" s="1"/>
  <c r="D132" i="1"/>
  <c r="E132" i="1" s="1"/>
  <c r="D133" i="1"/>
  <c r="D134" i="1"/>
  <c r="E134" i="1" s="1"/>
  <c r="D135" i="1"/>
  <c r="E135" i="1" s="1"/>
  <c r="D136" i="1"/>
  <c r="E136" i="1" s="1"/>
  <c r="D137" i="1"/>
  <c r="D138" i="1"/>
  <c r="D139" i="1"/>
  <c r="D140" i="1"/>
  <c r="E140" i="1" s="1"/>
  <c r="D141" i="1"/>
  <c r="D142" i="1"/>
  <c r="E142" i="1" s="1"/>
  <c r="D143" i="1"/>
  <c r="E143" i="1" s="1"/>
  <c r="D144" i="1"/>
  <c r="D20" i="1"/>
  <c r="E20" i="1" s="1"/>
  <c r="C144" i="1"/>
  <c r="E144" i="1" s="1"/>
  <c r="B144" i="1"/>
  <c r="E6" i="1"/>
  <c r="E7" i="1"/>
  <c r="E8" i="1"/>
  <c r="E9" i="1"/>
  <c r="E3" i="1"/>
  <c r="D4" i="1"/>
  <c r="E4" i="1" s="1"/>
  <c r="D6" i="1"/>
  <c r="D7" i="1"/>
  <c r="D8" i="1"/>
  <c r="D9" i="1"/>
  <c r="D10" i="1"/>
  <c r="E10" i="1" s="1"/>
  <c r="D11" i="1"/>
  <c r="E11" i="1" s="1"/>
  <c r="D12" i="1"/>
  <c r="E12" i="1" s="1"/>
  <c r="D3" i="1"/>
  <c r="C13" i="1"/>
  <c r="C14" i="1"/>
  <c r="C5" i="1"/>
  <c r="B13" i="1"/>
  <c r="B5" i="1"/>
  <c r="D5" i="1" s="1"/>
  <c r="E5" i="1" s="1"/>
  <c r="H20" i="1" l="1"/>
  <c r="G20" i="1"/>
  <c r="B14" i="1"/>
  <c r="D14" i="1" s="1"/>
  <c r="E14" i="1" s="1"/>
  <c r="D13" i="1"/>
  <c r="E13" i="1" s="1"/>
</calcChain>
</file>

<file path=xl/sharedStrings.xml><?xml version="1.0" encoding="utf-8"?>
<sst xmlns="http://schemas.openxmlformats.org/spreadsheetml/2006/main" count="153" uniqueCount="150">
  <si>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</si>
  <si>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</si>
  <si>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</si>
  <si>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</si>
  <si>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</si>
  <si>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</si>
  <si>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</si>
  <si>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</si>
  <si>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</si>
  <si>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</si>
  <si>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</si>
  <si>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</si>
  <si>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</si>
  <si>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</si>
  <si>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</si>
  <si>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</si>
  <si>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</si>
  <si>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</si>
  <si>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</si>
  <si>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</si>
  <si>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</si>
  <si>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</si>
  <si>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</si>
  <si>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</si>
  <si>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</si>
  <si>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</si>
  <si>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</si>
  <si>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</si>
  <si>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</si>
  <si>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</si>
  <si>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</si>
  <si>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</si>
  <si>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</si>
  <si>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</si>
  <si>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</si>
  <si>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</si>
  <si>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</si>
  <si>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</si>
  <si>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</si>
  <si>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</si>
  <si>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</si>
  <si>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</si>
  <si>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</si>
  <si>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</si>
  <si>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</si>
  <si>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</si>
  <si>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</si>
  <si>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</si>
  <si>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</si>
  <si>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</si>
  <si>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</si>
  <si>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</si>
  <si>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</si>
  <si>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</si>
  <si>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</si>
  <si>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</si>
  <si>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</si>
  <si>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</si>
  <si>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</si>
  <si>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</si>
  <si>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</si>
  <si>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</si>
  <si>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</si>
  <si>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</si>
  <si>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</si>
  <si>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</si>
  <si>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</si>
  <si>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</si>
  <si>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</si>
  <si>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</si>
  <si>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</si>
  <si>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</si>
  <si>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</si>
  <si>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</si>
  <si>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</si>
  <si>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</si>
  <si>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</si>
  <si>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</si>
  <si>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</si>
  <si>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</si>
  <si>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</si>
  <si>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</si>
  <si>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</si>
  <si>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</si>
  <si>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</si>
  <si>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</si>
  <si>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</si>
  <si>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</si>
  <si>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</si>
  <si>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</si>
  <si>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</si>
  <si>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</si>
  <si>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</si>
  <si>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</si>
  <si>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</si>
  <si>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</si>
  <si>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</si>
  <si>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</si>
  <si>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</si>
  <si>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</si>
  <si>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</si>
  <si>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</si>
  <si>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</si>
  <si>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</si>
  <si>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</si>
  <si>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</si>
  <si>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</si>
  <si>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</si>
  <si>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</si>
  <si>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</si>
  <si>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</si>
  <si>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</si>
  <si>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</si>
  <si>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</si>
  <si>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</si>
  <si>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</si>
  <si>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</si>
  <si>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</si>
  <si>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</si>
  <si>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</si>
  <si>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</si>
  <si>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</si>
  <si>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</si>
  <si>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</si>
  <si>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</si>
  <si>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</si>
  <si>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</si>
  <si>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</si>
  <si>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</si>
  <si>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</si>
  <si>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</si>
  <si>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</si>
  <si>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</si>
  <si>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</si>
  <si>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</si>
  <si>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</si>
  <si>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</si>
  <si>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</si>
  <si>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</si>
  <si>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</si>
  <si>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</si>
  <si>
    <t>KENTUCKY BOURBON</t>
  </si>
  <si>
    <t>OTHER BOURBON</t>
  </si>
  <si>
    <t>OTHER WHISKEY</t>
  </si>
  <si>
    <t>SALES GROWTH</t>
  </si>
  <si>
    <t>YEAR</t>
  </si>
  <si>
    <t>VALUE</t>
  </si>
  <si>
    <t>PREMIUM</t>
  </si>
  <si>
    <t>HIGH END PREMIUM</t>
  </si>
  <si>
    <t>SUPER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</si>
</sst>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9" fontId="0" fillId="0" borderId="0" xfId="2" applyFont="1" applyBorder="1" applyAlignment="1">
      <alignment horizontal="right"/>
    </xf>
    <xf numFmtId="0" fontId="1" fillId="0" borderId="0" xfId="0" applyFont="1" applyAlignment="1">
      <alignment horizontal="center"/>
    </xf>
    <xf numFmtId="44" fontId="0" fillId="0" borderId="0" xfId="3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DISTILLED SPIRITS - EXPORTS BY VALUE (U.S. DOLLARS)</a:t>
            </a:r>
            <a:r>
              <a:rPr lang="en-US" sz="1440" b="0" i="0" u="none" strike="noStrike" baseline="0"/>
              <a:t> -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'DISTILLED SPIRITS - VALUE'!$B$2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E-4C49-8BA3-064E80B79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AE-4C49-8BA3-064E80B79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E-4C49-8BA3-064E80B79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AE-4C49-8BA3-064E80B79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AE-4C49-8BA3-064E80B79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8-4E7C-BEE0-2695D84C8E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8-4E7C-BEE0-2695D84C8E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8-4E7C-BEE0-2695D84C8E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E-4C49-8BA3-064E80B79DED}"/>
              </c:ext>
            </c:extLst>
          </c:dPt>
          <c:dLbls>
            <c:dLbl>
              <c:idx val="0"/>
              <c:layout>
                <c:manualLayout>
                  <c:x val="0.139745170571311"/>
                  <c:y val="-7.338740826573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AE-4C49-8BA3-064E80B79DED}"/>
                </c:ext>
              </c:extLst>
            </c:dLbl>
            <c:dLbl>
              <c:idx val="1"/>
              <c:layout>
                <c:manualLayout>
                  <c:x val="-2.055076037813399E-3"/>
                  <c:y val="5.793742757821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AE-4C49-8BA3-064E80B79DED}"/>
                </c:ext>
              </c:extLst>
            </c:dLbl>
            <c:dLbl>
              <c:idx val="2"/>
              <c:layout>
                <c:manualLayout>
                  <c:x val="0"/>
                  <c:y val="9.656237929702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AE-4C49-8BA3-064E80B79DED}"/>
                </c:ext>
              </c:extLst>
            </c:dLbl>
            <c:dLbl>
              <c:idx val="3"/>
              <c:layout>
                <c:manualLayout>
                  <c:x val="-3.0114145719454611E-4"/>
                  <c:y val="8.8837388953263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AE-4C49-8BA3-064E80B79DED}"/>
                </c:ext>
              </c:extLst>
            </c:dLbl>
            <c:dLbl>
              <c:idx val="4"/>
              <c:layout>
                <c:manualLayout>
                  <c:x val="-2.6715988491574187E-2"/>
                  <c:y val="3.8624951718811058E-3"/>
                </c:manualLayout>
              </c:layout>
              <c:tx>
                <c:rich>
                  <a:bodyPr/>
                  <a:lstStyle/>
                  <a:p>
                    <a:fld id="{74D07415-98F9-47A7-B405-DF113545CDF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&lt;</a:t>
                    </a:r>
                    <a:fld id="{A0DCCD2E-C8E0-4CF5-B2AF-9E57FE9C76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AE-4C49-8BA3-064E80B79DED}"/>
                </c:ext>
              </c:extLst>
            </c:dLbl>
            <c:dLbl>
              <c:idx val="5"/>
              <c:layout>
                <c:manualLayout>
                  <c:x val="-2.055076037813399E-3"/>
                  <c:y val="-4.6349942062572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C8-4E7C-BEE0-2695D84C8E67}"/>
                </c:ext>
              </c:extLst>
            </c:dLbl>
            <c:dLbl>
              <c:idx val="6"/>
              <c:layout>
                <c:manualLayout>
                  <c:x val="0"/>
                  <c:y val="-5.4074932406334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C8-4E7C-BEE0-2695D84C8E67}"/>
                </c:ext>
              </c:extLst>
            </c:dLbl>
            <c:dLbl>
              <c:idx val="7"/>
              <c:layout>
                <c:manualLayout>
                  <c:x val="0"/>
                  <c:y val="-1.1587485515643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0C8-4E7C-BEE0-2695D84C8E67}"/>
                </c:ext>
              </c:extLst>
            </c:dLbl>
            <c:dLbl>
              <c:idx val="8"/>
              <c:layout>
                <c:manualLayout>
                  <c:x val="-1.3959387166616504E-2"/>
                  <c:y val="-6.57323686219408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Tequila
&lt;</a:t>
                    </a:r>
                    <a:fld id="{688B430C-C531-4E81-B75F-270ED27F49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AE-4C49-8BA3-064E80B79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'DISTILLED SPIRITS - VALUE'!$A$3:$A$12</c15:sqref>
                  </c15:fullRef>
                </c:ext>
              </c:extLst>
              <c:f>('DISTILLED SPIRITS - VALUE'!$A$3:$A$4,'DISTILLED SPIRITS - VALUE'!$A$6:$A$12)</c:f>
              <c:strCache>
                <c:ptCount val="9"/>
                <c:pt idx="0">
                  <c:v>WHISKEY, BOURBON</c:v>
                </c:pt>
                <c:pt idx="1">
                  <c:v>WHISKEY, OTHER</c:v>
                </c:pt>
                <c:pt idx="2">
                  <c:v>RUM</c:v>
                </c:pt>
                <c:pt idx="3">
                  <c:v>BRANDY</c:v>
                </c:pt>
                <c:pt idx="4">
                  <c:v>GIN</c:v>
                </c:pt>
                <c:pt idx="5">
                  <c:v>VODKA</c:v>
                </c:pt>
                <c:pt idx="6">
                  <c:v>CORDIALS</c:v>
                </c:pt>
                <c:pt idx="7">
                  <c:v>OTHER DISTILLED SPIRITS</c:v>
                </c:pt>
                <c:pt idx="8">
                  <c:v>TEQUILA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'DISTILLED SPIRITS - VALUE'!$B$3:$B$12</c15:sqref>
                  </c15:fullRef>
                </c:ext>
              </c:extLst>
              <c:f>('DISTILLED SPIRITS - VALUE'!$B$3:$B$4,'DISTILLED SPIRITS - VALUE'!$B$6:$B$12)</c:f>
              <c:numCache>
                <c:formatCode>_(* #,##0_);_(* \(#,##0\);_(* "-"??_);_(@_)</c:formatCode>
                <c:ptCount val="9"/>
                <c:pt idx="0">
                  <c:v>722755084</c:v>
                </c:pt>
                <c:pt idx="1">
                  <c:v>355497190</c:v>
                </c:pt>
                <c:pt idx="2">
                  <c:v>93158899</c:v>
                </c:pt>
                <c:pt idx="3">
                  <c:v>93782350</c:v>
                </c:pt>
                <c:pt idx="4">
                  <c:v>6884192</c:v>
                </c:pt>
                <c:pt idx="5">
                  <c:v>63622174</c:v>
                </c:pt>
                <c:pt idx="6">
                  <c:v>90663881</c:v>
                </c:pt>
                <c:pt idx="7">
                  <c:v>138492124</c:v>
                </c:pt>
                <c:pt idx="8">
                  <c:v>5621518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4AE-4C49-8BA3-064E80B7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13</xdr:col>
      <xdr:colOff>601980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H26" sqref="H26"/>
    </sheetView>
  </sheetViews>
  <sheetFormatPr defaultRowHeight="14.4" x14ac:dyDescent="0.3"/>
  <cols>
    <col min="1" max="1" width="23" bestFit="1" customWidth="1"/>
    <col min="2" max="3" width="14.33203125" bestFit="1" customWidth="1"/>
    <col min="4" max="4" width="13.44140625" bestFit="1" customWidth="1"/>
    <col min="5" max="5" width="10.44140625" bestFit="1" customWidth="1"/>
    <col min="7" max="8" width="14.109375" bestFit="1" customWidth="1"/>
  </cols>
  <sheetData>
    <row r="1" spans="1:5" ht="18" x14ac:dyDescent="0.35">
      <c r="A1" s="12" t="s">
        <v>14</v>
      </c>
      <c r="B1" s="12"/>
      <c r="C1" s="12"/>
      <c r="D1" s="12"/>
      <c r="E1" s="12"/>
    </row>
    <row r="2" spans="1:5" x14ac:dyDescent="0.3">
      <c r="B2" s="8">
        <v>2015</v>
      </c>
      <c r="C2" s="9">
        <v>2014</v>
      </c>
      <c r="D2" s="8" t="s">
        <v>12</v>
      </c>
      <c r="E2" s="8" t="s">
        <v>13</v>
      </c>
    </row>
    <row r="3" spans="1:5" x14ac:dyDescent="0.3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3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3">
      <c r="A5" s="7" t="s">
        <v>2</v>
      </c>
      <c r="B5" s="4">
        <f>SUM(B2:B4)</f>
        <v>1078254289</v>
      </c>
      <c r="C5" s="4">
        <f>SUM(C2:C4)</f>
        <v>1094207157</v>
      </c>
      <c r="D5" s="5">
        <f t="shared" si="0"/>
        <v>-15952868</v>
      </c>
      <c r="E5" s="6">
        <f t="shared" si="1"/>
        <v>-1.4579385537687541E-2</v>
      </c>
    </row>
    <row r="6" spans="1:5" x14ac:dyDescent="0.3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3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3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3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3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3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3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3">
      <c r="A13" s="7" t="s">
        <v>10</v>
      </c>
      <c r="B13" s="4">
        <f>SUM(B6:B12)</f>
        <v>492225138</v>
      </c>
      <c r="C13" s="4">
        <f>SUM(C6:C12)</f>
        <v>474091992</v>
      </c>
      <c r="D13" s="5">
        <f t="shared" si="0"/>
        <v>18133146</v>
      </c>
      <c r="E13" s="6">
        <f t="shared" si="1"/>
        <v>3.8248159230666774E-2</v>
      </c>
    </row>
    <row r="14" spans="1:5" x14ac:dyDescent="0.3">
      <c r="A14" s="7" t="s">
        <v>11</v>
      </c>
      <c r="B14" s="4">
        <f>SUM(B13,B5)</f>
        <v>1570479427</v>
      </c>
      <c r="C14" s="4">
        <f>SUM(C13,C5)</f>
        <v>1568299149</v>
      </c>
      <c r="D14" s="5">
        <f t="shared" si="0"/>
        <v>2180278</v>
      </c>
      <c r="E14" s="6">
        <f t="shared" si="1"/>
        <v>1.3902181872573343E-3</v>
      </c>
    </row>
    <row r="19" spans="1:8" x14ac:dyDescent="0.3">
      <c r="B19">
        <v>2015</v>
      </c>
      <c r="C19">
        <v>2014</v>
      </c>
      <c r="D19" t="s">
        <v>12</v>
      </c>
      <c r="E19" t="s">
        <v>13</v>
      </c>
      <c r="G19" t="s">
        <v>139</v>
      </c>
      <c r="H19" t="s">
        <v>140</v>
      </c>
    </row>
    <row r="20" spans="1:8" x14ac:dyDescent="0.3">
      <c r="A20" t="s">
        <v>15</v>
      </c>
      <c r="B20" s="1">
        <v>0</v>
      </c>
      <c r="C20" s="1">
        <v>153007</v>
      </c>
      <c r="D20" s="10">
        <f t="shared" ref="D20" si="2">B20-C20</f>
        <v>-153007</v>
      </c>
      <c r="E20" s="11">
        <f>IF(C20=0,"NEW",D20/C20)</f>
        <v>-1</v>
      </c>
      <c r="G20">
        <f>COUNTIF($E$20:$E$144, "NEW")</f>
        <v>8</v>
      </c>
      <c r="H20">
        <f>COUNTIF($E$20:$E$144, "-100%")</f>
        <v>16</v>
      </c>
    </row>
    <row r="21" spans="1:8" x14ac:dyDescent="0.3">
      <c r="A21" t="s">
        <v>16</v>
      </c>
      <c r="B21" s="1">
        <v>0</v>
      </c>
      <c r="C21" s="1">
        <v>115461</v>
      </c>
      <c r="D21" s="10">
        <f t="shared" ref="D21:D84" si="3">B21-C21</f>
        <v>-115461</v>
      </c>
      <c r="E21" s="11">
        <f t="shared" ref="E21:E84" si="4">IF(C21=0,"NEW",D21/C21)</f>
        <v>-1</v>
      </c>
    </row>
    <row r="22" spans="1:8" x14ac:dyDescent="0.3">
      <c r="A22" t="s">
        <v>17</v>
      </c>
      <c r="B22" s="1">
        <v>52839</v>
      </c>
      <c r="C22" s="1">
        <v>47349</v>
      </c>
      <c r="D22" s="10">
        <f t="shared" si="3"/>
        <v>5490</v>
      </c>
      <c r="E22" s="11">
        <f t="shared" si="4"/>
        <v>0.11594753849078122</v>
      </c>
    </row>
    <row r="23" spans="1:8" x14ac:dyDescent="0.3">
      <c r="A23" t="s">
        <v>18</v>
      </c>
      <c r="B23" s="1">
        <v>733247</v>
      </c>
      <c r="C23" s="1">
        <v>1076602</v>
      </c>
      <c r="D23" s="10">
        <f t="shared" si="3"/>
        <v>-343355</v>
      </c>
      <c r="E23" s="11">
        <f t="shared" si="4"/>
        <v>-0.31892472798675836</v>
      </c>
    </row>
    <row r="24" spans="1:8" x14ac:dyDescent="0.3">
      <c r="A24" t="s">
        <v>19</v>
      </c>
      <c r="B24" s="1">
        <v>0</v>
      </c>
      <c r="C24" s="1">
        <v>41640</v>
      </c>
      <c r="D24" s="10">
        <f t="shared" si="3"/>
        <v>-41640</v>
      </c>
      <c r="E24" s="11">
        <f t="shared" si="4"/>
        <v>-1</v>
      </c>
    </row>
    <row r="25" spans="1:8" x14ac:dyDescent="0.3">
      <c r="A25" t="s">
        <v>20</v>
      </c>
      <c r="B25" s="1">
        <v>70425166</v>
      </c>
      <c r="C25" s="1">
        <v>102812427</v>
      </c>
      <c r="D25" s="10">
        <f t="shared" si="3"/>
        <v>-32387261</v>
      </c>
      <c r="E25" s="11">
        <f t="shared" si="4"/>
        <v>-0.31501309661720173</v>
      </c>
    </row>
    <row r="26" spans="1:8" x14ac:dyDescent="0.3">
      <c r="A26" t="s">
        <v>21</v>
      </c>
      <c r="B26" s="1">
        <v>3613527</v>
      </c>
      <c r="C26" s="1">
        <v>7795106</v>
      </c>
      <c r="D26" s="10">
        <f t="shared" si="3"/>
        <v>-4181579</v>
      </c>
      <c r="E26" s="11">
        <f t="shared" si="4"/>
        <v>-0.53643645128109863</v>
      </c>
    </row>
    <row r="27" spans="1:8" x14ac:dyDescent="0.3">
      <c r="A27" t="s">
        <v>22</v>
      </c>
      <c r="B27" s="1">
        <v>422102</v>
      </c>
      <c r="C27" s="1">
        <v>527689</v>
      </c>
      <c r="D27" s="10">
        <f t="shared" si="3"/>
        <v>-105587</v>
      </c>
      <c r="E27" s="11">
        <f t="shared" si="4"/>
        <v>-0.20009323673603202</v>
      </c>
    </row>
    <row r="28" spans="1:8" x14ac:dyDescent="0.3">
      <c r="A28" t="s">
        <v>23</v>
      </c>
      <c r="B28" s="1">
        <v>334048</v>
      </c>
      <c r="C28" s="1">
        <v>380204</v>
      </c>
      <c r="D28" s="10">
        <f t="shared" si="3"/>
        <v>-46156</v>
      </c>
      <c r="E28" s="11">
        <f t="shared" si="4"/>
        <v>-0.12139798634417313</v>
      </c>
    </row>
    <row r="29" spans="1:8" x14ac:dyDescent="0.3">
      <c r="A29" t="s">
        <v>24</v>
      </c>
      <c r="B29" s="1">
        <v>65469</v>
      </c>
      <c r="C29" s="1">
        <v>0</v>
      </c>
      <c r="D29" s="10">
        <f t="shared" si="3"/>
        <v>65469</v>
      </c>
      <c r="E29" s="11" t="str">
        <f t="shared" si="4"/>
        <v>NEW</v>
      </c>
    </row>
    <row r="30" spans="1:8" x14ac:dyDescent="0.3">
      <c r="A30" t="s">
        <v>25</v>
      </c>
      <c r="B30" s="1">
        <v>36527</v>
      </c>
      <c r="C30" s="1">
        <v>0</v>
      </c>
      <c r="D30" s="10">
        <f t="shared" si="3"/>
        <v>36527</v>
      </c>
      <c r="E30" s="11" t="str">
        <f t="shared" si="4"/>
        <v>NEW</v>
      </c>
    </row>
    <row r="31" spans="1:8" x14ac:dyDescent="0.3">
      <c r="A31" t="s">
        <v>26</v>
      </c>
      <c r="B31" s="1">
        <v>81838</v>
      </c>
      <c r="C31" s="1">
        <v>76354</v>
      </c>
      <c r="D31" s="10">
        <f t="shared" si="3"/>
        <v>5484</v>
      </c>
      <c r="E31" s="11">
        <f t="shared" si="4"/>
        <v>7.1823349136914891E-2</v>
      </c>
    </row>
    <row r="32" spans="1:8" x14ac:dyDescent="0.3">
      <c r="A32" t="s">
        <v>27</v>
      </c>
      <c r="B32" s="1">
        <v>10908743</v>
      </c>
      <c r="C32" s="1">
        <v>18660355</v>
      </c>
      <c r="D32" s="10">
        <f t="shared" si="3"/>
        <v>-7751612</v>
      </c>
      <c r="E32" s="11">
        <f t="shared" si="4"/>
        <v>-0.41540538751808315</v>
      </c>
    </row>
    <row r="33" spans="1:5" x14ac:dyDescent="0.3">
      <c r="A33" t="s">
        <v>28</v>
      </c>
      <c r="B33" s="1">
        <v>540142</v>
      </c>
      <c r="C33" s="1">
        <v>693272</v>
      </c>
      <c r="D33" s="10">
        <f t="shared" si="3"/>
        <v>-153130</v>
      </c>
      <c r="E33" s="11">
        <f t="shared" si="4"/>
        <v>-0.22088011631798196</v>
      </c>
    </row>
    <row r="34" spans="1:5" x14ac:dyDescent="0.3">
      <c r="A34" t="s">
        <v>29</v>
      </c>
      <c r="B34" s="1">
        <v>1837345</v>
      </c>
      <c r="C34" s="1">
        <v>5302363</v>
      </c>
      <c r="D34" s="10">
        <f t="shared" si="3"/>
        <v>-3465018</v>
      </c>
      <c r="E34" s="11">
        <f t="shared" si="4"/>
        <v>-0.65348562518258368</v>
      </c>
    </row>
    <row r="35" spans="1:5" x14ac:dyDescent="0.3">
      <c r="A35" t="s">
        <v>30</v>
      </c>
      <c r="B35" s="1">
        <v>48873</v>
      </c>
      <c r="C35" s="1">
        <v>17070</v>
      </c>
      <c r="D35" s="10">
        <f t="shared" si="3"/>
        <v>31803</v>
      </c>
      <c r="E35" s="11">
        <f t="shared" si="4"/>
        <v>1.8630931458699473</v>
      </c>
    </row>
    <row r="36" spans="1:5" x14ac:dyDescent="0.3">
      <c r="A36" t="s">
        <v>31</v>
      </c>
      <c r="B36" s="1">
        <v>0</v>
      </c>
      <c r="C36" s="1">
        <v>143790</v>
      </c>
      <c r="D36" s="10">
        <f t="shared" si="3"/>
        <v>-143790</v>
      </c>
      <c r="E36" s="11">
        <f t="shared" si="4"/>
        <v>-1</v>
      </c>
    </row>
    <row r="37" spans="1:5" x14ac:dyDescent="0.3">
      <c r="A37" t="s">
        <v>32</v>
      </c>
      <c r="B37" s="1">
        <v>5458628</v>
      </c>
      <c r="C37" s="1">
        <v>6987958</v>
      </c>
      <c r="D37" s="10">
        <f t="shared" si="3"/>
        <v>-1529330</v>
      </c>
      <c r="E37" s="11">
        <f t="shared" si="4"/>
        <v>-0.21885220260339286</v>
      </c>
    </row>
    <row r="38" spans="1:5" x14ac:dyDescent="0.3">
      <c r="A38" t="s">
        <v>33</v>
      </c>
      <c r="B38" s="1">
        <v>3895474</v>
      </c>
      <c r="C38" s="1">
        <v>6402257</v>
      </c>
      <c r="D38" s="10">
        <f t="shared" si="3"/>
        <v>-2506783</v>
      </c>
      <c r="E38" s="11">
        <f t="shared" si="4"/>
        <v>-0.39154676233709457</v>
      </c>
    </row>
    <row r="39" spans="1:5" x14ac:dyDescent="0.3">
      <c r="A39" t="s">
        <v>34</v>
      </c>
      <c r="B39" s="1">
        <v>319160</v>
      </c>
      <c r="C39" s="1">
        <v>697485</v>
      </c>
      <c r="D39" s="10">
        <f t="shared" si="3"/>
        <v>-378325</v>
      </c>
      <c r="E39" s="11">
        <f t="shared" si="4"/>
        <v>-0.5424130984895732</v>
      </c>
    </row>
    <row r="40" spans="1:5" x14ac:dyDescent="0.3">
      <c r="A40" t="s">
        <v>35</v>
      </c>
      <c r="B40" s="1">
        <v>0</v>
      </c>
      <c r="C40" s="1">
        <v>7737</v>
      </c>
      <c r="D40" s="10">
        <f t="shared" si="3"/>
        <v>-7737</v>
      </c>
      <c r="E40" s="11">
        <f t="shared" si="4"/>
        <v>-1</v>
      </c>
    </row>
    <row r="41" spans="1:5" x14ac:dyDescent="0.3">
      <c r="A41" t="s">
        <v>36</v>
      </c>
      <c r="B41" s="1">
        <v>34292071</v>
      </c>
      <c r="C41" s="1">
        <v>33423004</v>
      </c>
      <c r="D41" s="10">
        <f t="shared" si="3"/>
        <v>869067</v>
      </c>
      <c r="E41" s="11">
        <f t="shared" si="4"/>
        <v>2.6002061334762131E-2</v>
      </c>
    </row>
    <row r="42" spans="1:5" x14ac:dyDescent="0.3">
      <c r="A42" t="s">
        <v>37</v>
      </c>
      <c r="B42" s="1">
        <v>54417</v>
      </c>
      <c r="C42" s="1">
        <v>30835</v>
      </c>
      <c r="D42" s="10">
        <f t="shared" si="3"/>
        <v>23582</v>
      </c>
      <c r="E42" s="11">
        <f t="shared" si="4"/>
        <v>0.76478028214691096</v>
      </c>
    </row>
    <row r="43" spans="1:5" x14ac:dyDescent="0.3">
      <c r="A43" t="s">
        <v>38</v>
      </c>
      <c r="B43" s="1">
        <v>6714270</v>
      </c>
      <c r="C43" s="1">
        <v>12390236</v>
      </c>
      <c r="D43" s="10">
        <f t="shared" si="3"/>
        <v>-5675966</v>
      </c>
      <c r="E43" s="11">
        <f t="shared" si="4"/>
        <v>-0.45809991028419472</v>
      </c>
    </row>
    <row r="44" spans="1:5" x14ac:dyDescent="0.3">
      <c r="A44" t="s">
        <v>39</v>
      </c>
      <c r="B44" s="1">
        <v>4170090</v>
      </c>
      <c r="C44" s="1">
        <v>4467702</v>
      </c>
      <c r="D44" s="10">
        <f t="shared" si="3"/>
        <v>-297612</v>
      </c>
      <c r="E44" s="11">
        <f t="shared" si="4"/>
        <v>-6.6614111684261845E-2</v>
      </c>
    </row>
    <row r="45" spans="1:5" x14ac:dyDescent="0.3">
      <c r="A45" t="s">
        <v>40</v>
      </c>
      <c r="B45" s="1">
        <v>902209</v>
      </c>
      <c r="C45" s="1">
        <v>988890</v>
      </c>
      <c r="D45" s="10">
        <f t="shared" si="3"/>
        <v>-86681</v>
      </c>
      <c r="E45" s="11">
        <f t="shared" si="4"/>
        <v>-8.7654845331634465E-2</v>
      </c>
    </row>
    <row r="46" spans="1:5" x14ac:dyDescent="0.3">
      <c r="A46" t="s">
        <v>41</v>
      </c>
      <c r="B46" s="1">
        <v>0</v>
      </c>
      <c r="C46" s="1">
        <v>34450</v>
      </c>
      <c r="D46" s="10">
        <f t="shared" si="3"/>
        <v>-34450</v>
      </c>
      <c r="E46" s="11">
        <f t="shared" si="4"/>
        <v>-1</v>
      </c>
    </row>
    <row r="47" spans="1:5" x14ac:dyDescent="0.3">
      <c r="A47" t="s">
        <v>42</v>
      </c>
      <c r="B47" s="1">
        <v>182646</v>
      </c>
      <c r="C47" s="1">
        <v>86307</v>
      </c>
      <c r="D47" s="10">
        <f t="shared" si="3"/>
        <v>96339</v>
      </c>
      <c r="E47" s="11">
        <f t="shared" si="4"/>
        <v>1.1162362264937955</v>
      </c>
    </row>
    <row r="48" spans="1:5" x14ac:dyDescent="0.3">
      <c r="A48" t="s">
        <v>43</v>
      </c>
      <c r="B48" s="1">
        <v>2125328</v>
      </c>
      <c r="C48" s="1">
        <v>3743552</v>
      </c>
      <c r="D48" s="10">
        <f t="shared" si="3"/>
        <v>-1618224</v>
      </c>
      <c r="E48" s="11">
        <f t="shared" si="4"/>
        <v>-0.43226967329424032</v>
      </c>
    </row>
    <row r="49" spans="1:5" x14ac:dyDescent="0.3">
      <c r="A49" t="s">
        <v>44</v>
      </c>
      <c r="B49" s="1">
        <v>56385</v>
      </c>
      <c r="C49" s="1">
        <v>0</v>
      </c>
      <c r="D49" s="10">
        <f t="shared" si="3"/>
        <v>56385</v>
      </c>
      <c r="E49" s="11" t="str">
        <f t="shared" si="4"/>
        <v>NEW</v>
      </c>
    </row>
    <row r="50" spans="1:5" x14ac:dyDescent="0.3">
      <c r="A50" t="s">
        <v>45</v>
      </c>
      <c r="B50" s="1">
        <v>14655</v>
      </c>
      <c r="C50" s="1">
        <v>64583</v>
      </c>
      <c r="D50" s="10">
        <f t="shared" si="3"/>
        <v>-49928</v>
      </c>
      <c r="E50" s="11">
        <f t="shared" si="4"/>
        <v>-0.77308269978167632</v>
      </c>
    </row>
    <row r="51" spans="1:5" x14ac:dyDescent="0.3">
      <c r="A51" t="s">
        <v>46</v>
      </c>
      <c r="B51" s="1">
        <v>905868</v>
      </c>
      <c r="C51" s="1">
        <v>1245685</v>
      </c>
      <c r="D51" s="10">
        <f t="shared" si="3"/>
        <v>-339817</v>
      </c>
      <c r="E51" s="11">
        <f t="shared" si="4"/>
        <v>-0.27279528933879754</v>
      </c>
    </row>
    <row r="52" spans="1:5" x14ac:dyDescent="0.3">
      <c r="A52" t="s">
        <v>49</v>
      </c>
      <c r="B52" s="1">
        <v>1084547</v>
      </c>
      <c r="C52" s="1">
        <v>3738190</v>
      </c>
      <c r="D52" s="10">
        <f t="shared" si="3"/>
        <v>-2653643</v>
      </c>
      <c r="E52" s="11">
        <f t="shared" si="4"/>
        <v>-0.70987376243583122</v>
      </c>
    </row>
    <row r="53" spans="1:5" x14ac:dyDescent="0.3">
      <c r="A53" t="s">
        <v>47</v>
      </c>
      <c r="B53" s="1">
        <v>1786170</v>
      </c>
      <c r="C53" s="1">
        <v>2284321</v>
      </c>
      <c r="D53" s="10">
        <f t="shared" si="3"/>
        <v>-498151</v>
      </c>
      <c r="E53" s="11">
        <f t="shared" si="4"/>
        <v>-0.21807399222788743</v>
      </c>
    </row>
    <row r="54" spans="1:5" x14ac:dyDescent="0.3">
      <c r="A54" t="s">
        <v>48</v>
      </c>
      <c r="B54" s="1">
        <v>450114</v>
      </c>
      <c r="C54" s="1">
        <v>592724</v>
      </c>
      <c r="D54" s="10">
        <f t="shared" si="3"/>
        <v>-142610</v>
      </c>
      <c r="E54" s="11">
        <f t="shared" si="4"/>
        <v>-0.24060102172343284</v>
      </c>
    </row>
    <row r="55" spans="1:5" x14ac:dyDescent="0.3">
      <c r="A55" t="s">
        <v>50</v>
      </c>
      <c r="B55" s="1">
        <v>22973</v>
      </c>
      <c r="C55" s="1">
        <v>11776</v>
      </c>
      <c r="D55" s="10">
        <f t="shared" si="3"/>
        <v>11197</v>
      </c>
      <c r="E55" s="11">
        <f t="shared" si="4"/>
        <v>0.95083220108695654</v>
      </c>
    </row>
    <row r="56" spans="1:5" x14ac:dyDescent="0.3">
      <c r="A56" t="s">
        <v>51</v>
      </c>
      <c r="B56" s="1">
        <v>1003658</v>
      </c>
      <c r="C56" s="1">
        <v>1710177</v>
      </c>
      <c r="D56" s="10">
        <f t="shared" si="3"/>
        <v>-706519</v>
      </c>
      <c r="E56" s="11">
        <f t="shared" si="4"/>
        <v>-0.41312624365782019</v>
      </c>
    </row>
    <row r="57" spans="1:5" x14ac:dyDescent="0.3">
      <c r="A57" t="s">
        <v>52</v>
      </c>
      <c r="B57" s="1">
        <v>248075</v>
      </c>
      <c r="C57" s="1">
        <v>2064191</v>
      </c>
      <c r="D57" s="10">
        <f t="shared" si="3"/>
        <v>-1816116</v>
      </c>
      <c r="E57" s="11">
        <f t="shared" si="4"/>
        <v>-0.87981974536271113</v>
      </c>
    </row>
    <row r="58" spans="1:5" x14ac:dyDescent="0.3">
      <c r="A58" t="s">
        <v>53</v>
      </c>
      <c r="B58" s="1">
        <v>12608</v>
      </c>
      <c r="C58" s="1">
        <v>6780</v>
      </c>
      <c r="D58" s="10">
        <f t="shared" si="3"/>
        <v>5828</v>
      </c>
      <c r="E58" s="11">
        <f t="shared" si="4"/>
        <v>0.85958702064896753</v>
      </c>
    </row>
    <row r="59" spans="1:5" x14ac:dyDescent="0.3">
      <c r="A59" t="s">
        <v>54</v>
      </c>
      <c r="B59" s="1">
        <v>2044602</v>
      </c>
      <c r="C59" s="1">
        <v>2802152</v>
      </c>
      <c r="D59" s="10">
        <f t="shared" si="3"/>
        <v>-757550</v>
      </c>
      <c r="E59" s="11">
        <f t="shared" si="4"/>
        <v>-0.27034579137748416</v>
      </c>
    </row>
    <row r="60" spans="1:5" x14ac:dyDescent="0.3">
      <c r="A60" t="s">
        <v>55</v>
      </c>
      <c r="B60" s="1">
        <v>96600</v>
      </c>
      <c r="C60" s="1">
        <v>232960</v>
      </c>
      <c r="D60" s="10">
        <f t="shared" si="3"/>
        <v>-136360</v>
      </c>
      <c r="E60" s="11">
        <f t="shared" si="4"/>
        <v>-0.58533653846153844</v>
      </c>
    </row>
    <row r="61" spans="1:5" x14ac:dyDescent="0.3">
      <c r="A61" t="s">
        <v>56</v>
      </c>
      <c r="B61" s="1">
        <v>102807</v>
      </c>
      <c r="C61" s="1">
        <v>260354</v>
      </c>
      <c r="D61" s="10">
        <f t="shared" si="3"/>
        <v>-157547</v>
      </c>
      <c r="E61" s="11">
        <f t="shared" si="4"/>
        <v>-0.60512609754411306</v>
      </c>
    </row>
    <row r="62" spans="1:5" x14ac:dyDescent="0.3">
      <c r="A62" t="s">
        <v>57</v>
      </c>
      <c r="B62" s="1">
        <v>52081663</v>
      </c>
      <c r="C62" s="1">
        <v>101571505</v>
      </c>
      <c r="D62" s="10">
        <f t="shared" si="3"/>
        <v>-49489842</v>
      </c>
      <c r="E62" s="11">
        <f t="shared" si="4"/>
        <v>-0.48724139708277436</v>
      </c>
    </row>
    <row r="63" spans="1:5" x14ac:dyDescent="0.3">
      <c r="A63" t="s">
        <v>58</v>
      </c>
      <c r="B63" s="1">
        <v>5062153</v>
      </c>
      <c r="C63" s="1">
        <v>7788444</v>
      </c>
      <c r="D63" s="10">
        <f t="shared" si="3"/>
        <v>-2726291</v>
      </c>
      <c r="E63" s="11">
        <f t="shared" si="4"/>
        <v>-0.35004308947974716</v>
      </c>
    </row>
    <row r="64" spans="1:5" x14ac:dyDescent="0.3">
      <c r="A64" t="s">
        <v>59</v>
      </c>
      <c r="B64" s="1">
        <v>50849324</v>
      </c>
      <c r="C64" s="1">
        <v>96610083</v>
      </c>
      <c r="D64" s="10">
        <f t="shared" si="3"/>
        <v>-45760759</v>
      </c>
      <c r="E64" s="11">
        <f t="shared" si="4"/>
        <v>-0.47366442072097176</v>
      </c>
    </row>
    <row r="65" spans="1:5" x14ac:dyDescent="0.3">
      <c r="A65" t="s">
        <v>60</v>
      </c>
      <c r="B65" s="1">
        <v>2384085</v>
      </c>
      <c r="C65" s="1">
        <v>9798667</v>
      </c>
      <c r="D65" s="10">
        <f t="shared" si="3"/>
        <v>-7414582</v>
      </c>
      <c r="E65" s="11">
        <f t="shared" si="4"/>
        <v>-0.75669292568060531</v>
      </c>
    </row>
    <row r="66" spans="1:5" x14ac:dyDescent="0.3">
      <c r="A66" t="s">
        <v>61</v>
      </c>
      <c r="B66" s="1">
        <v>0</v>
      </c>
      <c r="C66" s="1">
        <v>9251</v>
      </c>
      <c r="D66" s="10">
        <f t="shared" si="3"/>
        <v>-9251</v>
      </c>
      <c r="E66" s="11">
        <f t="shared" si="4"/>
        <v>-1</v>
      </c>
    </row>
    <row r="67" spans="1:5" x14ac:dyDescent="0.3">
      <c r="A67" t="s">
        <v>62</v>
      </c>
      <c r="B67" s="1">
        <v>228869</v>
      </c>
      <c r="C67" s="1">
        <v>273521</v>
      </c>
      <c r="D67" s="10">
        <f t="shared" si="3"/>
        <v>-44652</v>
      </c>
      <c r="E67" s="11">
        <f t="shared" si="4"/>
        <v>-0.16324889130999082</v>
      </c>
    </row>
    <row r="68" spans="1:5" x14ac:dyDescent="0.3">
      <c r="A68" t="s">
        <v>63</v>
      </c>
      <c r="B68" s="1">
        <v>93292</v>
      </c>
      <c r="C68" s="1">
        <v>277910</v>
      </c>
      <c r="D68" s="10">
        <f t="shared" si="3"/>
        <v>-184618</v>
      </c>
      <c r="E68" s="11">
        <f t="shared" si="4"/>
        <v>-0.66430858911158286</v>
      </c>
    </row>
    <row r="69" spans="1:5" x14ac:dyDescent="0.3">
      <c r="A69" t="s">
        <v>64</v>
      </c>
      <c r="B69" s="1">
        <v>0</v>
      </c>
      <c r="C69" s="1">
        <v>3037</v>
      </c>
      <c r="D69" s="10">
        <f t="shared" si="3"/>
        <v>-3037</v>
      </c>
      <c r="E69" s="11">
        <f t="shared" si="4"/>
        <v>-1</v>
      </c>
    </row>
    <row r="70" spans="1:5" x14ac:dyDescent="0.3">
      <c r="A70" t="s">
        <v>65</v>
      </c>
      <c r="B70" s="1">
        <v>55485</v>
      </c>
      <c r="C70" s="1">
        <v>88965</v>
      </c>
      <c r="D70" s="10">
        <f t="shared" si="3"/>
        <v>-33480</v>
      </c>
      <c r="E70" s="11">
        <f t="shared" si="4"/>
        <v>-0.37632776934749623</v>
      </c>
    </row>
    <row r="71" spans="1:5" x14ac:dyDescent="0.3">
      <c r="A71" t="s">
        <v>66</v>
      </c>
      <c r="B71" s="1">
        <v>18300</v>
      </c>
      <c r="C71" s="1">
        <v>29625</v>
      </c>
      <c r="D71" s="10">
        <f t="shared" si="3"/>
        <v>-11325</v>
      </c>
      <c r="E71" s="11">
        <f t="shared" si="4"/>
        <v>-0.38227848101265821</v>
      </c>
    </row>
    <row r="72" spans="1:5" x14ac:dyDescent="0.3">
      <c r="A72" t="s">
        <v>67</v>
      </c>
      <c r="B72" s="1">
        <v>1615940</v>
      </c>
      <c r="C72" s="1">
        <v>2232330</v>
      </c>
      <c r="D72" s="10">
        <f t="shared" si="3"/>
        <v>-616390</v>
      </c>
      <c r="E72" s="11">
        <f t="shared" si="4"/>
        <v>-0.27611957013523986</v>
      </c>
    </row>
    <row r="73" spans="1:5" x14ac:dyDescent="0.3">
      <c r="A73" t="s">
        <v>68</v>
      </c>
      <c r="B73" s="1">
        <v>1158921</v>
      </c>
      <c r="C73" s="1">
        <v>2295573</v>
      </c>
      <c r="D73" s="10">
        <f t="shared" si="3"/>
        <v>-1136652</v>
      </c>
      <c r="E73" s="11">
        <f t="shared" si="4"/>
        <v>-0.49514957703370793</v>
      </c>
    </row>
    <row r="74" spans="1:5" x14ac:dyDescent="0.3">
      <c r="A74" t="s">
        <v>69</v>
      </c>
      <c r="B74" s="1">
        <v>90410</v>
      </c>
      <c r="C74" s="1">
        <v>222096</v>
      </c>
      <c r="D74" s="10">
        <f t="shared" si="3"/>
        <v>-131686</v>
      </c>
      <c r="E74" s="11">
        <f t="shared" si="4"/>
        <v>-0.59292378070744178</v>
      </c>
    </row>
    <row r="75" spans="1:5" x14ac:dyDescent="0.3">
      <c r="A75" t="s">
        <v>70</v>
      </c>
      <c r="B75" s="1">
        <v>1985216</v>
      </c>
      <c r="C75" s="1">
        <v>3582648</v>
      </c>
      <c r="D75" s="10">
        <f t="shared" si="3"/>
        <v>-1597432</v>
      </c>
      <c r="E75" s="11">
        <f t="shared" si="4"/>
        <v>-0.44588025393507819</v>
      </c>
    </row>
    <row r="76" spans="1:5" x14ac:dyDescent="0.3">
      <c r="A76" t="s">
        <v>71</v>
      </c>
      <c r="B76" s="1">
        <v>9098</v>
      </c>
      <c r="C76" s="1">
        <v>0</v>
      </c>
      <c r="D76" s="10">
        <f t="shared" si="3"/>
        <v>9098</v>
      </c>
      <c r="E76" s="11" t="str">
        <f t="shared" si="4"/>
        <v>NEW</v>
      </c>
    </row>
    <row r="77" spans="1:5" x14ac:dyDescent="0.3">
      <c r="A77" t="s">
        <v>72</v>
      </c>
      <c r="B77" s="1">
        <v>2585959</v>
      </c>
      <c r="C77" s="1">
        <v>4075159</v>
      </c>
      <c r="D77" s="10">
        <f t="shared" si="3"/>
        <v>-1489200</v>
      </c>
      <c r="E77" s="11">
        <f t="shared" si="4"/>
        <v>-0.36543359412479365</v>
      </c>
    </row>
    <row r="78" spans="1:5" x14ac:dyDescent="0.3">
      <c r="A78" t="s">
        <v>73</v>
      </c>
      <c r="B78" s="1">
        <v>2576157</v>
      </c>
      <c r="C78" s="1">
        <v>3406976</v>
      </c>
      <c r="D78" s="10">
        <f t="shared" si="3"/>
        <v>-830819</v>
      </c>
      <c r="E78" s="11">
        <f t="shared" si="4"/>
        <v>-0.24385818978472404</v>
      </c>
    </row>
    <row r="79" spans="1:5" x14ac:dyDescent="0.3">
      <c r="A79" t="s">
        <v>74</v>
      </c>
      <c r="B79" s="1">
        <v>14348603</v>
      </c>
      <c r="C79" s="1">
        <v>27439305</v>
      </c>
      <c r="D79" s="10">
        <f t="shared" si="3"/>
        <v>-13090702</v>
      </c>
      <c r="E79" s="11">
        <f t="shared" si="4"/>
        <v>-0.4770784828551598</v>
      </c>
    </row>
    <row r="80" spans="1:5" x14ac:dyDescent="0.3">
      <c r="A80" t="s">
        <v>75</v>
      </c>
      <c r="B80" s="1">
        <v>439724</v>
      </c>
      <c r="C80" s="1">
        <v>444958</v>
      </c>
      <c r="D80" s="10">
        <f t="shared" si="3"/>
        <v>-5234</v>
      </c>
      <c r="E80" s="11">
        <f t="shared" si="4"/>
        <v>-1.176290795985239E-2</v>
      </c>
    </row>
    <row r="81" spans="1:5" x14ac:dyDescent="0.3">
      <c r="A81" t="s">
        <v>76</v>
      </c>
      <c r="B81" s="1">
        <v>72746897</v>
      </c>
      <c r="C81" s="1">
        <v>72882617</v>
      </c>
      <c r="D81" s="10">
        <f t="shared" si="3"/>
        <v>-135720</v>
      </c>
      <c r="E81" s="11">
        <f t="shared" si="4"/>
        <v>-1.862172429949929E-3</v>
      </c>
    </row>
    <row r="82" spans="1:5" x14ac:dyDescent="0.3">
      <c r="A82" t="s">
        <v>77</v>
      </c>
      <c r="B82" s="1">
        <v>221566</v>
      </c>
      <c r="C82" s="1">
        <v>261558</v>
      </c>
      <c r="D82" s="10">
        <f t="shared" si="3"/>
        <v>-39992</v>
      </c>
      <c r="E82" s="11">
        <f t="shared" si="4"/>
        <v>-0.15289916576820436</v>
      </c>
    </row>
    <row r="83" spans="1:5" x14ac:dyDescent="0.3">
      <c r="A83" t="s">
        <v>78</v>
      </c>
      <c r="B83" s="1">
        <v>60690</v>
      </c>
      <c r="C83" s="1">
        <v>65205</v>
      </c>
      <c r="D83" s="10">
        <f t="shared" si="3"/>
        <v>-4515</v>
      </c>
      <c r="E83" s="11">
        <f t="shared" si="4"/>
        <v>-6.9243156199677941E-2</v>
      </c>
    </row>
    <row r="84" spans="1:5" x14ac:dyDescent="0.3">
      <c r="A84" t="s">
        <v>79</v>
      </c>
      <c r="B84" s="1">
        <v>8235</v>
      </c>
      <c r="C84" s="1">
        <v>12046</v>
      </c>
      <c r="D84" s="10">
        <f t="shared" si="3"/>
        <v>-3811</v>
      </c>
      <c r="E84" s="11">
        <f t="shared" si="4"/>
        <v>-0.3163705794454591</v>
      </c>
    </row>
    <row r="85" spans="1:5" x14ac:dyDescent="0.3">
      <c r="A85" t="s">
        <v>80</v>
      </c>
      <c r="B85" s="1">
        <v>2333826</v>
      </c>
      <c r="C85" s="1">
        <v>2826572</v>
      </c>
      <c r="D85" s="10">
        <f t="shared" ref="D85:D144" si="5">B85-C85</f>
        <v>-492746</v>
      </c>
      <c r="E85" s="11">
        <f t="shared" ref="E85:E144" si="6">IF(C85=0,"NEW",D85/C85)</f>
        <v>-0.17432635715630099</v>
      </c>
    </row>
    <row r="86" spans="1:5" x14ac:dyDescent="0.3">
      <c r="A86" t="s">
        <v>81</v>
      </c>
      <c r="B86" s="1">
        <v>30965147</v>
      </c>
      <c r="C86" s="1">
        <v>23501652</v>
      </c>
      <c r="D86" s="10">
        <f t="shared" si="5"/>
        <v>7463495</v>
      </c>
      <c r="E86" s="11">
        <f t="shared" si="6"/>
        <v>0.31757320719411553</v>
      </c>
    </row>
    <row r="87" spans="1:5" x14ac:dyDescent="0.3">
      <c r="A87" t="s">
        <v>82</v>
      </c>
      <c r="B87" s="1">
        <v>506600</v>
      </c>
      <c r="C87" s="1">
        <v>1081764</v>
      </c>
      <c r="D87" s="10">
        <f t="shared" si="5"/>
        <v>-575164</v>
      </c>
      <c r="E87" s="11">
        <f t="shared" si="6"/>
        <v>-0.5316908309021191</v>
      </c>
    </row>
    <row r="88" spans="1:5" x14ac:dyDescent="0.3">
      <c r="A88" t="s">
        <v>83</v>
      </c>
      <c r="B88" s="1">
        <v>2745172</v>
      </c>
      <c r="C88" s="1">
        <v>4125306</v>
      </c>
      <c r="D88" s="10">
        <f t="shared" si="5"/>
        <v>-1380134</v>
      </c>
      <c r="E88" s="11">
        <f t="shared" si="6"/>
        <v>-0.33455312163509809</v>
      </c>
    </row>
    <row r="89" spans="1:5" x14ac:dyDescent="0.3">
      <c r="A89" t="s">
        <v>84</v>
      </c>
      <c r="B89" s="1">
        <v>242650</v>
      </c>
      <c r="C89" s="1">
        <v>10570</v>
      </c>
      <c r="D89" s="10">
        <f t="shared" si="5"/>
        <v>232080</v>
      </c>
      <c r="E89" s="11">
        <f t="shared" si="6"/>
        <v>21.956480605487229</v>
      </c>
    </row>
    <row r="90" spans="1:5" x14ac:dyDescent="0.3">
      <c r="A90" t="s">
        <v>85</v>
      </c>
      <c r="B90" s="1">
        <v>7800</v>
      </c>
      <c r="C90" s="1">
        <v>19210</v>
      </c>
      <c r="D90" s="10">
        <f t="shared" si="5"/>
        <v>-11410</v>
      </c>
      <c r="E90" s="11">
        <f t="shared" si="6"/>
        <v>-0.59396147839666835</v>
      </c>
    </row>
    <row r="91" spans="1:5" x14ac:dyDescent="0.3">
      <c r="A91" t="s">
        <v>86</v>
      </c>
      <c r="B91" s="1">
        <v>70292</v>
      </c>
      <c r="C91" s="1">
        <v>105290</v>
      </c>
      <c r="D91" s="10">
        <f t="shared" si="5"/>
        <v>-34998</v>
      </c>
      <c r="E91" s="11">
        <f t="shared" si="6"/>
        <v>-0.33239623895906545</v>
      </c>
    </row>
    <row r="92" spans="1:5" x14ac:dyDescent="0.3">
      <c r="A92" t="s">
        <v>87</v>
      </c>
      <c r="B92" s="1">
        <v>597794</v>
      </c>
      <c r="C92" s="1">
        <v>1145273</v>
      </c>
      <c r="D92" s="10">
        <f t="shared" si="5"/>
        <v>-547479</v>
      </c>
      <c r="E92" s="11">
        <f t="shared" si="6"/>
        <v>-0.47803362167797547</v>
      </c>
    </row>
    <row r="93" spans="1:5" x14ac:dyDescent="0.3">
      <c r="A93" t="s">
        <v>88</v>
      </c>
      <c r="B93" s="1">
        <v>23793</v>
      </c>
      <c r="C93" s="1">
        <v>0</v>
      </c>
      <c r="D93" s="10">
        <f t="shared" si="5"/>
        <v>23793</v>
      </c>
      <c r="E93" s="11" t="str">
        <f t="shared" si="6"/>
        <v>NEW</v>
      </c>
    </row>
    <row r="94" spans="1:5" x14ac:dyDescent="0.3">
      <c r="A94" t="s">
        <v>89</v>
      </c>
      <c r="B94" s="1">
        <v>226294</v>
      </c>
      <c r="C94" s="1">
        <v>569363</v>
      </c>
      <c r="D94" s="10">
        <f t="shared" si="5"/>
        <v>-343069</v>
      </c>
      <c r="E94" s="11">
        <f t="shared" si="6"/>
        <v>-0.60254881332295918</v>
      </c>
    </row>
    <row r="95" spans="1:5" x14ac:dyDescent="0.3">
      <c r="A95" t="s">
        <v>90</v>
      </c>
      <c r="B95" s="1">
        <v>8684806</v>
      </c>
      <c r="C95" s="1">
        <v>10043085</v>
      </c>
      <c r="D95" s="10">
        <f t="shared" si="5"/>
        <v>-1358279</v>
      </c>
      <c r="E95" s="11">
        <f t="shared" si="6"/>
        <v>-0.13524519607272067</v>
      </c>
    </row>
    <row r="96" spans="1:5" x14ac:dyDescent="0.3">
      <c r="A96" t="s">
        <v>91</v>
      </c>
      <c r="B96" s="1">
        <v>271136</v>
      </c>
      <c r="C96" s="1">
        <v>350114</v>
      </c>
      <c r="D96" s="10">
        <f t="shared" si="5"/>
        <v>-78978</v>
      </c>
      <c r="E96" s="11">
        <f t="shared" si="6"/>
        <v>-0.22557795460907018</v>
      </c>
    </row>
    <row r="97" spans="1:5" x14ac:dyDescent="0.3">
      <c r="A97" t="s">
        <v>92</v>
      </c>
      <c r="B97" s="1">
        <v>580085</v>
      </c>
      <c r="C97" s="1">
        <v>897670</v>
      </c>
      <c r="D97" s="10">
        <f t="shared" si="5"/>
        <v>-317585</v>
      </c>
      <c r="E97" s="11">
        <f t="shared" si="6"/>
        <v>-0.35378814040794504</v>
      </c>
    </row>
    <row r="98" spans="1:5" x14ac:dyDescent="0.3">
      <c r="A98" t="s">
        <v>93</v>
      </c>
      <c r="B98" s="1">
        <v>13543865</v>
      </c>
      <c r="C98" s="1">
        <v>19870728</v>
      </c>
      <c r="D98" s="10">
        <f t="shared" si="5"/>
        <v>-6326863</v>
      </c>
      <c r="E98" s="11">
        <f t="shared" si="6"/>
        <v>-0.31840116778811528</v>
      </c>
    </row>
    <row r="99" spans="1:5" x14ac:dyDescent="0.3">
      <c r="A99" t="s">
        <v>94</v>
      </c>
      <c r="B99" s="1">
        <v>5746</v>
      </c>
      <c r="C99" s="1">
        <v>132515</v>
      </c>
      <c r="D99" s="10">
        <f t="shared" si="5"/>
        <v>-126769</v>
      </c>
      <c r="E99" s="11">
        <f t="shared" si="6"/>
        <v>-0.95663887107119949</v>
      </c>
    </row>
    <row r="100" spans="1:5" x14ac:dyDescent="0.3">
      <c r="A100" t="s">
        <v>95</v>
      </c>
      <c r="B100" s="1">
        <v>0</v>
      </c>
      <c r="C100" s="1">
        <v>36935</v>
      </c>
      <c r="D100" s="10">
        <f t="shared" si="5"/>
        <v>-36935</v>
      </c>
      <c r="E100" s="11">
        <f t="shared" si="6"/>
        <v>-1</v>
      </c>
    </row>
    <row r="101" spans="1:5" x14ac:dyDescent="0.3">
      <c r="A101" t="s">
        <v>96</v>
      </c>
      <c r="B101" s="1">
        <v>21630069</v>
      </c>
      <c r="C101" s="1">
        <v>29672513</v>
      </c>
      <c r="D101" s="10">
        <f t="shared" si="5"/>
        <v>-8042444</v>
      </c>
      <c r="E101" s="11">
        <f t="shared" si="6"/>
        <v>-0.27104020478481211</v>
      </c>
    </row>
    <row r="102" spans="1:5" x14ac:dyDescent="0.3">
      <c r="A102" t="s">
        <v>97</v>
      </c>
      <c r="B102" s="1">
        <v>0</v>
      </c>
      <c r="C102" s="1">
        <v>35986</v>
      </c>
      <c r="D102" s="10">
        <f t="shared" si="5"/>
        <v>-35986</v>
      </c>
      <c r="E102" s="11">
        <f t="shared" si="6"/>
        <v>-1</v>
      </c>
    </row>
    <row r="103" spans="1:5" x14ac:dyDescent="0.3">
      <c r="A103" t="s">
        <v>98</v>
      </c>
      <c r="B103" s="1">
        <v>7740</v>
      </c>
      <c r="C103" s="1">
        <v>0</v>
      </c>
      <c r="D103" s="10">
        <f t="shared" si="5"/>
        <v>7740</v>
      </c>
      <c r="E103" s="11" t="str">
        <f t="shared" si="6"/>
        <v>NEW</v>
      </c>
    </row>
    <row r="104" spans="1:5" x14ac:dyDescent="0.3">
      <c r="A104" t="s">
        <v>99</v>
      </c>
      <c r="B104" s="1">
        <v>0</v>
      </c>
      <c r="C104" s="1">
        <v>1075001</v>
      </c>
      <c r="D104" s="10">
        <f t="shared" si="5"/>
        <v>-1075001</v>
      </c>
      <c r="E104" s="11">
        <f t="shared" si="6"/>
        <v>-1</v>
      </c>
    </row>
    <row r="105" spans="1:5" x14ac:dyDescent="0.3">
      <c r="A105" t="s">
        <v>100</v>
      </c>
      <c r="B105" s="1">
        <v>1262975</v>
      </c>
      <c r="C105" s="1">
        <v>2428500</v>
      </c>
      <c r="D105" s="10">
        <f t="shared" si="5"/>
        <v>-1165525</v>
      </c>
      <c r="E105" s="11">
        <f t="shared" si="6"/>
        <v>-0.4799361745933704</v>
      </c>
    </row>
    <row r="106" spans="1:5" x14ac:dyDescent="0.3">
      <c r="A106" t="s">
        <v>101</v>
      </c>
      <c r="B106" s="1">
        <v>0</v>
      </c>
      <c r="C106" s="1">
        <v>28041</v>
      </c>
      <c r="D106" s="10">
        <f t="shared" si="5"/>
        <v>-28041</v>
      </c>
      <c r="E106" s="11">
        <f t="shared" si="6"/>
        <v>-1</v>
      </c>
    </row>
    <row r="107" spans="1:5" x14ac:dyDescent="0.3">
      <c r="A107" t="s">
        <v>102</v>
      </c>
      <c r="B107" s="1">
        <v>3632068</v>
      </c>
      <c r="C107" s="1">
        <v>6565377</v>
      </c>
      <c r="D107" s="10">
        <f t="shared" si="5"/>
        <v>-2933309</v>
      </c>
      <c r="E107" s="11">
        <f t="shared" si="6"/>
        <v>-0.44678454870146833</v>
      </c>
    </row>
    <row r="108" spans="1:5" x14ac:dyDescent="0.3">
      <c r="A108" t="s">
        <v>103</v>
      </c>
      <c r="B108" s="1">
        <v>1091690</v>
      </c>
      <c r="C108" s="1">
        <v>1635003</v>
      </c>
      <c r="D108" s="10">
        <f t="shared" si="5"/>
        <v>-543313</v>
      </c>
      <c r="E108" s="11">
        <f t="shared" si="6"/>
        <v>-0.3323009193255303</v>
      </c>
    </row>
    <row r="109" spans="1:5" x14ac:dyDescent="0.3">
      <c r="A109" t="s">
        <v>104</v>
      </c>
      <c r="B109" s="1">
        <v>682046</v>
      </c>
      <c r="C109" s="1">
        <v>1421455</v>
      </c>
      <c r="D109" s="10">
        <f t="shared" si="5"/>
        <v>-739409</v>
      </c>
      <c r="E109" s="11">
        <f t="shared" si="6"/>
        <v>-0.52017756453774477</v>
      </c>
    </row>
    <row r="110" spans="1:5" x14ac:dyDescent="0.3">
      <c r="A110" t="s">
        <v>105</v>
      </c>
      <c r="B110" s="1">
        <v>2057002</v>
      </c>
      <c r="C110" s="1">
        <v>369609</v>
      </c>
      <c r="D110" s="10">
        <f t="shared" si="5"/>
        <v>1687393</v>
      </c>
      <c r="E110" s="11">
        <f t="shared" si="6"/>
        <v>4.5653460819406453</v>
      </c>
    </row>
    <row r="111" spans="1:5" x14ac:dyDescent="0.3">
      <c r="A111" t="s">
        <v>106</v>
      </c>
      <c r="B111" s="1">
        <v>11493449</v>
      </c>
      <c r="C111" s="1">
        <v>21069045</v>
      </c>
      <c r="D111" s="10">
        <f t="shared" si="5"/>
        <v>-9575596</v>
      </c>
      <c r="E111" s="11">
        <f t="shared" si="6"/>
        <v>-0.45448647530061281</v>
      </c>
    </row>
    <row r="112" spans="1:5" x14ac:dyDescent="0.3">
      <c r="A112" t="s">
        <v>107</v>
      </c>
      <c r="B112" s="1">
        <v>362631</v>
      </c>
      <c r="C112" s="1">
        <v>1915198</v>
      </c>
      <c r="D112" s="10">
        <f t="shared" si="5"/>
        <v>-1552567</v>
      </c>
      <c r="E112" s="11">
        <f t="shared" si="6"/>
        <v>-0.8106561305932859</v>
      </c>
    </row>
    <row r="113" spans="1:5" x14ac:dyDescent="0.3">
      <c r="A113" t="s">
        <v>108</v>
      </c>
      <c r="B113" s="1">
        <v>526282</v>
      </c>
      <c r="C113" s="1">
        <v>395395</v>
      </c>
      <c r="D113" s="10">
        <f t="shared" si="5"/>
        <v>130887</v>
      </c>
      <c r="E113" s="11">
        <f t="shared" si="6"/>
        <v>0.33102846520568041</v>
      </c>
    </row>
    <row r="114" spans="1:5" x14ac:dyDescent="0.3">
      <c r="A114" t="s">
        <v>109</v>
      </c>
      <c r="B114" s="1">
        <v>99385</v>
      </c>
      <c r="C114" s="1">
        <v>0</v>
      </c>
      <c r="D114" s="10">
        <f t="shared" si="5"/>
        <v>99385</v>
      </c>
      <c r="E114" s="11" t="str">
        <f t="shared" si="6"/>
        <v>NEW</v>
      </c>
    </row>
    <row r="115" spans="1:5" x14ac:dyDescent="0.3">
      <c r="A115" t="s">
        <v>110</v>
      </c>
      <c r="B115" s="1">
        <v>5135706</v>
      </c>
      <c r="C115" s="1">
        <v>7482088</v>
      </c>
      <c r="D115" s="10">
        <f t="shared" si="5"/>
        <v>-2346382</v>
      </c>
      <c r="E115" s="11">
        <f t="shared" si="6"/>
        <v>-0.31359989350566314</v>
      </c>
    </row>
    <row r="116" spans="1:5" x14ac:dyDescent="0.3">
      <c r="A116" t="s">
        <v>111</v>
      </c>
      <c r="B116" s="1">
        <v>196000</v>
      </c>
      <c r="C116" s="1">
        <v>91056</v>
      </c>
      <c r="D116" s="10">
        <f t="shared" si="5"/>
        <v>104944</v>
      </c>
      <c r="E116" s="11">
        <f t="shared" si="6"/>
        <v>1.1525215252152521</v>
      </c>
    </row>
    <row r="117" spans="1:5" x14ac:dyDescent="0.3">
      <c r="A117" t="s">
        <v>112</v>
      </c>
      <c r="B117" s="1">
        <v>8526853</v>
      </c>
      <c r="C117" s="1">
        <v>10739227</v>
      </c>
      <c r="D117" s="10">
        <f t="shared" si="5"/>
        <v>-2212374</v>
      </c>
      <c r="E117" s="11">
        <f t="shared" si="6"/>
        <v>-0.20600868200290393</v>
      </c>
    </row>
    <row r="118" spans="1:5" x14ac:dyDescent="0.3">
      <c r="A118" t="s">
        <v>113</v>
      </c>
      <c r="B118" s="1">
        <v>698561</v>
      </c>
      <c r="C118" s="1">
        <v>1130404</v>
      </c>
      <c r="D118" s="10">
        <f t="shared" si="5"/>
        <v>-431843</v>
      </c>
      <c r="E118" s="11">
        <f t="shared" si="6"/>
        <v>-0.38202536438299933</v>
      </c>
    </row>
    <row r="119" spans="1:5" x14ac:dyDescent="0.3">
      <c r="A119" t="s">
        <v>114</v>
      </c>
      <c r="B119" s="1">
        <v>0</v>
      </c>
      <c r="C119" s="1">
        <v>4779</v>
      </c>
      <c r="D119" s="10">
        <f t="shared" si="5"/>
        <v>-4779</v>
      </c>
      <c r="E119" s="11">
        <f t="shared" si="6"/>
        <v>-1</v>
      </c>
    </row>
    <row r="120" spans="1:5" x14ac:dyDescent="0.3">
      <c r="A120" t="s">
        <v>115</v>
      </c>
      <c r="B120" s="1">
        <v>15921847</v>
      </c>
      <c r="C120" s="1">
        <v>25699820</v>
      </c>
      <c r="D120" s="10">
        <f t="shared" si="5"/>
        <v>-9777973</v>
      </c>
      <c r="E120" s="11">
        <f t="shared" si="6"/>
        <v>-0.38046854024658538</v>
      </c>
    </row>
    <row r="121" spans="1:5" x14ac:dyDescent="0.3">
      <c r="A121" t="s">
        <v>116</v>
      </c>
      <c r="B121" s="1">
        <v>3550</v>
      </c>
      <c r="C121" s="1">
        <v>68800</v>
      </c>
      <c r="D121" s="10">
        <f t="shared" si="5"/>
        <v>-65250</v>
      </c>
      <c r="E121" s="11">
        <f t="shared" si="6"/>
        <v>-0.94840116279069764</v>
      </c>
    </row>
    <row r="122" spans="1:5" x14ac:dyDescent="0.3">
      <c r="A122" t="s">
        <v>117</v>
      </c>
      <c r="B122" s="1">
        <v>1187314</v>
      </c>
      <c r="C122" s="1">
        <v>2419716</v>
      </c>
      <c r="D122" s="10">
        <f t="shared" si="5"/>
        <v>-1232402</v>
      </c>
      <c r="E122" s="11">
        <f t="shared" si="6"/>
        <v>-0.50931679585538137</v>
      </c>
    </row>
    <row r="123" spans="1:5" x14ac:dyDescent="0.3">
      <c r="A123" t="s">
        <v>118</v>
      </c>
      <c r="B123" s="1">
        <v>1984453</v>
      </c>
      <c r="C123" s="1">
        <v>2408698</v>
      </c>
      <c r="D123" s="10">
        <f t="shared" si="5"/>
        <v>-424245</v>
      </c>
      <c r="E123" s="11">
        <f t="shared" si="6"/>
        <v>-0.1761304239883954</v>
      </c>
    </row>
    <row r="124" spans="1:5" x14ac:dyDescent="0.3">
      <c r="A124" t="s">
        <v>119</v>
      </c>
      <c r="B124" s="1">
        <v>68291120</v>
      </c>
      <c r="C124" s="1">
        <v>75674760</v>
      </c>
      <c r="D124" s="10">
        <f t="shared" si="5"/>
        <v>-7383640</v>
      </c>
      <c r="E124" s="11">
        <f t="shared" si="6"/>
        <v>-9.7570709177009607E-2</v>
      </c>
    </row>
    <row r="125" spans="1:5" x14ac:dyDescent="0.3">
      <c r="A125" t="s">
        <v>120</v>
      </c>
      <c r="B125" s="1">
        <v>576160</v>
      </c>
      <c r="C125" s="1">
        <v>395859</v>
      </c>
      <c r="D125" s="10">
        <f t="shared" si="5"/>
        <v>180301</v>
      </c>
      <c r="E125" s="11">
        <f t="shared" si="6"/>
        <v>0.4554677296714234</v>
      </c>
    </row>
    <row r="126" spans="1:5" x14ac:dyDescent="0.3">
      <c r="A126" t="s">
        <v>121</v>
      </c>
      <c r="B126" s="1">
        <v>0</v>
      </c>
      <c r="C126" s="1">
        <v>22641</v>
      </c>
      <c r="D126" s="10">
        <f t="shared" si="5"/>
        <v>-22641</v>
      </c>
      <c r="E126" s="11">
        <f t="shared" si="6"/>
        <v>-1</v>
      </c>
    </row>
    <row r="127" spans="1:5" x14ac:dyDescent="0.3">
      <c r="A127" t="s">
        <v>122</v>
      </c>
      <c r="B127" s="1">
        <v>88919</v>
      </c>
      <c r="C127" s="1">
        <v>81554</v>
      </c>
      <c r="D127" s="10">
        <f t="shared" si="5"/>
        <v>7365</v>
      </c>
      <c r="E127" s="11">
        <f t="shared" si="6"/>
        <v>9.030826201044706E-2</v>
      </c>
    </row>
    <row r="128" spans="1:5" x14ac:dyDescent="0.3">
      <c r="A128" t="s">
        <v>123</v>
      </c>
      <c r="B128" s="1">
        <v>352259</v>
      </c>
      <c r="C128" s="1">
        <v>479898</v>
      </c>
      <c r="D128" s="10">
        <f t="shared" si="5"/>
        <v>-127639</v>
      </c>
      <c r="E128" s="11">
        <f t="shared" si="6"/>
        <v>-0.26597110219254927</v>
      </c>
    </row>
    <row r="129" spans="1:5" x14ac:dyDescent="0.3">
      <c r="A129" t="s">
        <v>124</v>
      </c>
      <c r="B129" s="1">
        <v>2012417</v>
      </c>
      <c r="C129" s="1">
        <v>2473638</v>
      </c>
      <c r="D129" s="10">
        <f t="shared" si="5"/>
        <v>-461221</v>
      </c>
      <c r="E129" s="11">
        <f t="shared" si="6"/>
        <v>-0.18645452568241594</v>
      </c>
    </row>
    <row r="130" spans="1:5" x14ac:dyDescent="0.3">
      <c r="A130" t="s">
        <v>125</v>
      </c>
      <c r="B130" s="1">
        <v>6880238</v>
      </c>
      <c r="C130" s="1">
        <v>10889924</v>
      </c>
      <c r="D130" s="10">
        <f t="shared" si="5"/>
        <v>-4009686</v>
      </c>
      <c r="E130" s="11">
        <f t="shared" si="6"/>
        <v>-0.3682014677053761</v>
      </c>
    </row>
    <row r="131" spans="1:5" x14ac:dyDescent="0.3">
      <c r="A131" t="s">
        <v>126</v>
      </c>
      <c r="B131" s="1">
        <v>914003</v>
      </c>
      <c r="C131" s="1">
        <v>1290126</v>
      </c>
      <c r="D131" s="10">
        <f t="shared" si="5"/>
        <v>-376123</v>
      </c>
      <c r="E131" s="11">
        <f t="shared" si="6"/>
        <v>-0.29153974107955349</v>
      </c>
    </row>
    <row r="132" spans="1:5" x14ac:dyDescent="0.3">
      <c r="A132" t="s">
        <v>127</v>
      </c>
      <c r="B132" s="1">
        <v>2089751</v>
      </c>
      <c r="C132" s="1">
        <v>2693769</v>
      </c>
      <c r="D132" s="10">
        <f t="shared" si="5"/>
        <v>-604018</v>
      </c>
      <c r="E132" s="11">
        <f t="shared" si="6"/>
        <v>-0.22422783839297283</v>
      </c>
    </row>
    <row r="133" spans="1:5" x14ac:dyDescent="0.3">
      <c r="A133" t="s">
        <v>128</v>
      </c>
      <c r="B133" s="1">
        <v>10605</v>
      </c>
      <c r="C133" s="1">
        <v>8760</v>
      </c>
      <c r="D133" s="10">
        <f t="shared" si="5"/>
        <v>1845</v>
      </c>
      <c r="E133" s="11">
        <f t="shared" si="6"/>
        <v>0.21061643835616439</v>
      </c>
    </row>
    <row r="134" spans="1:5" x14ac:dyDescent="0.3">
      <c r="A134" t="s">
        <v>129</v>
      </c>
      <c r="B134" s="1">
        <v>0</v>
      </c>
      <c r="C134" s="1">
        <v>7800</v>
      </c>
      <c r="D134" s="10">
        <f t="shared" si="5"/>
        <v>-7800</v>
      </c>
      <c r="E134" s="11">
        <f t="shared" si="6"/>
        <v>-1</v>
      </c>
    </row>
    <row r="135" spans="1:5" x14ac:dyDescent="0.3">
      <c r="A135" t="s">
        <v>130</v>
      </c>
      <c r="B135" s="1">
        <v>5935</v>
      </c>
      <c r="C135" s="1">
        <v>12231</v>
      </c>
      <c r="D135" s="10">
        <f t="shared" si="5"/>
        <v>-6296</v>
      </c>
      <c r="E135" s="11">
        <f t="shared" si="6"/>
        <v>-0.51475758319025422</v>
      </c>
    </row>
    <row r="136" spans="1:5" x14ac:dyDescent="0.3">
      <c r="A136" t="s">
        <v>131</v>
      </c>
      <c r="B136" s="1">
        <v>12644240</v>
      </c>
      <c r="C136" s="1">
        <v>15462991</v>
      </c>
      <c r="D136" s="10">
        <f t="shared" si="5"/>
        <v>-2818751</v>
      </c>
      <c r="E136" s="11">
        <f t="shared" si="6"/>
        <v>-0.18229015330863221</v>
      </c>
    </row>
    <row r="137" spans="1:5" x14ac:dyDescent="0.3">
      <c r="A137" t="s">
        <v>132</v>
      </c>
      <c r="B137" s="1">
        <v>9705218</v>
      </c>
      <c r="C137" s="1">
        <v>12788525</v>
      </c>
      <c r="D137" s="10">
        <f t="shared" si="5"/>
        <v>-3083307</v>
      </c>
      <c r="E137" s="11">
        <f t="shared" si="6"/>
        <v>-0.24109950131074537</v>
      </c>
    </row>
    <row r="138" spans="1:5" x14ac:dyDescent="0.3">
      <c r="A138" t="s">
        <v>133</v>
      </c>
      <c r="B138" s="1">
        <v>113844796</v>
      </c>
      <c r="C138" s="1">
        <v>157863431</v>
      </c>
      <c r="D138" s="10">
        <f t="shared" si="5"/>
        <v>-44018635</v>
      </c>
      <c r="E138" s="11">
        <f t="shared" si="6"/>
        <v>-0.27883997402793048</v>
      </c>
    </row>
    <row r="139" spans="1:5" x14ac:dyDescent="0.3">
      <c r="A139" t="s">
        <v>134</v>
      </c>
      <c r="B139" s="1">
        <v>7993</v>
      </c>
      <c r="C139" s="1">
        <v>0</v>
      </c>
      <c r="D139" s="10">
        <f t="shared" si="5"/>
        <v>7993</v>
      </c>
      <c r="E139" s="11" t="str">
        <f t="shared" si="6"/>
        <v>NEW</v>
      </c>
    </row>
    <row r="140" spans="1:5" x14ac:dyDescent="0.3">
      <c r="A140" t="s">
        <v>135</v>
      </c>
      <c r="B140" s="1">
        <v>68387</v>
      </c>
      <c r="C140" s="1">
        <v>352823</v>
      </c>
      <c r="D140" s="10">
        <f t="shared" si="5"/>
        <v>-284436</v>
      </c>
      <c r="E140" s="11">
        <f t="shared" si="6"/>
        <v>-0.80617193323564507</v>
      </c>
    </row>
    <row r="141" spans="1:5" x14ac:dyDescent="0.3">
      <c r="A141" t="s">
        <v>136</v>
      </c>
      <c r="B141" s="1">
        <v>3843945</v>
      </c>
      <c r="C141" s="1">
        <v>3307725</v>
      </c>
      <c r="D141" s="10">
        <f t="shared" si="5"/>
        <v>536220</v>
      </c>
      <c r="E141" s="11">
        <f t="shared" si="6"/>
        <v>0.16211142099176926</v>
      </c>
    </row>
    <row r="142" spans="1:5" x14ac:dyDescent="0.3">
      <c r="A142" t="s">
        <v>137</v>
      </c>
      <c r="B142" s="1">
        <v>0</v>
      </c>
      <c r="C142" s="1">
        <v>133885</v>
      </c>
      <c r="D142" s="10">
        <f t="shared" si="5"/>
        <v>-133885</v>
      </c>
      <c r="E142" s="11">
        <f t="shared" si="6"/>
        <v>-1</v>
      </c>
    </row>
    <row r="143" spans="1:5" x14ac:dyDescent="0.3">
      <c r="A143" t="s">
        <v>138</v>
      </c>
      <c r="B143" s="1">
        <v>450663</v>
      </c>
      <c r="C143" s="1">
        <v>449503</v>
      </c>
      <c r="D143" s="10">
        <f t="shared" si="5"/>
        <v>1160</v>
      </c>
      <c r="E143" s="11">
        <f t="shared" si="6"/>
        <v>2.5806279379670437E-3</v>
      </c>
    </row>
    <row r="144" spans="1:5" x14ac:dyDescent="0.3">
      <c r="B144" s="2">
        <f>SUM(B20:B143)</f>
        <v>722755084</v>
      </c>
      <c r="C144" s="2">
        <f>SUM(C20:C143)</f>
        <v>1021250075</v>
      </c>
      <c r="D144" s="10">
        <f t="shared" si="5"/>
        <v>-298494991</v>
      </c>
      <c r="E144" s="11">
        <f t="shared" si="6"/>
        <v>-0.29228393545038417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7" sqref="D7"/>
    </sheetView>
  </sheetViews>
  <sheetFormatPr defaultRowHeight="14.4" x14ac:dyDescent="0.3"/>
  <cols>
    <col min="1" max="1" width="22.109375" bestFit="1" customWidth="1"/>
    <col min="2" max="3" width="15.6640625" bestFit="1" customWidth="1"/>
  </cols>
  <sheetData>
    <row r="1" spans="1:3" x14ac:dyDescent="0.3">
      <c r="A1" s="14" t="s">
        <v>144</v>
      </c>
      <c r="B1" s="14"/>
      <c r="C1" s="14"/>
    </row>
    <row r="2" spans="1:3" x14ac:dyDescent="0.3">
      <c r="B2">
        <v>2015</v>
      </c>
      <c r="C2">
        <v>2014</v>
      </c>
    </row>
    <row r="3" spans="1:3" x14ac:dyDescent="0.3">
      <c r="A3" t="s">
        <v>141</v>
      </c>
      <c r="B3" s="13">
        <f>'DISTILLED SPIRITS - VALUE'!B$3*0.95</f>
        <v>686617329.79999995</v>
      </c>
      <c r="C3" s="13">
        <f>'DISTILLED SPIRITS - VALUE'!C$3*0.95</f>
        <v>970881071.25</v>
      </c>
    </row>
    <row r="4" spans="1:3" x14ac:dyDescent="0.3">
      <c r="A4" t="s">
        <v>142</v>
      </c>
      <c r="B4" s="13">
        <f>'DISTILLED SPIRITS - VALUE'!B$3*0.05</f>
        <v>36137754.200000003</v>
      </c>
      <c r="C4" s="13">
        <f>'DISTILLED SPIRITS - VALUE'!C$3*0.05</f>
        <v>51099003.75</v>
      </c>
    </row>
    <row r="5" spans="1:3" x14ac:dyDescent="0.3">
      <c r="A5" t="s">
        <v>143</v>
      </c>
      <c r="B5" s="13">
        <f>'DISTILLED SPIRITS - VALUE'!B4</f>
        <v>355497190</v>
      </c>
      <c r="C5" s="13">
        <f>'DISTILLED SPIRITS - VALUE'!C4</f>
        <v>72225068</v>
      </c>
    </row>
    <row r="6" spans="1:3" x14ac:dyDescent="0.3">
      <c r="A6" t="str">
        <f>'DISTILLED SPIRITS - VALUE'!A6</f>
        <v>RUM</v>
      </c>
      <c r="B6" s="13">
        <f>'DISTILLED SPIRITS - VALUE'!B6</f>
        <v>93158899</v>
      </c>
      <c r="C6" s="13">
        <f>'DISTILLED SPIRITS - VALUE'!C6</f>
        <v>97457684</v>
      </c>
    </row>
    <row r="7" spans="1:3" x14ac:dyDescent="0.3">
      <c r="A7" t="str">
        <f>'DISTILLED SPIRITS - VALUE'!A7</f>
        <v>BRANDY</v>
      </c>
      <c r="B7" s="13">
        <f>'DISTILLED SPIRITS - VALUE'!B7</f>
        <v>93782350</v>
      </c>
      <c r="C7" s="13">
        <f>'DISTILLED SPIRITS - VALUE'!C7</f>
        <v>84810485</v>
      </c>
    </row>
    <row r="8" spans="1:3" x14ac:dyDescent="0.3">
      <c r="A8" t="str">
        <f>'DISTILLED SPIRITS - VALUE'!A8</f>
        <v>GIN</v>
      </c>
      <c r="B8" s="13">
        <f>'DISTILLED SPIRITS - VALUE'!B8</f>
        <v>6884192</v>
      </c>
      <c r="C8" s="13">
        <f>'DISTILLED SPIRITS - VALUE'!C8</f>
        <v>4907460</v>
      </c>
    </row>
    <row r="9" spans="1:3" x14ac:dyDescent="0.3">
      <c r="A9" t="str">
        <f>'DISTILLED SPIRITS - VALUE'!A9</f>
        <v>VODKA</v>
      </c>
      <c r="B9" s="13">
        <f>'DISTILLED SPIRITS - VALUE'!B9</f>
        <v>63622174</v>
      </c>
      <c r="C9" s="13">
        <f>'DISTILLED SPIRITS - VALUE'!C9</f>
        <v>51000009</v>
      </c>
    </row>
    <row r="10" spans="1:3" x14ac:dyDescent="0.3">
      <c r="A10" t="str">
        <f>'DISTILLED SPIRITS - VALUE'!A10</f>
        <v>CORDIALS</v>
      </c>
      <c r="B10" s="13">
        <f>'DISTILLED SPIRITS - VALUE'!B10</f>
        <v>90663881</v>
      </c>
      <c r="C10" s="13">
        <f>'DISTILLED SPIRITS - VALUE'!C10</f>
        <v>89408273</v>
      </c>
    </row>
    <row r="11" spans="1:3" x14ac:dyDescent="0.3">
      <c r="A11" t="str">
        <f>'DISTILLED SPIRITS - VALUE'!A11</f>
        <v>OTHER DISTILLED SPIRITS</v>
      </c>
      <c r="B11" s="13">
        <f>'DISTILLED SPIRITS - VALUE'!B11</f>
        <v>138492124</v>
      </c>
      <c r="C11" s="13">
        <f>'DISTILLED SPIRITS - VALUE'!C11</f>
        <v>139856150</v>
      </c>
    </row>
    <row r="12" spans="1:3" x14ac:dyDescent="0.3">
      <c r="A12" t="str">
        <f>'DISTILLED SPIRITS - VALUE'!A12</f>
        <v>TEQUILA</v>
      </c>
      <c r="B12" s="13">
        <f>'DISTILLED SPIRITS - VALUE'!B12</f>
        <v>5621518</v>
      </c>
      <c r="C12" s="13">
        <f>'DISTILLED SPIRITS - VALUE'!C12</f>
        <v>6651931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1" sqref="F1:F1048576"/>
    </sheetView>
  </sheetViews>
  <sheetFormatPr defaultRowHeight="14.4" x14ac:dyDescent="0.3"/>
  <cols>
    <col min="3" max="3" width="9.33203125" bestFit="1" customWidth="1"/>
    <col min="4" max="4" width="18.21875" bestFit="1" customWidth="1"/>
    <col min="5" max="5" width="15.21875" bestFit="1" customWidth="1"/>
    <col min="6" max="6" width="12.77734375" bestFit="1" customWidth="1"/>
  </cols>
  <sheetData>
    <row r="1" spans="1:6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DISTILLED SPIRITS - VALUE</vt:lpstr>
      <vt:lpstr>DISTILLED SPIRITS W-KENTUCKY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2016-04-18T21:20:42Z</dcterms:modified>
</cp:coreProperties>
</file>