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lascosaz\Downloads\"/>
    </mc:Choice>
  </mc:AlternateContent>
  <xr:revisionPtr revIDLastSave="0" documentId="13_ncr:1_{A16F1517-A639-471A-9560-7E7EB9E68BA1}" xr6:coauthVersionLast="45" xr6:coauthVersionMax="45" xr10:uidLastSave="{00000000-0000-0000-0000-000000000000}"/>
  <bookViews>
    <workbookView xWindow="-108" yWindow="-108" windowWidth="23256" windowHeight="12720" activeTab="2" xr2:uid="{00000000-000D-0000-FFFF-FFFF00000000}"/>
  </bookViews>
  <sheets>
    <sheet name="SLP DIARIOS" sheetId="1" r:id="rId1"/>
    <sheet name="AXIES" sheetId="2" r:id="rId2"/>
    <sheet name="REPRODUCCIÓN" sheetId="3" r:id="rId3"/>
    <sheet name="INGRESO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3" l="1"/>
  <c r="P25" i="1"/>
  <c r="G14" i="3" l="1"/>
  <c r="E14" i="3"/>
  <c r="E13" i="3"/>
  <c r="P4" i="5"/>
  <c r="P5" i="5"/>
  <c r="P9" i="5"/>
  <c r="P10" i="5"/>
  <c r="P11" i="5"/>
  <c r="P3" i="5"/>
  <c r="Y24" i="1" l="1"/>
  <c r="G24" i="1"/>
  <c r="P24" i="1"/>
  <c r="M25" i="1"/>
  <c r="G25" i="1"/>
  <c r="V25" i="1"/>
  <c r="D25" i="1"/>
  <c r="O3" i="1" l="1"/>
  <c r="O7" i="1" l="1"/>
  <c r="T5" i="1" s="1"/>
  <c r="T6" i="1" s="1"/>
</calcChain>
</file>

<file path=xl/sharedStrings.xml><?xml version="1.0" encoding="utf-8"?>
<sst xmlns="http://schemas.openxmlformats.org/spreadsheetml/2006/main" count="210" uniqueCount="144">
  <si>
    <t>S</t>
  </si>
  <si>
    <t>J U N I O</t>
  </si>
  <si>
    <t>Obtención mínima de SLP diario:</t>
  </si>
  <si>
    <t>150 SLP</t>
  </si>
  <si>
    <t>Obtención mínima de SLP mensual:</t>
  </si>
  <si>
    <t>20-81</t>
  </si>
  <si>
    <t>21-150</t>
  </si>
  <si>
    <t xml:space="preserve"> SLP TOTALES OBTENIDOS</t>
  </si>
  <si>
    <t>SLP GASTADOS</t>
  </si>
  <si>
    <t>SLP TOTALES</t>
  </si>
  <si>
    <t>J U L I O</t>
  </si>
  <si>
    <t>A G O S T O</t>
  </si>
  <si>
    <t>PLANTA</t>
  </si>
  <si>
    <t>BESTIA</t>
  </si>
  <si>
    <t>PÁJARO</t>
  </si>
  <si>
    <t xml:space="preserve">VALOR TOTAL : </t>
  </si>
  <si>
    <t xml:space="preserve">VALOR ACTUAL SLP : </t>
  </si>
  <si>
    <t>30-000</t>
  </si>
  <si>
    <t>L</t>
  </si>
  <si>
    <t>M</t>
  </si>
  <si>
    <t>X</t>
  </si>
  <si>
    <t>J</t>
  </si>
  <si>
    <t>V</t>
  </si>
  <si>
    <t>D</t>
  </si>
  <si>
    <t>22-150</t>
  </si>
  <si>
    <t>PEZ</t>
  </si>
  <si>
    <t>ID</t>
  </si>
  <si>
    <t>TIPO</t>
  </si>
  <si>
    <t>FECHA</t>
  </si>
  <si>
    <t>BREED</t>
  </si>
  <si>
    <t>PRECIO C</t>
  </si>
  <si>
    <t>PRECIO V</t>
  </si>
  <si>
    <t>HIJOS</t>
  </si>
  <si>
    <t>COMPRA/VENTA AXIES</t>
  </si>
  <si>
    <t>0.09</t>
  </si>
  <si>
    <t>#193138</t>
  </si>
  <si>
    <t>0.09897</t>
  </si>
  <si>
    <t>#802055</t>
  </si>
  <si>
    <t>#783694</t>
  </si>
  <si>
    <t>0.0715</t>
  </si>
  <si>
    <t>#719981</t>
  </si>
  <si>
    <t>0.0781</t>
  </si>
  <si>
    <t>0.0936</t>
  </si>
  <si>
    <t>24-150</t>
  </si>
  <si>
    <t>A</t>
  </si>
  <si>
    <t>B</t>
  </si>
  <si>
    <t>C</t>
  </si>
  <si>
    <t>A/B</t>
  </si>
  <si>
    <t>AB/C</t>
  </si>
  <si>
    <t>A/ABC</t>
  </si>
  <si>
    <t>AABC/C</t>
  </si>
  <si>
    <t>AB/AABCC</t>
  </si>
  <si>
    <t>A*</t>
  </si>
  <si>
    <t>ABAABCC/C</t>
  </si>
  <si>
    <t>C*</t>
  </si>
  <si>
    <t>B*</t>
  </si>
  <si>
    <t>B/ABAABCC</t>
  </si>
  <si>
    <t>AB/ABAABCCC</t>
  </si>
  <si>
    <t>AABC/ABAABCCC</t>
  </si>
  <si>
    <t>23-126</t>
  </si>
  <si>
    <t>???</t>
  </si>
  <si>
    <t>25-178</t>
  </si>
  <si>
    <t>26-150</t>
  </si>
  <si>
    <t>$</t>
  </si>
  <si>
    <t>€</t>
  </si>
  <si>
    <t>27-171</t>
  </si>
  <si>
    <t>28-150</t>
  </si>
  <si>
    <t>BECADO</t>
  </si>
  <si>
    <t>N</t>
  </si>
  <si>
    <t>ATAQUES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</si>
  <si>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</si>
  <si>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</si>
  <si>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</si>
  <si>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</si>
  <si>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</si>
  <si>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</si>
  <si>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</si>
  <si>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</si>
  <si>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</si>
  <si>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</si>
  <si>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</si>
  <si>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</si>
  <si>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 SLP</t>
  </si>
  <si>
    <t>TOTAL</t>
  </si>
  <si>
    <t>VENTA AXIES</t>
  </si>
  <si>
    <t>SCHOLARS</t>
  </si>
  <si>
    <t>REPRODUCCIÓN</t>
  </si>
  <si>
    <t>COMPRA AXIES</t>
  </si>
  <si>
    <t>SACADO</t>
  </si>
  <si>
    <t>PADRE</t>
  </si>
  <si>
    <t>MADRE</t>
  </si>
  <si>
    <t>COSTE SLP</t>
  </si>
  <si>
    <t>https://freakitties.github.io/axie/calc.html</t>
  </si>
  <si>
    <t>AXIE PREDICTION</t>
  </si>
  <si>
    <t>+ COSTES</t>
  </si>
  <si>
    <t>GENES RECESIVOS</t>
  </si>
  <si>
    <t>https://freakitties.github.io/axie/jeans.html</t>
  </si>
  <si>
    <t>2 AXS</t>
  </si>
  <si>
    <t>AB</t>
  </si>
  <si>
    <t>ABC</t>
  </si>
  <si>
    <t>AABC</t>
  </si>
  <si>
    <t>AABCC</t>
  </si>
  <si>
    <t>ABAABCC</t>
  </si>
  <si>
    <t>ABAABCCC</t>
  </si>
  <si>
    <t>GASTOS PRIMER ÁRBOL</t>
  </si>
  <si>
    <t>GASTOS</t>
  </si>
  <si>
    <t>BENEFICIOS</t>
  </si>
  <si>
    <t>29-181</t>
  </si>
  <si>
    <t>3-000</t>
  </si>
  <si>
    <t>4-000</t>
  </si>
  <si>
    <t>5-000</t>
  </si>
  <si>
    <t>19-000</t>
  </si>
  <si>
    <t>12-000</t>
  </si>
  <si>
    <t>6-000</t>
  </si>
  <si>
    <t>7-000</t>
  </si>
  <si>
    <t>8-000</t>
  </si>
  <si>
    <t>9-000</t>
  </si>
  <si>
    <t>10-000</t>
  </si>
  <si>
    <t>11-000</t>
  </si>
  <si>
    <t>13-000</t>
  </si>
  <si>
    <t>26-000</t>
  </si>
  <si>
    <t>20-000</t>
  </si>
  <si>
    <t>27-000</t>
  </si>
  <si>
    <t>14-000</t>
  </si>
  <si>
    <t>21-000</t>
  </si>
  <si>
    <t>15-000</t>
  </si>
  <si>
    <t>22-000</t>
  </si>
  <si>
    <t>28-000</t>
  </si>
  <si>
    <t>29-000</t>
  </si>
  <si>
    <t>16-000</t>
  </si>
  <si>
    <t>23-000</t>
  </si>
  <si>
    <t>31-000</t>
  </si>
  <si>
    <t>24-000</t>
  </si>
  <si>
    <t>17-000</t>
  </si>
  <si>
    <t>25-000</t>
  </si>
  <si>
    <t>18-000</t>
  </si>
  <si>
    <t>1-157</t>
  </si>
  <si>
    <t>2-037</t>
  </si>
  <si>
    <t>#1057061</t>
  </si>
  <si>
    <t>0.1209</t>
  </si>
  <si>
    <t>0.1136</t>
  </si>
  <si>
    <t>SLP</t>
  </si>
  <si>
    <t>ETH</t>
  </si>
  <si>
    <t>40 AXS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</si>
</sst>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Verdana"/>
      <family val="2"/>
    </font>
    <font>
      <b/>
      <sz val="11"/>
      <color theme="1"/>
      <name val="Aharoni"/>
      <charset val="177"/>
    </font>
    <font>
      <sz val="11"/>
      <color theme="1"/>
      <name val="Source Sans Pro Black"/>
      <family val="2"/>
    </font>
    <font>
      <sz val="11"/>
      <color theme="1"/>
      <name val="Tahoma"/>
      <family val="2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horizontal="center"/>
    </xf>
    <xf numFmtId="0" fontId="0" fillId="2" borderId="11" xfId="0" applyFill="1" applyBorder="1"/>
    <xf numFmtId="0" fontId="0" fillId="0" borderId="14" xfId="0" applyBorder="1"/>
    <xf numFmtId="0" fontId="0" fillId="6" borderId="11" xfId="0" applyFill="1" applyBorder="1"/>
    <xf numFmtId="0" fontId="0" fillId="6" borderId="18" xfId="0" applyFill="1" applyBorder="1"/>
    <xf numFmtId="0" fontId="0" fillId="2" borderId="18" xfId="0" applyFill="1" applyBorder="1"/>
    <xf numFmtId="0" fontId="1" fillId="6" borderId="12" xfId="0" applyFont="1" applyFill="1" applyBorder="1"/>
    <xf numFmtId="0" fontId="0" fillId="0" borderId="13" xfId="0" applyBorder="1" applyAlignment="1">
      <alignment horizontal="right" vertical="center"/>
    </xf>
    <xf numFmtId="0" fontId="0" fillId="0" borderId="16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2" borderId="12" xfId="0" applyFont="1" applyFill="1" applyBorder="1"/>
    <xf numFmtId="0" fontId="0" fillId="0" borderId="15" xfId="0" applyFill="1" applyBorder="1" applyAlignment="1">
      <alignment horizontal="right"/>
    </xf>
    <xf numFmtId="0" fontId="0" fillId="0" borderId="17" xfId="0" applyFill="1" applyBorder="1" applyAlignment="1">
      <alignment horizontal="right"/>
    </xf>
    <xf numFmtId="0" fontId="3" fillId="0" borderId="0" xfId="0" applyFont="1"/>
    <xf numFmtId="0" fontId="1" fillId="6" borderId="12" xfId="0" applyFont="1" applyFill="1" applyBorder="1" applyAlignment="1">
      <alignment horizontal="right"/>
    </xf>
    <xf numFmtId="0" fontId="0" fillId="0" borderId="12" xfId="0" applyBorder="1"/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4" fontId="6" fillId="3" borderId="18" xfId="0" applyNumberFormat="1" applyFont="1" applyFill="1" applyBorder="1" applyAlignment="1">
      <alignment horizontal="center"/>
    </xf>
    <xf numFmtId="14" fontId="6" fillId="4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1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9" fillId="13" borderId="4" xfId="0" applyFont="1" applyFill="1" applyBorder="1"/>
    <xf numFmtId="0" fontId="1" fillId="9" borderId="4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2" borderId="11" xfId="0" applyFont="1" applyFill="1" applyBorder="1"/>
    <xf numFmtId="0" fontId="1" fillId="2" borderId="18" xfId="0" applyFont="1" applyFill="1" applyBorder="1"/>
    <xf numFmtId="0" fontId="1" fillId="2" borderId="5" xfId="0" applyFont="1" applyFill="1" applyBorder="1" applyAlignment="1">
      <alignment horizontal="right"/>
    </xf>
    <xf numFmtId="0" fontId="1" fillId="2" borderId="9" xfId="0" applyFont="1" applyFill="1" applyBorder="1"/>
    <xf numFmtId="0" fontId="1" fillId="2" borderId="0" xfId="0" applyFont="1" applyFill="1" applyBorder="1"/>
    <xf numFmtId="0" fontId="1" fillId="2" borderId="10" xfId="0" applyFont="1" applyFill="1" applyBorder="1"/>
    <xf numFmtId="3" fontId="1" fillId="2" borderId="5" xfId="0" applyNumberFormat="1" applyFont="1" applyFill="1" applyBorder="1" applyAlignment="1">
      <alignment horizontal="right"/>
    </xf>
    <xf numFmtId="0" fontId="1" fillId="6" borderId="11" xfId="0" applyFont="1" applyFill="1" applyBorder="1"/>
    <xf numFmtId="0" fontId="1" fillId="6" borderId="18" xfId="0" applyFont="1" applyFill="1" applyBorder="1"/>
    <xf numFmtId="16" fontId="0" fillId="0" borderId="15" xfId="0" applyNumberFormat="1" applyBorder="1" applyAlignment="1">
      <alignment horizontal="right"/>
    </xf>
    <xf numFmtId="0" fontId="6" fillId="15" borderId="11" xfId="0" applyFont="1" applyFill="1" applyBorder="1" applyAlignment="1">
      <alignment horizontal="center"/>
    </xf>
    <xf numFmtId="0" fontId="6" fillId="15" borderId="18" xfId="0" applyFont="1" applyFill="1" applyBorder="1" applyAlignment="1">
      <alignment horizontal="center"/>
    </xf>
    <xf numFmtId="14" fontId="6" fillId="15" borderId="18" xfId="0" applyNumberFormat="1" applyFont="1" applyFill="1" applyBorder="1" applyAlignment="1">
      <alignment horizontal="center"/>
    </xf>
    <xf numFmtId="0" fontId="1" fillId="13" borderId="4" xfId="0" applyFont="1" applyFill="1" applyBorder="1" applyAlignment="1">
      <alignment horizontal="right"/>
    </xf>
    <xf numFmtId="14" fontId="6" fillId="2" borderId="23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Border="1"/>
    <xf numFmtId="0" fontId="1" fillId="10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12" xfId="0" applyFill="1" applyBorder="1"/>
    <xf numFmtId="0" fontId="1" fillId="3" borderId="18" xfId="0" applyFont="1" applyFill="1" applyBorder="1" applyAlignment="1">
      <alignment horizontal="center"/>
    </xf>
    <xf numFmtId="0" fontId="0" fillId="3" borderId="12" xfId="0" applyFill="1" applyBorder="1"/>
    <xf numFmtId="0" fontId="1" fillId="4" borderId="18" xfId="0" applyFont="1" applyFill="1" applyBorder="1" applyAlignment="1">
      <alignment horizontal="center"/>
    </xf>
    <xf numFmtId="0" fontId="0" fillId="4" borderId="12" xfId="0" applyFill="1" applyBorder="1"/>
    <xf numFmtId="0" fontId="1" fillId="15" borderId="18" xfId="0" applyFont="1" applyFill="1" applyBorder="1" applyAlignment="1">
      <alignment horizontal="center"/>
    </xf>
    <xf numFmtId="0" fontId="0" fillId="15" borderId="12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17" borderId="20" xfId="0" applyFill="1" applyBorder="1"/>
    <xf numFmtId="0" fontId="0" fillId="17" borderId="27" xfId="0" applyFill="1" applyBorder="1"/>
    <xf numFmtId="0" fontId="0" fillId="17" borderId="12" xfId="0" applyFill="1" applyBorder="1"/>
    <xf numFmtId="0" fontId="0" fillId="17" borderId="5" xfId="0" applyFill="1" applyBorder="1"/>
    <xf numFmtId="0" fontId="0" fillId="11" borderId="27" xfId="0" applyFill="1" applyBorder="1"/>
    <xf numFmtId="0" fontId="0" fillId="11" borderId="9" xfId="0" applyFont="1" applyFill="1" applyBorder="1" applyAlignment="1">
      <alignment horizontal="center"/>
    </xf>
    <xf numFmtId="0" fontId="0" fillId="11" borderId="26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29" xfId="0" applyFont="1" applyFill="1" applyBorder="1" applyAlignment="1">
      <alignment horizontal="center"/>
    </xf>
    <xf numFmtId="0" fontId="0" fillId="11" borderId="27" xfId="0" applyFont="1" applyFill="1" applyBorder="1" applyAlignment="1">
      <alignment horizontal="center"/>
    </xf>
    <xf numFmtId="14" fontId="0" fillId="11" borderId="0" xfId="0" applyNumberFormat="1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11" fillId="0" borderId="0" xfId="1" applyBorder="1" applyAlignment="1"/>
    <xf numFmtId="0" fontId="0" fillId="11" borderId="11" xfId="0" applyFont="1" applyFill="1" applyBorder="1" applyAlignment="1">
      <alignment horizontal="center"/>
    </xf>
    <xf numFmtId="0" fontId="0" fillId="11" borderId="5" xfId="0" applyFill="1" applyBorder="1"/>
    <xf numFmtId="0" fontId="1" fillId="0" borderId="1" xfId="0" quotePrefix="1" applyFont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0" fillId="0" borderId="0" xfId="0" applyAlignment="1"/>
    <xf numFmtId="0" fontId="1" fillId="0" borderId="0" xfId="0" applyFont="1" applyFill="1" applyBorder="1" applyAlignment="1"/>
    <xf numFmtId="14" fontId="0" fillId="11" borderId="5" xfId="0" applyNumberFormat="1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14" fontId="0" fillId="4" borderId="5" xfId="0" applyNumberFormat="1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1" borderId="25" xfId="0" applyFont="1" applyFill="1" applyBorder="1" applyAlignment="1">
      <alignment horizontal="center"/>
    </xf>
    <xf numFmtId="14" fontId="0" fillId="11" borderId="25" xfId="0" applyNumberFormat="1" applyFont="1" applyFill="1" applyBorder="1" applyAlignment="1">
      <alignment horizontal="center"/>
    </xf>
    <xf numFmtId="0" fontId="0" fillId="11" borderId="28" xfId="0" applyFont="1" applyFill="1" applyBorder="1" applyAlignment="1">
      <alignment horizontal="center"/>
    </xf>
    <xf numFmtId="0" fontId="2" fillId="5" borderId="31" xfId="0" applyFont="1" applyFill="1" applyBorder="1" applyAlignment="1">
      <alignment horizontal="center"/>
    </xf>
    <xf numFmtId="0" fontId="2" fillId="5" borderId="32" xfId="0" applyFont="1" applyFill="1" applyBorder="1" applyAlignment="1">
      <alignment horizontal="center"/>
    </xf>
    <xf numFmtId="0" fontId="0" fillId="5" borderId="1" xfId="0" applyFill="1" applyBorder="1"/>
    <xf numFmtId="0" fontId="8" fillId="18" borderId="1" xfId="0" applyFont="1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25" xfId="0" applyFill="1" applyBorder="1"/>
    <xf numFmtId="16" fontId="0" fillId="0" borderId="0" xfId="0" applyNumberFormat="1"/>
    <xf numFmtId="16" fontId="7" fillId="0" borderId="0" xfId="0" applyNumberFormat="1" applyFont="1"/>
    <xf numFmtId="0" fontId="12" fillId="0" borderId="0" xfId="0" applyFont="1"/>
    <xf numFmtId="16" fontId="12" fillId="0" borderId="0" xfId="0" applyNumberFormat="1" applyFont="1"/>
    <xf numFmtId="16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8" fillId="20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8" fillId="14" borderId="6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8" fillId="14" borderId="15" xfId="0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16" borderId="21" xfId="0" applyFont="1" applyFill="1" applyBorder="1" applyAlignment="1">
      <alignment horizontal="center"/>
    </xf>
    <xf numFmtId="0" fontId="4" fillId="16" borderId="19" xfId="0" applyFont="1" applyFill="1" applyBorder="1" applyAlignment="1">
      <alignment horizontal="center"/>
    </xf>
    <xf numFmtId="0" fontId="4" fillId="16" borderId="2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1" fillId="19" borderId="4" xfId="0" applyFont="1" applyFill="1" applyBorder="1" applyAlignment="1">
      <alignment horizontal="center"/>
    </xf>
    <xf numFmtId="0" fontId="11" fillId="0" borderId="2" xfId="1" applyBorder="1" applyAlignment="1">
      <alignment horizontal="center"/>
    </xf>
    <xf numFmtId="0" fontId="11" fillId="0" borderId="3" xfId="1" applyBorder="1" applyAlignment="1">
      <alignment horizontal="center"/>
    </xf>
    <xf numFmtId="0" fontId="11" fillId="0" borderId="4" xfId="1" applyBorder="1" applyAlignment="1">
      <alignment horizontal="center"/>
    </xf>
    <xf numFmtId="0" fontId="1" fillId="19" borderId="3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1" fillId="16" borderId="2" xfId="1" applyFill="1" applyBorder="1" applyAlignment="1">
      <alignment horizontal="center"/>
    </xf>
    <xf numFmtId="0" fontId="11" fillId="16" borderId="3" xfId="1" applyFill="1" applyBorder="1" applyAlignment="1">
      <alignment horizontal="center"/>
    </xf>
    <xf numFmtId="0" fontId="11" fillId="16" borderId="4" xfId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8" fillId="18" borderId="2" xfId="0" applyFont="1" applyFill="1" applyBorder="1" applyAlignment="1">
      <alignment horizontal="center"/>
    </xf>
    <xf numFmtId="0" fontId="8" fillId="18" borderId="4" xfId="0" applyFont="1" applyFill="1" applyBorder="1" applyAlignment="1">
      <alignment horizontal="center"/>
    </xf>
    <xf numFmtId="0" fontId="8" fillId="20" borderId="2" xfId="0" applyFont="1" applyFill="1" applyBorder="1" applyAlignment="1">
      <alignment horizontal="center"/>
    </xf>
    <xf numFmtId="0" fontId="8" fillId="20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14" fontId="6" fillId="2" borderId="18" xfId="0" applyNumberFormat="1" applyFont="1" applyFill="1" applyBorder="1" applyAlignment="1">
      <alignment horizontal="center"/>
    </xf>
    <xf numFmtId="14" fontId="0" fillId="0" borderId="0" xfId="0" applyNumberFormat="1"/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8" borderId="5" xfId="0" applyFill="1" applyBorder="1"/>
  </cellXfs>
  <cellStyles count="2">
    <cellStyle name="Hyperlink" xfId="1" builtinId="8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FFCC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327660</xdr:colOff>
      <xdr:row>4</xdr:row>
      <xdr:rowOff>7620</xdr:rowOff>
    </xdr:from>
    <xdr:to>
      <xdr:col>1</xdr:col>
      <xdr:colOff>525780</xdr:colOff>
      <xdr:row>5</xdr:row>
      <xdr:rowOff>15240</xdr:rowOff>
    </xdr:to>
    <xdr:pic>
      <xdr:nvPicPr>
        <xdr:cNvPr id="2" name="Picture 1" descr="Small Love Potion Precio slp/usd, gráficos, capitalización del mercado, en  directo y el valor del índice historico">
          <a:extLst>
            <a:ext uri="{FF2B5EF4-FFF2-40B4-BE49-F238E27FC236}">
              <a16:creationId xmlns:a16="http://schemas.microsoft.com/office/drawing/2014/main" id="{85139A11-C86B-48B9-86B6-26DDFC317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19050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228600</xdr:colOff>
      <xdr:row>23</xdr:row>
      <xdr:rowOff>91440</xdr:rowOff>
    </xdr:from>
    <xdr:ext cx="198120" cy="198120"/>
    <xdr:pic>
      <xdr:nvPicPr>
        <xdr:cNvPr id="4" name="Picture 3" descr="Small Love Potion Precio slp/usd, gráficos, capitalización del mercado, en  directo y el valor del índice historico">
          <a:extLst>
            <a:ext uri="{FF2B5EF4-FFF2-40B4-BE49-F238E27FC236}">
              <a16:creationId xmlns:a16="http://schemas.microsoft.com/office/drawing/2014/main" id="{1E0F836B-7854-4BFE-B872-AB6EAE41A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400050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228600</xdr:colOff>
      <xdr:row>23</xdr:row>
      <xdr:rowOff>91440</xdr:rowOff>
    </xdr:from>
    <xdr:ext cx="198120" cy="198120"/>
    <xdr:pic>
      <xdr:nvPicPr>
        <xdr:cNvPr id="5" name="Picture 4" descr="Small Love Potion Precio slp/usd, gráficos, capitalización del mercado, en  directo y el valor del índice historico">
          <a:extLst>
            <a:ext uri="{FF2B5EF4-FFF2-40B4-BE49-F238E27FC236}">
              <a16:creationId xmlns:a16="http://schemas.microsoft.com/office/drawing/2014/main" id="{CB9639A4-19EE-48A0-9322-724FDA0C2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400050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228600</xdr:colOff>
      <xdr:row>23</xdr:row>
      <xdr:rowOff>91440</xdr:rowOff>
    </xdr:from>
    <xdr:ext cx="198120" cy="198120"/>
    <xdr:pic>
      <xdr:nvPicPr>
        <xdr:cNvPr id="9" name="Picture 8" descr="Small Love Potion Precio slp/usd, gráficos, capitalización del mercado, en  directo y el valor del índice historico">
          <a:extLst>
            <a:ext uri="{FF2B5EF4-FFF2-40B4-BE49-F238E27FC236}">
              <a16:creationId xmlns:a16="http://schemas.microsoft.com/office/drawing/2014/main" id="{3BF752BE-422B-41FB-8ADB-7FA938372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0640" y="400050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13</xdr:row>
      <xdr:rowOff>103208</xdr:rowOff>
    </xdr:from>
    <xdr:to>
      <xdr:col>13</xdr:col>
      <xdr:colOff>0</xdr:colOff>
      <xdr:row>18</xdr:row>
      <xdr:rowOff>9528</xdr:rowOff>
    </xdr:to>
    <xdr:cxnSp macro="">
      <xdr:nvCxnSpPr>
        <xdr:cNvPr id="2" name="Conector curvado 7">
          <a:extLst>
            <a:ext uri="{FF2B5EF4-FFF2-40B4-BE49-F238E27FC236}">
              <a16:creationId xmlns:a16="http://schemas.microsoft.com/office/drawing/2014/main" id="{FAA979B7-4A70-4C58-A192-B9F0430775EE}"/>
            </a:ext>
          </a:extLst>
        </xdr:cNvPr>
        <xdr:cNvCxnSpPr/>
      </xdr:nvCxnSpPr>
      <xdr:spPr>
        <a:xfrm rot="16200000" flipH="1" flipV="1">
          <a:off x="10471953" y="1634660"/>
          <a:ext cx="820720" cy="348615"/>
        </a:xfrm>
        <a:prstGeom prst="curvedConnector5">
          <a:avLst>
            <a:gd name="adj1" fmla="val 39061"/>
            <a:gd name="adj2" fmla="val 97143"/>
            <a:gd name="adj3" fmla="val 5360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633412</xdr:colOff>
      <xdr:row>18</xdr:row>
      <xdr:rowOff>115976</xdr:rowOff>
    </xdr:from>
    <xdr:to>
      <xdr:col>13</xdr:col>
      <xdr:colOff>638175</xdr:colOff>
      <xdr:row>20</xdr:row>
      <xdr:rowOff>171450</xdr:rowOff>
    </xdr:to>
    <xdr:cxnSp macro="">
      <xdr:nvCxnSpPr>
        <xdr:cNvPr id="3" name="Conector recto de flecha 20">
          <a:extLst>
            <a:ext uri="{FF2B5EF4-FFF2-40B4-BE49-F238E27FC236}">
              <a16:creationId xmlns:a16="http://schemas.microsoft.com/office/drawing/2014/main" id="{32DB36E8-0803-45F5-956E-4FB8C0A80108}"/>
            </a:ext>
          </a:extLst>
        </xdr:cNvPr>
        <xdr:cNvCxnSpPr/>
      </xdr:nvCxnSpPr>
      <xdr:spPr>
        <a:xfrm>
          <a:off x="11690032" y="2325776"/>
          <a:ext cx="4763" cy="421234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14</xdr:row>
      <xdr:rowOff>0</xdr:rowOff>
    </xdr:from>
    <xdr:to>
      <xdr:col>11</xdr:col>
      <xdr:colOff>314325</xdr:colOff>
      <xdr:row>27</xdr:row>
      <xdr:rowOff>9525</xdr:rowOff>
    </xdr:to>
    <xdr:cxnSp macro="">
      <xdr:nvCxnSpPr>
        <xdr:cNvPr id="4" name="Conector recto de flecha 22">
          <a:extLst>
            <a:ext uri="{FF2B5EF4-FFF2-40B4-BE49-F238E27FC236}">
              <a16:creationId xmlns:a16="http://schemas.microsoft.com/office/drawing/2014/main" id="{87AC0816-83D6-41B5-9404-0DC3E7E81704}"/>
            </a:ext>
          </a:extLst>
        </xdr:cNvPr>
        <xdr:cNvCxnSpPr/>
      </xdr:nvCxnSpPr>
      <xdr:spPr>
        <a:xfrm>
          <a:off x="10121265" y="1478280"/>
          <a:ext cx="0" cy="238696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21</xdr:row>
      <xdr:rowOff>200024</xdr:rowOff>
    </xdr:from>
    <xdr:to>
      <xdr:col>14</xdr:col>
      <xdr:colOff>28576</xdr:colOff>
      <xdr:row>27</xdr:row>
      <xdr:rowOff>171450</xdr:rowOff>
    </xdr:to>
    <xdr:cxnSp macro="">
      <xdr:nvCxnSpPr>
        <xdr:cNvPr id="5" name="Conector curvado 24">
          <a:extLst>
            <a:ext uri="{FF2B5EF4-FFF2-40B4-BE49-F238E27FC236}">
              <a16:creationId xmlns:a16="http://schemas.microsoft.com/office/drawing/2014/main" id="{B3CD8BFA-81F6-4233-95B5-AC03A5A3772D}"/>
            </a:ext>
          </a:extLst>
        </xdr:cNvPr>
        <xdr:cNvCxnSpPr/>
      </xdr:nvCxnSpPr>
      <xdr:spPr>
        <a:xfrm rot="10800000" flipV="1">
          <a:off x="10407015" y="2943224"/>
          <a:ext cx="1371601" cy="1083946"/>
        </a:xfrm>
        <a:prstGeom prst="curved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314325</xdr:colOff>
      <xdr:row>19</xdr:row>
      <xdr:rowOff>2241</xdr:rowOff>
    </xdr:from>
    <xdr:to>
      <xdr:col>15</xdr:col>
      <xdr:colOff>323850</xdr:colOff>
      <xdr:row>26</xdr:row>
      <xdr:rowOff>180975</xdr:rowOff>
    </xdr:to>
    <xdr:cxnSp macro="">
      <xdr:nvCxnSpPr>
        <xdr:cNvPr id="6" name="Conector recto de flecha 28">
          <a:extLst>
            <a:ext uri="{FF2B5EF4-FFF2-40B4-BE49-F238E27FC236}">
              <a16:creationId xmlns:a16="http://schemas.microsoft.com/office/drawing/2014/main" id="{E809FF03-5382-42E2-BFB3-95BE5F7AF2D7}"/>
            </a:ext>
          </a:extLst>
        </xdr:cNvPr>
        <xdr:cNvCxnSpPr/>
      </xdr:nvCxnSpPr>
      <xdr:spPr>
        <a:xfrm>
          <a:off x="15868090" y="2575112"/>
          <a:ext cx="9525" cy="146965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27</xdr:row>
      <xdr:rowOff>38100</xdr:rowOff>
    </xdr:from>
    <xdr:to>
      <xdr:col>14</xdr:col>
      <xdr:colOff>600075</xdr:colOff>
      <xdr:row>27</xdr:row>
      <xdr:rowOff>104775</xdr:rowOff>
    </xdr:to>
    <xdr:cxnSp macro="">
      <xdr:nvCxnSpPr>
        <xdr:cNvPr id="7" name="Conector curvado 31">
          <a:extLst>
            <a:ext uri="{FF2B5EF4-FFF2-40B4-BE49-F238E27FC236}">
              <a16:creationId xmlns:a16="http://schemas.microsoft.com/office/drawing/2014/main" id="{76591F89-0506-4991-8622-6C0B25C8F89B}"/>
            </a:ext>
          </a:extLst>
        </xdr:cNvPr>
        <xdr:cNvCxnSpPr/>
      </xdr:nvCxnSpPr>
      <xdr:spPr>
        <a:xfrm>
          <a:off x="10407015" y="3893820"/>
          <a:ext cx="1943100" cy="66675"/>
        </a:xfrm>
        <a:prstGeom prst="curved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18</xdr:row>
      <xdr:rowOff>190500</xdr:rowOff>
    </xdr:from>
    <xdr:to>
      <xdr:col>13</xdr:col>
      <xdr:colOff>352425</xdr:colOff>
      <xdr:row>30</xdr:row>
      <xdr:rowOff>0</xdr:rowOff>
    </xdr:to>
    <xdr:cxnSp macro="">
      <xdr:nvCxnSpPr>
        <xdr:cNvPr id="8" name="Conector curvado 35">
          <a:extLst>
            <a:ext uri="{FF2B5EF4-FFF2-40B4-BE49-F238E27FC236}">
              <a16:creationId xmlns:a16="http://schemas.microsoft.com/office/drawing/2014/main" id="{BB098DA1-2D3D-43C9-A226-8A94DAA38364}"/>
            </a:ext>
          </a:extLst>
        </xdr:cNvPr>
        <xdr:cNvCxnSpPr/>
      </xdr:nvCxnSpPr>
      <xdr:spPr>
        <a:xfrm rot="16200000" flipH="1">
          <a:off x="10062210" y="3057525"/>
          <a:ext cx="2011680" cy="681990"/>
        </a:xfrm>
        <a:prstGeom prst="curved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445088</xdr:colOff>
      <xdr:row>8</xdr:row>
      <xdr:rowOff>116789</xdr:rowOff>
    </xdr:from>
    <xdr:to>
      <xdr:col>14</xdr:col>
      <xdr:colOff>123825</xdr:colOff>
      <xdr:row>32</xdr:row>
      <xdr:rowOff>179614</xdr:rowOff>
    </xdr:to>
    <xdr:sp macro="" textlink="">
      <xdr:nvSpPr>
        <xdr:cNvPr id="9" name="Forma libre 49">
          <a:extLst>
            <a:ext uri="{FF2B5EF4-FFF2-40B4-BE49-F238E27FC236}">
              <a16:creationId xmlns:a16="http://schemas.microsoft.com/office/drawing/2014/main" id="{233C3D75-73A6-449B-A84D-B202C531BFFC}"/>
            </a:ext>
          </a:extLst>
        </xdr:cNvPr>
        <xdr:cNvSpPr/>
      </xdr:nvSpPr>
      <xdr:spPr>
        <a:xfrm>
          <a:off x="8377508" y="497789"/>
          <a:ext cx="3496357" cy="4451945"/>
        </a:xfrm>
        <a:custGeom>
          <a:avLst/>
          <a:gdLst>
            <a:gd name="connsiteX0" fmla="*/ 3403012 w 3403012"/>
            <a:gd name="connsiteY0" fmla="*/ 835711 h 4760011"/>
            <a:gd name="connsiteX1" fmla="*/ 40687 w 3403012"/>
            <a:gd name="connsiteY1" fmla="*/ 283261 h 4760011"/>
            <a:gd name="connsiteX2" fmla="*/ 1507537 w 3403012"/>
            <a:gd name="connsiteY2" fmla="*/ 4760011 h 47600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403012" h="4760011">
              <a:moveTo>
                <a:pt x="3403012" y="835711"/>
              </a:moveTo>
              <a:cubicBezTo>
                <a:pt x="1879805" y="232461"/>
                <a:pt x="356599" y="-370789"/>
                <a:pt x="40687" y="283261"/>
              </a:cubicBezTo>
              <a:cubicBezTo>
                <a:pt x="-275226" y="937311"/>
                <a:pt x="1347200" y="4267886"/>
                <a:pt x="1507537" y="4760011"/>
              </a:cubicBezTo>
            </a:path>
          </a:pathLst>
        </a:cu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14</xdr:col>
      <xdr:colOff>10886</xdr:colOff>
      <xdr:row>30</xdr:row>
      <xdr:rowOff>97971</xdr:rowOff>
    </xdr:from>
    <xdr:to>
      <xdr:col>16</xdr:col>
      <xdr:colOff>0</xdr:colOff>
      <xdr:row>33</xdr:row>
      <xdr:rowOff>54428</xdr:rowOff>
    </xdr:to>
    <xdr:cxnSp macro="">
      <xdr:nvCxnSpPr>
        <xdr:cNvPr id="10" name="Conector angular 51">
          <a:extLst>
            <a:ext uri="{FF2B5EF4-FFF2-40B4-BE49-F238E27FC236}">
              <a16:creationId xmlns:a16="http://schemas.microsoft.com/office/drawing/2014/main" id="{2FB0AA56-72B1-4CE6-BC3D-458AD8D98A1E}"/>
            </a:ext>
          </a:extLst>
        </xdr:cNvPr>
        <xdr:cNvCxnSpPr/>
      </xdr:nvCxnSpPr>
      <xdr:spPr>
        <a:xfrm>
          <a:off x="9688286" y="5823857"/>
          <a:ext cx="1338943" cy="533400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514353</xdr:colOff>
      <xdr:row>19</xdr:row>
      <xdr:rowOff>9527</xdr:rowOff>
    </xdr:from>
    <xdr:to>
      <xdr:col>16</xdr:col>
      <xdr:colOff>409576</xdr:colOff>
      <xdr:row>32</xdr:row>
      <xdr:rowOff>180972</xdr:rowOff>
    </xdr:to>
    <xdr:cxnSp macro="">
      <xdr:nvCxnSpPr>
        <xdr:cNvPr id="11" name="Conector angular 56">
          <a:extLst>
            <a:ext uri="{FF2B5EF4-FFF2-40B4-BE49-F238E27FC236}">
              <a16:creationId xmlns:a16="http://schemas.microsoft.com/office/drawing/2014/main" id="{67B21575-FCE3-481B-AD54-1BE0F84F3CAA}"/>
            </a:ext>
          </a:extLst>
        </xdr:cNvPr>
        <xdr:cNvCxnSpPr/>
      </xdr:nvCxnSpPr>
      <xdr:spPr>
        <a:xfrm rot="16200000" flipH="1">
          <a:off x="11874822" y="3416618"/>
          <a:ext cx="2548885" cy="520063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30</xdr:row>
      <xdr:rowOff>114300</xdr:rowOff>
    </xdr:from>
    <xdr:to>
      <xdr:col>13</xdr:col>
      <xdr:colOff>9525</xdr:colOff>
      <xdr:row>33</xdr:row>
      <xdr:rowOff>76200</xdr:rowOff>
    </xdr:to>
    <xdr:cxnSp macro="">
      <xdr:nvCxnSpPr>
        <xdr:cNvPr id="12" name="Conector angular 63">
          <a:extLst>
            <a:ext uri="{FF2B5EF4-FFF2-40B4-BE49-F238E27FC236}">
              <a16:creationId xmlns:a16="http://schemas.microsoft.com/office/drawing/2014/main" id="{BD76BD84-DB82-42D6-B89A-34EC2402EEB6}"/>
            </a:ext>
          </a:extLst>
        </xdr:cNvPr>
        <xdr:cNvCxnSpPr/>
      </xdr:nvCxnSpPr>
      <xdr:spPr>
        <a:xfrm rot="10800000" flipV="1">
          <a:off x="10441305" y="4518660"/>
          <a:ext cx="624840" cy="510540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28</xdr:row>
      <xdr:rowOff>9525</xdr:rowOff>
    </xdr:from>
    <xdr:to>
      <xdr:col>11</xdr:col>
      <xdr:colOff>315829</xdr:colOff>
      <xdr:row>29</xdr:row>
      <xdr:rowOff>45119</xdr:rowOff>
    </xdr:to>
    <xdr:cxnSp macro="">
      <xdr:nvCxnSpPr>
        <xdr:cNvPr id="13" name="Conector recto 71">
          <a:extLst>
            <a:ext uri="{FF2B5EF4-FFF2-40B4-BE49-F238E27FC236}">
              <a16:creationId xmlns:a16="http://schemas.microsoft.com/office/drawing/2014/main" id="{0BCD0D24-424A-4B79-8CE5-3AF476B4E8D1}"/>
            </a:ext>
          </a:extLst>
        </xdr:cNvPr>
        <xdr:cNvCxnSpPr/>
      </xdr:nvCxnSpPr>
      <xdr:spPr>
        <a:xfrm>
          <a:off x="10111740" y="4048125"/>
          <a:ext cx="11029" cy="2184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29</xdr:row>
      <xdr:rowOff>38100</xdr:rowOff>
    </xdr:from>
    <xdr:to>
      <xdr:col>19</xdr:col>
      <xdr:colOff>0</xdr:colOff>
      <xdr:row>30</xdr:row>
      <xdr:rowOff>95250</xdr:rowOff>
    </xdr:to>
    <xdr:cxnSp macro="">
      <xdr:nvCxnSpPr>
        <xdr:cNvPr id="14" name="Conector recto de flecha 73">
          <a:extLst>
            <a:ext uri="{FF2B5EF4-FFF2-40B4-BE49-F238E27FC236}">
              <a16:creationId xmlns:a16="http://schemas.microsoft.com/office/drawing/2014/main" id="{FA595BEF-F4B1-4439-B0FD-CC8562773751}"/>
            </a:ext>
          </a:extLst>
        </xdr:cNvPr>
        <xdr:cNvCxnSpPr/>
      </xdr:nvCxnSpPr>
      <xdr:spPr>
        <a:xfrm>
          <a:off x="10111740" y="4259580"/>
          <a:ext cx="4930140" cy="24003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30</xdr:row>
      <xdr:rowOff>157369</xdr:rowOff>
    </xdr:from>
    <xdr:to>
      <xdr:col>18</xdr:col>
      <xdr:colOff>604630</xdr:colOff>
      <xdr:row>33</xdr:row>
      <xdr:rowOff>99391</xdr:rowOff>
    </xdr:to>
    <xdr:cxnSp macro="">
      <xdr:nvCxnSpPr>
        <xdr:cNvPr id="15" name="Conector recto de flecha 78">
          <a:extLst>
            <a:ext uri="{FF2B5EF4-FFF2-40B4-BE49-F238E27FC236}">
              <a16:creationId xmlns:a16="http://schemas.microsoft.com/office/drawing/2014/main" id="{97F59637-6F09-4D07-82F5-C8B28D82EC9A}"/>
            </a:ext>
          </a:extLst>
        </xdr:cNvPr>
        <xdr:cNvCxnSpPr/>
      </xdr:nvCxnSpPr>
      <xdr:spPr>
        <a:xfrm flipV="1">
          <a:off x="13792200" y="4561729"/>
          <a:ext cx="1229470" cy="49066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8283</xdr:colOff>
      <xdr:row>33</xdr:row>
      <xdr:rowOff>130628</xdr:rowOff>
    </xdr:from>
    <xdr:to>
      <xdr:col>15</xdr:col>
      <xdr:colOff>729343</xdr:colOff>
      <xdr:row>38</xdr:row>
      <xdr:rowOff>99389</xdr:rowOff>
    </xdr:to>
    <xdr:cxnSp macro="">
      <xdr:nvCxnSpPr>
        <xdr:cNvPr id="16" name="Conector angular 80">
          <a:extLst>
            <a:ext uri="{FF2B5EF4-FFF2-40B4-BE49-F238E27FC236}">
              <a16:creationId xmlns:a16="http://schemas.microsoft.com/office/drawing/2014/main" id="{3297040D-9FF5-4D2F-B414-989FD2BF2A25}"/>
            </a:ext>
          </a:extLst>
        </xdr:cNvPr>
        <xdr:cNvCxnSpPr/>
      </xdr:nvCxnSpPr>
      <xdr:spPr>
        <a:xfrm rot="10800000" flipV="1">
          <a:off x="9555054" y="6433457"/>
          <a:ext cx="1330660" cy="915818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292458</xdr:colOff>
      <xdr:row>18</xdr:row>
      <xdr:rowOff>91109</xdr:rowOff>
    </xdr:from>
    <xdr:to>
      <xdr:col>12</xdr:col>
      <xdr:colOff>422413</xdr:colOff>
      <xdr:row>38</xdr:row>
      <xdr:rowOff>91109</xdr:rowOff>
    </xdr:to>
    <xdr:sp macro="" textlink="">
      <xdr:nvSpPr>
        <xdr:cNvPr id="17" name="Forma libre 84">
          <a:extLst>
            <a:ext uri="{FF2B5EF4-FFF2-40B4-BE49-F238E27FC236}">
              <a16:creationId xmlns:a16="http://schemas.microsoft.com/office/drawing/2014/main" id="{DBA03F56-F19A-4560-9EB4-985E0C2FE692}"/>
            </a:ext>
          </a:extLst>
        </xdr:cNvPr>
        <xdr:cNvSpPr/>
      </xdr:nvSpPr>
      <xdr:spPr>
        <a:xfrm>
          <a:off x="7600038" y="2300909"/>
          <a:ext cx="3254155" cy="3657600"/>
        </a:xfrm>
        <a:custGeom>
          <a:avLst/>
          <a:gdLst>
            <a:gd name="connsiteX0" fmla="*/ 2772107 w 3194520"/>
            <a:gd name="connsiteY0" fmla="*/ 0 h 3892826"/>
            <a:gd name="connsiteX1" fmla="*/ 469542 w 3194520"/>
            <a:gd name="connsiteY1" fmla="*/ 1258956 h 3892826"/>
            <a:gd name="connsiteX2" fmla="*/ 237629 w 3194520"/>
            <a:gd name="connsiteY2" fmla="*/ 3031435 h 3892826"/>
            <a:gd name="connsiteX3" fmla="*/ 3194520 w 3194520"/>
            <a:gd name="connsiteY3" fmla="*/ 3892826 h 38928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194520" h="3892826">
              <a:moveTo>
                <a:pt x="2772107" y="0"/>
              </a:moveTo>
              <a:cubicBezTo>
                <a:pt x="1832031" y="376858"/>
                <a:pt x="891955" y="753717"/>
                <a:pt x="469542" y="1258956"/>
              </a:cubicBezTo>
              <a:cubicBezTo>
                <a:pt x="47129" y="1764195"/>
                <a:pt x="-216534" y="2592457"/>
                <a:pt x="237629" y="3031435"/>
              </a:cubicBezTo>
              <a:cubicBezTo>
                <a:pt x="691792" y="3470413"/>
                <a:pt x="2780390" y="3848652"/>
                <a:pt x="3194520" y="3892826"/>
              </a:cubicBezTo>
            </a:path>
          </a:pathLst>
        </a:cu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422413</xdr:colOff>
      <xdr:row>38</xdr:row>
      <xdr:rowOff>91109</xdr:rowOff>
    </xdr:from>
    <xdr:to>
      <xdr:col>13</xdr:col>
      <xdr:colOff>0</xdr:colOff>
      <xdr:row>38</xdr:row>
      <xdr:rowOff>124811</xdr:rowOff>
    </xdr:to>
    <xdr:cxnSp macro="">
      <xdr:nvCxnSpPr>
        <xdr:cNvPr id="18" name="Conector recto de flecha 86">
          <a:extLst>
            <a:ext uri="{FF2B5EF4-FFF2-40B4-BE49-F238E27FC236}">
              <a16:creationId xmlns:a16="http://schemas.microsoft.com/office/drawing/2014/main" id="{436A8A4E-57B5-4C20-951B-D39F432C718F}"/>
            </a:ext>
          </a:extLst>
        </xdr:cNvPr>
        <xdr:cNvCxnSpPr>
          <a:stCxn id="17" idx="3"/>
        </xdr:cNvCxnSpPr>
      </xdr:nvCxnSpPr>
      <xdr:spPr>
        <a:xfrm>
          <a:off x="10854193" y="5958509"/>
          <a:ext cx="202427" cy="3370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80211</xdr:colOff>
      <xdr:row>32</xdr:row>
      <xdr:rowOff>55145</xdr:rowOff>
    </xdr:from>
    <xdr:to>
      <xdr:col>11</xdr:col>
      <xdr:colOff>139211</xdr:colOff>
      <xdr:row>33</xdr:row>
      <xdr:rowOff>7327</xdr:rowOff>
    </xdr:to>
    <xdr:cxnSp macro="">
      <xdr:nvCxnSpPr>
        <xdr:cNvPr id="19" name="Conector recto de flecha 88">
          <a:extLst>
            <a:ext uri="{FF2B5EF4-FFF2-40B4-BE49-F238E27FC236}">
              <a16:creationId xmlns:a16="http://schemas.microsoft.com/office/drawing/2014/main" id="{572A0DFF-3A30-4093-9A12-0E0EFABF76A5}"/>
            </a:ext>
          </a:extLst>
        </xdr:cNvPr>
        <xdr:cNvCxnSpPr/>
      </xdr:nvCxnSpPr>
      <xdr:spPr>
        <a:xfrm>
          <a:off x="9887151" y="4825265"/>
          <a:ext cx="59000" cy="13506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18</xdr:row>
      <xdr:rowOff>97972</xdr:rowOff>
    </xdr:from>
    <xdr:to>
      <xdr:col>14</xdr:col>
      <xdr:colOff>584638</xdr:colOff>
      <xdr:row>18</xdr:row>
      <xdr:rowOff>105103</xdr:rowOff>
    </xdr:to>
    <xdr:cxnSp macro="">
      <xdr:nvCxnSpPr>
        <xdr:cNvPr id="20" name="Conector recto 111">
          <a:extLst>
            <a:ext uri="{FF2B5EF4-FFF2-40B4-BE49-F238E27FC236}">
              <a16:creationId xmlns:a16="http://schemas.microsoft.com/office/drawing/2014/main" id="{EF8005A7-F408-4571-AD05-F0DFB7C6E706}"/>
            </a:ext>
          </a:extLst>
        </xdr:cNvPr>
        <xdr:cNvCxnSpPr/>
      </xdr:nvCxnSpPr>
      <xdr:spPr>
        <a:xfrm>
          <a:off x="8969829" y="3516086"/>
          <a:ext cx="1194238" cy="713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6569</xdr:colOff>
      <xdr:row>13</xdr:row>
      <xdr:rowOff>102851</xdr:rowOff>
    </xdr:from>
    <xdr:to>
      <xdr:col>13</xdr:col>
      <xdr:colOff>639556</xdr:colOff>
      <xdr:row>13</xdr:row>
      <xdr:rowOff>102851</xdr:rowOff>
    </xdr:to>
    <xdr:cxnSp macro="">
      <xdr:nvCxnSpPr>
        <xdr:cNvPr id="21" name="Conector recto 114">
          <a:extLst>
            <a:ext uri="{FF2B5EF4-FFF2-40B4-BE49-F238E27FC236}">
              <a16:creationId xmlns:a16="http://schemas.microsoft.com/office/drawing/2014/main" id="{D67BECC4-D9C8-415D-A692-14D04828D070}"/>
            </a:ext>
          </a:extLst>
        </xdr:cNvPr>
        <xdr:cNvCxnSpPr/>
      </xdr:nvCxnSpPr>
      <xdr:spPr>
        <a:xfrm>
          <a:off x="8399455" y="2573908"/>
          <a:ext cx="1275244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21</xdr:row>
      <xdr:rowOff>85725</xdr:rowOff>
    </xdr:from>
    <xdr:to>
      <xdr:col>17</xdr:col>
      <xdr:colOff>561975</xdr:colOff>
      <xdr:row>24</xdr:row>
      <xdr:rowOff>57150</xdr:rowOff>
    </xdr:to>
    <xdr:cxnSp macro="">
      <xdr:nvCxnSpPr>
        <xdr:cNvPr id="22" name="Conector angular 2">
          <a:extLst>
            <a:ext uri="{FF2B5EF4-FFF2-40B4-BE49-F238E27FC236}">
              <a16:creationId xmlns:a16="http://schemas.microsoft.com/office/drawing/2014/main" id="{AFD2E349-D656-47B2-A108-7BF2826921B4}"/>
            </a:ext>
          </a:extLst>
        </xdr:cNvPr>
        <xdr:cNvCxnSpPr/>
      </xdr:nvCxnSpPr>
      <xdr:spPr>
        <a:xfrm>
          <a:off x="12374880" y="2844165"/>
          <a:ext cx="1979295" cy="52006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24</xdr:row>
      <xdr:rowOff>142875</xdr:rowOff>
    </xdr:from>
    <xdr:to>
      <xdr:col>17</xdr:col>
      <xdr:colOff>590550</xdr:colOff>
      <xdr:row>27</xdr:row>
      <xdr:rowOff>108857</xdr:rowOff>
    </xdr:to>
    <xdr:cxnSp macro="">
      <xdr:nvCxnSpPr>
        <xdr:cNvPr id="23" name="Conector angular 5">
          <a:extLst>
            <a:ext uri="{FF2B5EF4-FFF2-40B4-BE49-F238E27FC236}">
              <a16:creationId xmlns:a16="http://schemas.microsoft.com/office/drawing/2014/main" id="{217D564A-41D0-443C-9092-5538ECCA6F03}"/>
            </a:ext>
          </a:extLst>
        </xdr:cNvPr>
        <xdr:cNvCxnSpPr/>
      </xdr:nvCxnSpPr>
      <xdr:spPr>
        <a:xfrm flipV="1">
          <a:off x="10896600" y="4714875"/>
          <a:ext cx="1494064" cy="542925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27</xdr:row>
      <xdr:rowOff>171449</xdr:rowOff>
    </xdr:from>
    <xdr:to>
      <xdr:col>14</xdr:col>
      <xdr:colOff>581025</xdr:colOff>
      <xdr:row>30</xdr:row>
      <xdr:rowOff>28574</xdr:rowOff>
    </xdr:to>
    <xdr:cxnSp macro="">
      <xdr:nvCxnSpPr>
        <xdr:cNvPr id="24" name="Conector angular 3">
          <a:extLst>
            <a:ext uri="{FF2B5EF4-FFF2-40B4-BE49-F238E27FC236}">
              <a16:creationId xmlns:a16="http://schemas.microsoft.com/office/drawing/2014/main" id="{C3107EC1-8CAF-434A-9C6C-CD2ABCD4F65C}"/>
            </a:ext>
          </a:extLst>
        </xdr:cNvPr>
        <xdr:cNvCxnSpPr/>
      </xdr:nvCxnSpPr>
      <xdr:spPr>
        <a:xfrm rot="10800000" flipV="1">
          <a:off x="11759565" y="4027169"/>
          <a:ext cx="571500" cy="405765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17585</xdr:colOff>
      <xdr:row>4</xdr:row>
      <xdr:rowOff>83736</xdr:rowOff>
    </xdr:from>
    <xdr:to>
      <xdr:col>13</xdr:col>
      <xdr:colOff>0</xdr:colOff>
      <xdr:row>4</xdr:row>
      <xdr:rowOff>83736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66DC5FC-E513-4DA8-A7D4-54EE8C3F4807}"/>
            </a:ext>
          </a:extLst>
        </xdr:cNvPr>
        <xdr:cNvCxnSpPr/>
      </xdr:nvCxnSpPr>
      <xdr:spPr>
        <a:xfrm>
          <a:off x="8345156" y="856622"/>
          <a:ext cx="592015" cy="0"/>
        </a:xfrm>
        <a:prstGeom prst="straightConnector1">
          <a:avLst/>
        </a:prstGeom>
        <a:ln w="9525" cap="flat" cmpd="sng" algn="ctr">
          <a:solidFill>
            <a:schemeClr val="accent4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608445</xdr:colOff>
      <xdr:row>0</xdr:row>
      <xdr:rowOff>147528</xdr:rowOff>
    </xdr:from>
    <xdr:to>
      <xdr:col>30</xdr:col>
      <xdr:colOff>496450</xdr:colOff>
      <xdr:row>21</xdr:row>
      <xdr:rowOff>32657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C71EAF6-94E2-4F1C-BAAA-A3F3E0E92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9188" y="147528"/>
          <a:ext cx="8117605" cy="3880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23446</xdr:colOff>
      <xdr:row>1</xdr:row>
      <xdr:rowOff>105507</xdr:rowOff>
    </xdr:from>
    <xdr:to>
      <xdr:col>12</xdr:col>
      <xdr:colOff>5861</xdr:colOff>
      <xdr:row>1</xdr:row>
      <xdr:rowOff>105507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5D28F70-458F-4106-8704-556793FC1AB1}"/>
            </a:ext>
          </a:extLst>
        </xdr:cNvPr>
        <xdr:cNvCxnSpPr/>
      </xdr:nvCxnSpPr>
      <xdr:spPr>
        <a:xfrm>
          <a:off x="7479323" y="298938"/>
          <a:ext cx="592015" cy="0"/>
        </a:xfrm>
        <a:prstGeom prst="straightConnector1">
          <a:avLst/>
        </a:prstGeom>
        <a:ln w="9525" cap="flat" cmpd="sng" algn="ctr">
          <a:solidFill>
            <a:schemeClr val="accent4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freakitties.github.io/axie/calc.html" TargetMode="External"/><Relationship Id="rId1" Type="http://schemas.openxmlformats.org/officeDocument/2006/relationships/hyperlink" Target="https://freakitties.github.io/axie/jeans.html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5"/>
  <sheetViews>
    <sheetView zoomScaleNormal="100" workbookViewId="0">
      <selection activeCell="J6" sqref="J6"/>
    </sheetView>
  </sheetViews>
  <sheetFormatPr defaultColWidth="9.109375" defaultRowHeight="14.4" x14ac:dyDescent="0.3"/>
  <cols>
    <col min="4" max="4" width="8.88671875" customWidth="1"/>
    <col min="5" max="5" width="10.44140625" customWidth="1"/>
    <col min="6" max="6" width="13.33203125" customWidth="1"/>
    <col min="7" max="7" width="11" customWidth="1"/>
    <col min="15" max="15" width="10" customWidth="1"/>
    <col min="20" max="20" width="8.109375" customWidth="1"/>
    <col min="24" max="24" width="11.88671875" customWidth="1"/>
  </cols>
  <sheetData>
    <row r="2" spans="1:26" x14ac:dyDescent="0.3">
      <c r="K2" s="60"/>
      <c r="L2" s="60"/>
      <c r="M2" s="60"/>
      <c r="N2" s="60"/>
      <c r="O2" s="60"/>
      <c r="P2" s="60"/>
    </row>
    <row r="3" spans="1:26" x14ac:dyDescent="0.3">
      <c r="J3" s="24"/>
      <c r="K3" s="60"/>
      <c r="L3" s="61" t="s">
        <v>7</v>
      </c>
      <c r="M3" s="62"/>
      <c r="N3" s="62"/>
      <c r="O3" s="63">
        <f>G25+P25+Y25</f>
        <v>1681</v>
      </c>
      <c r="P3" s="60"/>
    </row>
    <row r="4" spans="1:26" ht="15" thickBot="1" x14ac:dyDescent="0.35">
      <c r="A4" s="60"/>
      <c r="B4" s="60"/>
      <c r="C4" s="60"/>
      <c r="D4" s="60"/>
      <c r="E4" s="60"/>
      <c r="F4" s="60"/>
      <c r="K4" s="60"/>
      <c r="L4" s="64"/>
      <c r="M4" s="65"/>
      <c r="N4" s="62"/>
      <c r="O4" s="66"/>
      <c r="P4" s="60"/>
    </row>
    <row r="5" spans="1:26" ht="15" thickBot="1" x14ac:dyDescent="0.35">
      <c r="A5" s="60"/>
      <c r="B5" s="68"/>
      <c r="C5" s="69" t="s">
        <v>2</v>
      </c>
      <c r="D5" s="69"/>
      <c r="E5" s="69"/>
      <c r="F5" s="7" t="s">
        <v>3</v>
      </c>
      <c r="H5" s="58" t="s">
        <v>16</v>
      </c>
      <c r="I5" s="59"/>
      <c r="J5" s="57">
        <v>0.14000000000000001</v>
      </c>
      <c r="K5" s="60"/>
      <c r="L5" s="61" t="s">
        <v>8</v>
      </c>
      <c r="M5" s="62"/>
      <c r="N5" s="62"/>
      <c r="O5" s="63">
        <v>0</v>
      </c>
      <c r="P5" s="60"/>
      <c r="R5" s="141" t="s">
        <v>15</v>
      </c>
      <c r="S5" s="142"/>
      <c r="T5" s="74" t="str">
        <f>CONCATENATE(O7*J5)</f>
        <v>235,34</v>
      </c>
      <c r="U5" t="s">
        <v>63</v>
      </c>
    </row>
    <row r="6" spans="1:26" ht="15" thickBot="1" x14ac:dyDescent="0.35">
      <c r="A6" s="60"/>
      <c r="B6" s="60"/>
      <c r="C6" s="60"/>
      <c r="D6" s="60"/>
      <c r="E6" s="60"/>
      <c r="F6" s="60"/>
      <c r="K6" s="60"/>
      <c r="L6" s="64"/>
      <c r="M6" s="65"/>
      <c r="N6" s="62"/>
      <c r="O6" s="66"/>
      <c r="P6" s="60"/>
      <c r="R6" s="143"/>
      <c r="S6" s="144"/>
      <c r="T6" s="56">
        <f>(T5*0.84)</f>
        <v>197.68559999999999</v>
      </c>
      <c r="U6" t="s">
        <v>64</v>
      </c>
    </row>
    <row r="7" spans="1:26" x14ac:dyDescent="0.3">
      <c r="K7" s="60"/>
      <c r="L7" s="61" t="s">
        <v>9</v>
      </c>
      <c r="M7" s="62"/>
      <c r="N7" s="62"/>
      <c r="O7" s="67">
        <f>O3-O5</f>
        <v>1681</v>
      </c>
      <c r="P7" s="60"/>
    </row>
    <row r="8" spans="1:26" x14ac:dyDescent="0.3">
      <c r="K8" s="60"/>
      <c r="L8" s="60"/>
      <c r="M8" s="60"/>
      <c r="N8" s="60"/>
      <c r="O8" s="60"/>
      <c r="P8" s="60"/>
    </row>
    <row r="9" spans="1:26" x14ac:dyDescent="0.3">
      <c r="K9" s="60"/>
      <c r="L9" s="60"/>
      <c r="M9" s="60"/>
      <c r="N9" s="60"/>
      <c r="O9" s="60"/>
      <c r="P9" s="60"/>
    </row>
    <row r="12" spans="1:26" ht="15" thickBot="1" x14ac:dyDescent="0.35"/>
    <row r="13" spans="1:26" ht="15" thickBot="1" x14ac:dyDescent="0.35">
      <c r="D13" s="138" t="s">
        <v>1</v>
      </c>
      <c r="E13" s="139"/>
      <c r="F13" s="140"/>
      <c r="M13" s="138" t="s">
        <v>10</v>
      </c>
      <c r="N13" s="139"/>
      <c r="O13" s="140"/>
      <c r="V13" s="138" t="s">
        <v>11</v>
      </c>
      <c r="W13" s="139"/>
      <c r="X13" s="140"/>
    </row>
    <row r="15" spans="1:26" ht="15" thickBot="1" x14ac:dyDescent="0.35">
      <c r="B15" s="1" t="s">
        <v>18</v>
      </c>
      <c r="C15" s="1" t="s">
        <v>19</v>
      </c>
      <c r="D15" s="1" t="s">
        <v>20</v>
      </c>
      <c r="E15" s="1" t="s">
        <v>21</v>
      </c>
      <c r="F15" s="1" t="s">
        <v>22</v>
      </c>
      <c r="G15" s="1" t="s">
        <v>0</v>
      </c>
      <c r="H15" s="1" t="s">
        <v>23</v>
      </c>
      <c r="K15" s="1" t="s">
        <v>18</v>
      </c>
      <c r="L15" s="1" t="s">
        <v>19</v>
      </c>
      <c r="M15" s="1" t="s">
        <v>20</v>
      </c>
      <c r="N15" s="1" t="s">
        <v>21</v>
      </c>
      <c r="O15" s="1" t="s">
        <v>22</v>
      </c>
      <c r="P15" s="1" t="s">
        <v>0</v>
      </c>
      <c r="Q15" s="1" t="s">
        <v>23</v>
      </c>
      <c r="T15" s="1" t="s">
        <v>18</v>
      </c>
      <c r="U15" s="1" t="s">
        <v>19</v>
      </c>
      <c r="V15" s="1" t="s">
        <v>20</v>
      </c>
      <c r="W15" s="1" t="s">
        <v>21</v>
      </c>
      <c r="X15" s="1" t="s">
        <v>22</v>
      </c>
      <c r="Y15" s="1" t="s">
        <v>0</v>
      </c>
      <c r="Z15" s="1" t="s">
        <v>23</v>
      </c>
    </row>
    <row r="16" spans="1:26" ht="15" thickBot="1" x14ac:dyDescent="0.35">
      <c r="B16" s="9"/>
      <c r="C16" s="10">
        <v>1</v>
      </c>
      <c r="D16" s="11">
        <v>2</v>
      </c>
      <c r="E16" s="11">
        <v>3</v>
      </c>
      <c r="F16" s="11">
        <v>4</v>
      </c>
      <c r="G16" s="11">
        <v>5</v>
      </c>
      <c r="H16" s="12">
        <v>6</v>
      </c>
      <c r="K16" s="9"/>
      <c r="L16" s="14"/>
      <c r="M16" s="14"/>
      <c r="N16" s="10" t="s">
        <v>136</v>
      </c>
      <c r="O16" s="11" t="s">
        <v>137</v>
      </c>
      <c r="P16" s="11" t="s">
        <v>108</v>
      </c>
      <c r="Q16" s="12" t="s">
        <v>109</v>
      </c>
      <c r="T16" s="9"/>
      <c r="U16" s="10">
        <v>1</v>
      </c>
      <c r="V16" s="11">
        <v>2</v>
      </c>
      <c r="W16" s="11">
        <v>3</v>
      </c>
      <c r="X16" s="11">
        <v>4</v>
      </c>
      <c r="Y16" s="11">
        <v>5</v>
      </c>
      <c r="Z16" s="12">
        <v>1</v>
      </c>
    </row>
    <row r="17" spans="2:26" ht="15" thickBot="1" x14ac:dyDescent="0.35">
      <c r="B17" s="13">
        <v>7</v>
      </c>
      <c r="C17" s="14">
        <v>8</v>
      </c>
      <c r="D17" s="14">
        <v>9</v>
      </c>
      <c r="E17" s="15">
        <v>10</v>
      </c>
      <c r="F17" s="15">
        <v>11</v>
      </c>
      <c r="G17" s="15">
        <v>12</v>
      </c>
      <c r="H17" s="16">
        <v>13</v>
      </c>
      <c r="K17" s="13" t="s">
        <v>110</v>
      </c>
      <c r="L17" s="11" t="s">
        <v>113</v>
      </c>
      <c r="M17" s="11" t="s">
        <v>114</v>
      </c>
      <c r="N17" s="15" t="s">
        <v>115</v>
      </c>
      <c r="O17" s="15" t="s">
        <v>116</v>
      </c>
      <c r="P17" s="15" t="s">
        <v>117</v>
      </c>
      <c r="Q17" s="16" t="s">
        <v>118</v>
      </c>
      <c r="T17" s="13">
        <v>2</v>
      </c>
      <c r="U17" s="14">
        <v>3</v>
      </c>
      <c r="V17" s="14">
        <v>4</v>
      </c>
      <c r="W17" s="15">
        <v>5</v>
      </c>
      <c r="X17" s="15">
        <v>6</v>
      </c>
      <c r="Y17" s="15">
        <v>7</v>
      </c>
      <c r="Z17" s="16">
        <v>8</v>
      </c>
    </row>
    <row r="18" spans="2:26" ht="15" thickBot="1" x14ac:dyDescent="0.35">
      <c r="B18" s="13">
        <v>14</v>
      </c>
      <c r="C18" s="14">
        <v>15</v>
      </c>
      <c r="D18" s="14">
        <v>16</v>
      </c>
      <c r="E18" s="15">
        <v>17</v>
      </c>
      <c r="F18" s="15">
        <v>18</v>
      </c>
      <c r="G18" s="15">
        <v>19</v>
      </c>
      <c r="H18" s="17" t="s">
        <v>5</v>
      </c>
      <c r="K18" s="13" t="s">
        <v>112</v>
      </c>
      <c r="L18" s="14" t="s">
        <v>119</v>
      </c>
      <c r="M18" s="14" t="s">
        <v>123</v>
      </c>
      <c r="N18" s="15" t="s">
        <v>125</v>
      </c>
      <c r="O18" s="15" t="s">
        <v>129</v>
      </c>
      <c r="P18" s="15" t="s">
        <v>133</v>
      </c>
      <c r="Q18" s="3" t="s">
        <v>135</v>
      </c>
      <c r="T18" s="13">
        <v>9</v>
      </c>
      <c r="U18" s="14">
        <v>10</v>
      </c>
      <c r="V18" s="14">
        <v>11</v>
      </c>
      <c r="W18" s="15">
        <v>12</v>
      </c>
      <c r="X18" s="15">
        <v>13</v>
      </c>
      <c r="Y18" s="15">
        <v>14</v>
      </c>
      <c r="Z18" s="3">
        <v>15</v>
      </c>
    </row>
    <row r="19" spans="2:26" ht="15" thickBot="1" x14ac:dyDescent="0.35">
      <c r="B19" s="8" t="s">
        <v>6</v>
      </c>
      <c r="C19" s="15" t="s">
        <v>24</v>
      </c>
      <c r="D19" s="15" t="s">
        <v>59</v>
      </c>
      <c r="E19" s="18" t="s">
        <v>43</v>
      </c>
      <c r="F19" s="18" t="s">
        <v>61</v>
      </c>
      <c r="G19" s="18" t="s">
        <v>62</v>
      </c>
      <c r="H19" s="19" t="s">
        <v>65</v>
      </c>
      <c r="K19" s="8" t="s">
        <v>111</v>
      </c>
      <c r="L19" s="15" t="s">
        <v>121</v>
      </c>
      <c r="M19" s="15" t="s">
        <v>124</v>
      </c>
      <c r="N19" s="15" t="s">
        <v>126</v>
      </c>
      <c r="O19" s="15" t="s">
        <v>130</v>
      </c>
      <c r="P19" s="15" t="s">
        <v>132</v>
      </c>
      <c r="Q19" s="19" t="s">
        <v>134</v>
      </c>
      <c r="T19" s="8">
        <v>16</v>
      </c>
      <c r="U19" s="15">
        <v>17</v>
      </c>
      <c r="V19" s="15">
        <v>18</v>
      </c>
      <c r="W19" s="15">
        <v>19</v>
      </c>
      <c r="X19" s="15">
        <v>20</v>
      </c>
      <c r="Y19" s="15">
        <v>21</v>
      </c>
      <c r="Z19" s="16">
        <v>22</v>
      </c>
    </row>
    <row r="20" spans="2:26" ht="15" thickBot="1" x14ac:dyDescent="0.35">
      <c r="B20" s="70" t="s">
        <v>66</v>
      </c>
      <c r="C20" s="9" t="s">
        <v>107</v>
      </c>
      <c r="D20" s="19" t="s">
        <v>17</v>
      </c>
      <c r="E20" s="14"/>
      <c r="F20" s="14"/>
      <c r="G20" s="14"/>
      <c r="H20" s="14"/>
      <c r="K20" s="20" t="s">
        <v>120</v>
      </c>
      <c r="L20" s="9" t="s">
        <v>122</v>
      </c>
      <c r="M20" s="9" t="s">
        <v>127</v>
      </c>
      <c r="N20" s="9" t="s">
        <v>128</v>
      </c>
      <c r="O20" s="9" t="s">
        <v>17</v>
      </c>
      <c r="P20" s="19" t="s">
        <v>131</v>
      </c>
      <c r="Q20" s="14"/>
      <c r="T20" s="13">
        <v>23</v>
      </c>
      <c r="U20" s="14">
        <v>24</v>
      </c>
      <c r="V20" s="9">
        <v>25</v>
      </c>
      <c r="W20" s="9">
        <v>26</v>
      </c>
      <c r="X20" s="9">
        <v>27</v>
      </c>
      <c r="Y20" s="9">
        <v>28</v>
      </c>
      <c r="Z20" s="19">
        <v>29</v>
      </c>
    </row>
    <row r="21" spans="2:26" ht="15" thickBot="1" x14ac:dyDescent="0.35">
      <c r="T21" s="22">
        <v>30</v>
      </c>
      <c r="U21" s="23">
        <v>31</v>
      </c>
    </row>
    <row r="24" spans="2:26" x14ac:dyDescent="0.3">
      <c r="C24" s="4"/>
      <c r="D24" s="5" t="s">
        <v>4</v>
      </c>
      <c r="E24" s="5"/>
      <c r="F24" s="5"/>
      <c r="G24" s="25" t="str">
        <f>CONCATENATE(150*LEFT(D20,2)) &amp; " SLP"</f>
        <v>4500 SLP</v>
      </c>
      <c r="L24" s="4"/>
      <c r="M24" s="5" t="s">
        <v>4</v>
      </c>
      <c r="N24" s="5"/>
      <c r="O24" s="5"/>
      <c r="P24" s="7" t="str">
        <f>CONCATENATE(150*LEFT(P20,2)) &amp; " SLP"</f>
        <v>4650 SLP</v>
      </c>
      <c r="U24" s="4"/>
      <c r="V24" s="5" t="s">
        <v>4</v>
      </c>
      <c r="W24" s="5"/>
      <c r="X24" s="5"/>
      <c r="Y24" s="7" t="str">
        <f>CONCATENATE(150*LEFT(U21,2)) &amp; " SLP"</f>
        <v>4650 SLP</v>
      </c>
    </row>
    <row r="25" spans="2:26" x14ac:dyDescent="0.3">
      <c r="C25" s="2"/>
      <c r="D25" s="6" t="str">
        <f>CONCATENATE("SLP Obtenidos el mes de ") &amp; (D13)</f>
        <v>SLP Obtenidos el mes de J U N I O</v>
      </c>
      <c r="E25" s="6"/>
      <c r="F25" s="6"/>
      <c r="G25" s="21">
        <f>RIGHT(B19,3)+RIGHT(C19,3)+RIGHT(D19,3)+RIGHT(E19,3)+RIGHT(F19,3)+RIGHT(G19,3)+RIGHT(H19,3)+RIGHT(B20,3)+RIGHT(C20,3)+RIGHT(D20,3)+81</f>
        <v>1487</v>
      </c>
      <c r="L25" s="2"/>
      <c r="M25" s="6" t="str">
        <f>CONCATENATE("SLP Obtenidos el mes de ") &amp; (M13)</f>
        <v>SLP Obtenidos el mes de J U L I O</v>
      </c>
      <c r="N25" s="6"/>
      <c r="O25" s="6"/>
      <c r="P25" s="21">
        <f>RIGHT(N16,3)+RIGHT(O16,3)+RIGHT(P16,3)+RIGHT(Q16,3)+RIGHT(K17,3)+RIGHT(L17,3)+RIGHT(M17,3)+RIGHT(N17,3)+RIGHT(O17,3)+RIGHT(P17,3)+RIGHT(Q17,3)+RIGHT(K18,3)++RIGHT(L18,3)+RIGHT(M18,3)+RIGHT(N18,3)+RIGHT(O18,3)+RIGHT(P18,3)+RIGHT(Q18,3)+RIGHT(K19,3)+RIGHT(L19,3)+RIGHT(M19,3)+RIGHT(N19,3)+RIGHT(O19,3)+RIGHT(P19,3)+RIGHT(Q19,3)+RIGHT(K20,3)+RIGHT(L20)+RIGHT(M20,3)+RIGHT(N20,3)+RIGHT(O20,3)+RIGHT(P20,3)</f>
        <v>194</v>
      </c>
      <c r="U25" s="2"/>
      <c r="V25" s="6" t="str">
        <f>CONCATENATE("SLP Obtenidos el mes de ") &amp; (V13)</f>
        <v>SLP Obtenidos el mes de A G O S T O</v>
      </c>
      <c r="W25" s="6"/>
      <c r="X25" s="6"/>
      <c r="Y25" s="21">
        <v>0</v>
      </c>
    </row>
  </sheetData>
  <mergeCells count="4">
    <mergeCell ref="V13:X13"/>
    <mergeCell ref="M13:O13"/>
    <mergeCell ref="D13:F13"/>
    <mergeCell ref="R5:S6"/>
  </mergeCells>
  <phoneticPr fontId="10" type="noConversion"/>
  <conditionalFormatting sqref="F5">
    <cfRule type="expression" dxfId="0" priority="1">
      <formula>$F$5&lt;150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9"/>
  <sheetViews>
    <sheetView zoomScaleNormal="100" workbookViewId="0">
      <selection activeCell="G14" sqref="G14"/>
    </sheetView>
  </sheetViews>
  <sheetFormatPr defaultColWidth="9.109375" defaultRowHeight="14.4" x14ac:dyDescent="0.3"/>
  <cols>
    <col min="2" max="2" width="13.44140625" customWidth="1"/>
    <col min="6" max="6" width="12.88671875" customWidth="1"/>
    <col min="7" max="7" width="14.44140625" customWidth="1"/>
    <col min="8" max="8" width="10" customWidth="1"/>
    <col min="9" max="9" width="13.6640625" customWidth="1"/>
    <col min="11" max="11" width="11" customWidth="1"/>
    <col min="13" max="13" width="13.109375" customWidth="1"/>
    <col min="17" max="17" width="10.109375" customWidth="1"/>
    <col min="20" max="20" width="11.5546875" customWidth="1"/>
    <col min="23" max="23" width="12.88671875" customWidth="1"/>
  </cols>
  <sheetData>
    <row r="1" spans="1:13" ht="15" thickBot="1" x14ac:dyDescent="0.35"/>
    <row r="2" spans="1:13" ht="15" thickBot="1" x14ac:dyDescent="0.35">
      <c r="B2" s="27" t="s">
        <v>26</v>
      </c>
      <c r="C2" s="28" t="s">
        <v>27</v>
      </c>
      <c r="D2" s="28" t="s">
        <v>29</v>
      </c>
      <c r="E2" s="28" t="s">
        <v>32</v>
      </c>
      <c r="F2" s="28" t="s">
        <v>30</v>
      </c>
      <c r="G2" s="28" t="s">
        <v>28</v>
      </c>
      <c r="H2" s="28" t="s">
        <v>31</v>
      </c>
      <c r="I2" s="28" t="s">
        <v>28</v>
      </c>
      <c r="J2" s="83" t="s">
        <v>67</v>
      </c>
      <c r="K2" s="81" t="s">
        <v>69</v>
      </c>
    </row>
    <row r="3" spans="1:13" x14ac:dyDescent="0.3">
      <c r="B3" s="146" t="s">
        <v>33</v>
      </c>
      <c r="C3" s="147"/>
      <c r="D3" s="147"/>
      <c r="E3" s="147"/>
      <c r="F3" s="147"/>
      <c r="G3" s="147"/>
      <c r="H3" s="147"/>
      <c r="I3" s="147"/>
      <c r="J3" s="147"/>
      <c r="K3" s="148"/>
    </row>
    <row r="4" spans="1:13" x14ac:dyDescent="0.3">
      <c r="A4" s="180"/>
      <c r="B4" s="31" t="s">
        <v>35</v>
      </c>
      <c r="C4" s="32" t="s">
        <v>12</v>
      </c>
      <c r="D4" s="32">
        <v>5</v>
      </c>
      <c r="E4" s="32">
        <v>0</v>
      </c>
      <c r="F4" s="41" t="s">
        <v>36</v>
      </c>
      <c r="G4" s="41">
        <v>44367</v>
      </c>
      <c r="H4" s="32" t="s">
        <v>140</v>
      </c>
      <c r="I4" s="75">
        <v>44377</v>
      </c>
      <c r="J4" s="86" t="s">
        <v>68</v>
      </c>
      <c r="K4" s="87"/>
      <c r="M4" s="176"/>
    </row>
    <row r="5" spans="1:13" x14ac:dyDescent="0.3">
      <c r="B5" s="173" t="s">
        <v>138</v>
      </c>
      <c r="C5" s="174" t="s">
        <v>12</v>
      </c>
      <c r="D5" s="174">
        <v>3</v>
      </c>
      <c r="E5" s="174">
        <v>0</v>
      </c>
      <c r="F5" s="175" t="s">
        <v>139</v>
      </c>
      <c r="G5" s="175">
        <v>44377</v>
      </c>
      <c r="H5" s="174"/>
      <c r="I5" s="75"/>
      <c r="J5" s="86" t="s">
        <v>68</v>
      </c>
      <c r="K5" s="87"/>
    </row>
    <row r="6" spans="1:13" x14ac:dyDescent="0.3">
      <c r="B6" s="33" t="s">
        <v>38</v>
      </c>
      <c r="C6" s="34" t="s">
        <v>13</v>
      </c>
      <c r="D6" s="34">
        <v>3</v>
      </c>
      <c r="E6" s="34">
        <v>0</v>
      </c>
      <c r="F6" s="34" t="s">
        <v>39</v>
      </c>
      <c r="G6" s="42">
        <v>44367</v>
      </c>
      <c r="H6" s="34"/>
      <c r="I6" s="34"/>
      <c r="J6" s="88" t="s">
        <v>68</v>
      </c>
      <c r="K6" s="89"/>
    </row>
    <row r="7" spans="1:13" x14ac:dyDescent="0.3">
      <c r="A7" s="180"/>
      <c r="B7" s="35" t="s">
        <v>40</v>
      </c>
      <c r="C7" s="36" t="s">
        <v>14</v>
      </c>
      <c r="D7" s="36">
        <v>2</v>
      </c>
      <c r="E7" s="36">
        <v>0</v>
      </c>
      <c r="F7" s="36" t="s">
        <v>41</v>
      </c>
      <c r="G7" s="43">
        <v>41080</v>
      </c>
      <c r="H7" s="36" t="s">
        <v>42</v>
      </c>
      <c r="I7" s="43">
        <v>44369</v>
      </c>
      <c r="J7" s="90" t="s">
        <v>68</v>
      </c>
      <c r="K7" s="91"/>
    </row>
    <row r="8" spans="1:13" x14ac:dyDescent="0.3">
      <c r="B8" s="71" t="s">
        <v>37</v>
      </c>
      <c r="C8" s="72" t="s">
        <v>25</v>
      </c>
      <c r="D8" s="72">
        <v>1</v>
      </c>
      <c r="E8" s="72">
        <v>0</v>
      </c>
      <c r="F8" s="72" t="s">
        <v>34</v>
      </c>
      <c r="G8" s="73">
        <v>44369</v>
      </c>
      <c r="H8" s="72"/>
      <c r="I8" s="72"/>
      <c r="J8" s="92" t="s">
        <v>68</v>
      </c>
      <c r="K8" s="93"/>
    </row>
    <row r="9" spans="1:13" x14ac:dyDescent="0.3">
      <c r="B9" s="37"/>
      <c r="C9" s="38"/>
      <c r="D9" s="38"/>
      <c r="E9" s="38"/>
      <c r="F9" s="38"/>
      <c r="G9" s="38"/>
      <c r="H9" s="38"/>
      <c r="I9" s="76"/>
      <c r="J9" s="85"/>
      <c r="K9" s="26"/>
    </row>
    <row r="10" spans="1:13" x14ac:dyDescent="0.3">
      <c r="B10" s="39"/>
      <c r="C10" s="40"/>
      <c r="D10" s="40"/>
      <c r="E10" s="40"/>
      <c r="F10" s="40"/>
      <c r="G10" s="40"/>
      <c r="H10" s="40"/>
      <c r="I10" s="76"/>
      <c r="J10" s="85"/>
      <c r="K10" s="26"/>
    </row>
    <row r="11" spans="1:13" x14ac:dyDescent="0.3">
      <c r="B11" s="37"/>
      <c r="C11" s="38"/>
      <c r="D11" s="38"/>
      <c r="E11" s="38"/>
      <c r="F11" s="38"/>
      <c r="G11" s="38"/>
      <c r="H11" s="38"/>
      <c r="I11" s="76"/>
      <c r="J11" s="85"/>
      <c r="K11" s="26"/>
    </row>
    <row r="12" spans="1:13" x14ac:dyDescent="0.3">
      <c r="B12" s="39"/>
      <c r="C12" s="40"/>
      <c r="D12" s="40"/>
      <c r="E12" s="40"/>
      <c r="F12" s="40"/>
      <c r="G12" s="40"/>
      <c r="H12" s="40"/>
      <c r="I12" s="76"/>
      <c r="J12" s="85"/>
      <c r="K12" s="26"/>
    </row>
    <row r="13" spans="1:13" x14ac:dyDescent="0.3">
      <c r="B13" s="37"/>
      <c r="C13" s="38"/>
      <c r="D13" s="38"/>
      <c r="E13" s="38"/>
      <c r="F13" s="38"/>
      <c r="G13" s="38"/>
      <c r="H13" s="38"/>
      <c r="I13" s="76"/>
      <c r="J13" s="85"/>
      <c r="K13" s="26"/>
    </row>
    <row r="14" spans="1:13" x14ac:dyDescent="0.3">
      <c r="B14" s="39"/>
      <c r="C14" s="40"/>
      <c r="D14" s="40"/>
      <c r="E14" s="40"/>
      <c r="F14" s="40"/>
      <c r="G14" s="40"/>
      <c r="H14" s="40"/>
      <c r="I14" s="76"/>
      <c r="J14" s="85"/>
      <c r="K14" s="26"/>
    </row>
    <row r="15" spans="1:13" x14ac:dyDescent="0.3">
      <c r="B15" s="37"/>
      <c r="C15" s="38"/>
      <c r="D15" s="38"/>
      <c r="E15" s="38"/>
      <c r="F15" s="38"/>
      <c r="G15" s="38"/>
      <c r="H15" s="38"/>
      <c r="I15" s="76"/>
      <c r="J15" s="85"/>
      <c r="K15" s="26"/>
    </row>
    <row r="16" spans="1:13" x14ac:dyDescent="0.3">
      <c r="B16" s="39"/>
      <c r="C16" s="40"/>
      <c r="D16" s="40"/>
      <c r="E16" s="40"/>
      <c r="F16" s="40"/>
      <c r="G16" s="40"/>
      <c r="H16" s="40"/>
      <c r="I16" s="76"/>
      <c r="J16" s="85"/>
      <c r="K16" s="26"/>
    </row>
    <row r="17" spans="2:11" x14ac:dyDescent="0.3">
      <c r="B17" s="37"/>
      <c r="C17" s="38"/>
      <c r="D17" s="38"/>
      <c r="E17" s="38"/>
      <c r="F17" s="38"/>
      <c r="G17" s="38"/>
      <c r="H17" s="38"/>
      <c r="I17" s="77"/>
      <c r="J17" s="85"/>
      <c r="K17" s="26"/>
    </row>
    <row r="18" spans="2:11" x14ac:dyDescent="0.3">
      <c r="B18" s="29"/>
      <c r="C18" s="30"/>
      <c r="D18" s="30"/>
      <c r="E18" s="30"/>
      <c r="F18" s="30"/>
      <c r="G18" s="30"/>
      <c r="H18" s="30"/>
      <c r="I18" s="77"/>
      <c r="J18" s="85"/>
      <c r="K18" s="26"/>
    </row>
    <row r="47" spans="13:25" x14ac:dyDescent="0.3">
      <c r="M47" s="50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0"/>
    </row>
    <row r="48" spans="13:25" x14ac:dyDescent="0.3">
      <c r="M48" s="50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0"/>
    </row>
    <row r="49" spans="13:25" x14ac:dyDescent="0.3">
      <c r="M49" s="50"/>
      <c r="N49" s="51"/>
      <c r="O49" s="49"/>
      <c r="P49" s="51"/>
      <c r="Q49" s="51"/>
      <c r="R49" s="49"/>
      <c r="S49" s="51"/>
      <c r="T49" s="51"/>
      <c r="U49" s="51"/>
      <c r="V49" s="51"/>
      <c r="W49" s="51"/>
      <c r="X49" s="51"/>
      <c r="Y49" s="50"/>
    </row>
    <row r="50" spans="13:25" x14ac:dyDescent="0.3">
      <c r="M50" s="50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0"/>
    </row>
    <row r="51" spans="13:25" x14ac:dyDescent="0.3">
      <c r="M51" s="50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0"/>
    </row>
    <row r="52" spans="13:25" x14ac:dyDescent="0.3">
      <c r="M52" s="50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0"/>
    </row>
    <row r="53" spans="13:25" x14ac:dyDescent="0.3">
      <c r="M53" s="50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0"/>
    </row>
    <row r="54" spans="13:25" x14ac:dyDescent="0.3">
      <c r="M54" s="50"/>
      <c r="N54" s="51"/>
      <c r="O54" s="51"/>
      <c r="P54" s="49"/>
      <c r="Q54" s="51"/>
      <c r="R54" s="51"/>
      <c r="S54" s="49"/>
      <c r="T54" s="51"/>
      <c r="U54" s="51"/>
      <c r="V54" s="51"/>
      <c r="W54" s="51"/>
      <c r="X54" s="51"/>
      <c r="Y54" s="50"/>
    </row>
    <row r="55" spans="13:25" x14ac:dyDescent="0.3">
      <c r="M55" s="50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0"/>
    </row>
    <row r="56" spans="13:25" x14ac:dyDescent="0.3">
      <c r="M56" s="50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0"/>
    </row>
    <row r="57" spans="13:25" x14ac:dyDescent="0.3">
      <c r="M57" s="50"/>
      <c r="N57" s="51"/>
      <c r="O57" s="51"/>
      <c r="P57" s="51"/>
      <c r="Q57" s="145"/>
      <c r="R57" s="145"/>
      <c r="S57" s="51"/>
      <c r="T57" s="51"/>
      <c r="U57" s="51"/>
      <c r="V57" s="51"/>
      <c r="W57" s="51"/>
      <c r="X57" s="51"/>
      <c r="Y57" s="50"/>
    </row>
    <row r="58" spans="13:25" x14ac:dyDescent="0.3">
      <c r="M58" s="50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0"/>
    </row>
    <row r="59" spans="13:25" x14ac:dyDescent="0.3">
      <c r="M59" s="50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0"/>
    </row>
    <row r="60" spans="13:25" x14ac:dyDescent="0.3">
      <c r="M60" s="50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0"/>
    </row>
    <row r="61" spans="13:25" x14ac:dyDescent="0.3">
      <c r="M61" s="50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0"/>
    </row>
    <row r="62" spans="13:25" x14ac:dyDescent="0.3">
      <c r="M62" s="50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0"/>
    </row>
    <row r="63" spans="13:25" x14ac:dyDescent="0.3">
      <c r="M63" s="50"/>
      <c r="N63" s="51"/>
      <c r="O63" s="49"/>
      <c r="P63" s="51"/>
      <c r="Q63" s="51"/>
      <c r="R63" s="51"/>
      <c r="S63" s="49"/>
      <c r="T63" s="51"/>
      <c r="U63" s="51"/>
      <c r="V63" s="51"/>
      <c r="W63" s="51"/>
      <c r="X63" s="51"/>
      <c r="Y63" s="50"/>
    </row>
    <row r="64" spans="13:25" x14ac:dyDescent="0.3">
      <c r="M64" s="50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0"/>
    </row>
    <row r="65" spans="13:25" x14ac:dyDescent="0.3">
      <c r="M65" s="50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0"/>
    </row>
    <row r="66" spans="13:25" x14ac:dyDescent="0.3">
      <c r="M66" s="50"/>
      <c r="N66" s="51"/>
      <c r="O66" s="51"/>
      <c r="P66" s="51"/>
      <c r="Q66" s="49"/>
      <c r="R66" s="51"/>
      <c r="S66" s="51"/>
      <c r="T66" s="51"/>
      <c r="U66" s="51"/>
      <c r="V66" s="51"/>
      <c r="W66" s="49"/>
      <c r="X66" s="51"/>
      <c r="Y66" s="50"/>
    </row>
    <row r="67" spans="13:25" x14ac:dyDescent="0.3">
      <c r="M67" s="50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0"/>
    </row>
    <row r="68" spans="13:25" x14ac:dyDescent="0.3">
      <c r="M68" s="50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0"/>
    </row>
    <row r="69" spans="13:25" x14ac:dyDescent="0.3">
      <c r="M69" s="50"/>
      <c r="N69" s="51"/>
      <c r="O69" s="52"/>
      <c r="P69" s="51"/>
      <c r="Q69" s="51"/>
      <c r="R69" s="51"/>
      <c r="S69" s="51"/>
      <c r="T69" s="49"/>
      <c r="U69" s="51"/>
      <c r="V69" s="51"/>
      <c r="W69" s="51"/>
      <c r="X69" s="51"/>
      <c r="Y69" s="50"/>
    </row>
    <row r="70" spans="13:25" x14ac:dyDescent="0.3">
      <c r="M70" s="50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0"/>
    </row>
    <row r="71" spans="13:25" x14ac:dyDescent="0.3">
      <c r="M71" s="50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0"/>
    </row>
    <row r="72" spans="13:25" x14ac:dyDescent="0.3">
      <c r="M72" s="50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0"/>
    </row>
    <row r="73" spans="13:25" x14ac:dyDescent="0.3"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0"/>
    </row>
    <row r="74" spans="13:25" x14ac:dyDescent="0.3">
      <c r="M74" s="50"/>
      <c r="N74" s="51"/>
      <c r="O74" s="51"/>
      <c r="P74" s="51"/>
      <c r="Q74" s="49"/>
      <c r="R74" s="51"/>
      <c r="S74" s="51"/>
      <c r="T74" s="51"/>
      <c r="U74" s="51"/>
      <c r="V74" s="51"/>
      <c r="W74" s="51"/>
      <c r="X74" s="51"/>
      <c r="Y74" s="50"/>
    </row>
    <row r="75" spans="13:25" x14ac:dyDescent="0.3">
      <c r="M75" s="50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0"/>
    </row>
    <row r="76" spans="13:25" x14ac:dyDescent="0.3">
      <c r="M76" s="50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0"/>
    </row>
    <row r="77" spans="13:25" x14ac:dyDescent="0.3">
      <c r="M77" s="50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0"/>
    </row>
    <row r="78" spans="13:25" x14ac:dyDescent="0.3"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</row>
    <row r="79" spans="13:25" x14ac:dyDescent="0.3"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</row>
  </sheetData>
  <mergeCells count="2">
    <mergeCell ref="Q57:R57"/>
    <mergeCell ref="B3:K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D173-E5E9-46FF-A471-FAB4E8748B34}">
  <dimension ref="B1:U40"/>
  <sheetViews>
    <sheetView tabSelected="1" zoomScale="115" zoomScaleNormal="115" workbookViewId="0">
      <selection activeCell="H15" sqref="A2:H15"/>
    </sheetView>
  </sheetViews>
  <sheetFormatPr defaultRowHeight="14.4" x14ac:dyDescent="0.3"/>
  <cols>
    <col min="2" max="2" width="8.88671875" customWidth="1"/>
    <col min="3" max="3" width="11.21875" customWidth="1"/>
    <col min="4" max="4" width="11.6640625" customWidth="1"/>
    <col min="5" max="5" width="11.21875" customWidth="1"/>
    <col min="6" max="6" width="11.5546875" customWidth="1"/>
    <col min="7" max="7" width="13.33203125" customWidth="1"/>
    <col min="12" max="12" width="9.88671875" customWidth="1"/>
    <col min="13" max="14" width="9.33203125" customWidth="1"/>
    <col min="16" max="16" width="10.77734375" customWidth="1"/>
    <col min="17" max="17" width="13.109375" customWidth="1"/>
    <col min="22" max="22" width="10.109375" customWidth="1"/>
    <col min="23" max="23" width="9.88671875" customWidth="1"/>
    <col min="25" max="25" width="11.109375" customWidth="1"/>
  </cols>
  <sheetData>
    <row r="1" spans="2:21" ht="15" thickBot="1" x14ac:dyDescent="0.35"/>
    <row r="2" spans="2:21" ht="15" thickBot="1" x14ac:dyDescent="0.35">
      <c r="B2" s="94" t="s">
        <v>89</v>
      </c>
      <c r="C2" s="95" t="s">
        <v>90</v>
      </c>
      <c r="D2" s="95" t="s">
        <v>28</v>
      </c>
      <c r="E2" s="95" t="s">
        <v>91</v>
      </c>
      <c r="F2" s="111" t="s">
        <v>94</v>
      </c>
      <c r="G2" s="112" t="s">
        <v>69</v>
      </c>
      <c r="H2" s="113"/>
      <c r="I2" s="113"/>
      <c r="J2" s="151" t="s">
        <v>95</v>
      </c>
      <c r="K2" s="152"/>
      <c r="M2" s="153" t="s">
        <v>96</v>
      </c>
      <c r="N2" s="154"/>
      <c r="O2" s="154"/>
      <c r="P2" s="155"/>
      <c r="Q2" s="114"/>
      <c r="U2" s="108"/>
    </row>
    <row r="3" spans="2:21" x14ac:dyDescent="0.3">
      <c r="B3" s="101" t="s">
        <v>44</v>
      </c>
      <c r="C3" s="102" t="s">
        <v>45</v>
      </c>
      <c r="D3" s="106">
        <v>44381</v>
      </c>
      <c r="E3" s="102">
        <v>450</v>
      </c>
      <c r="F3" s="103" t="s">
        <v>97</v>
      </c>
      <c r="G3" s="127"/>
    </row>
    <row r="4" spans="2:21" ht="15" thickBot="1" x14ac:dyDescent="0.35">
      <c r="B4" s="107" t="s">
        <v>98</v>
      </c>
      <c r="C4" s="107" t="s">
        <v>46</v>
      </c>
      <c r="D4" s="115">
        <v>44386</v>
      </c>
      <c r="E4" s="107">
        <v>300</v>
      </c>
      <c r="F4" s="109" t="s">
        <v>97</v>
      </c>
      <c r="G4" s="128"/>
    </row>
    <row r="5" spans="2:21" ht="15" thickBot="1" x14ac:dyDescent="0.35">
      <c r="B5" s="107" t="s">
        <v>44</v>
      </c>
      <c r="C5" s="107" t="s">
        <v>99</v>
      </c>
      <c r="D5" s="115">
        <v>44391</v>
      </c>
      <c r="E5" s="107">
        <v>450</v>
      </c>
      <c r="F5" s="109" t="s">
        <v>97</v>
      </c>
      <c r="G5" s="128"/>
      <c r="J5" s="151" t="s">
        <v>93</v>
      </c>
      <c r="K5" s="156"/>
      <c r="L5" s="152"/>
      <c r="N5" s="160" t="s">
        <v>92</v>
      </c>
      <c r="O5" s="161"/>
      <c r="P5" s="161"/>
      <c r="Q5" s="162"/>
    </row>
    <row r="6" spans="2:21" x14ac:dyDescent="0.3">
      <c r="B6" s="107" t="s">
        <v>46</v>
      </c>
      <c r="C6" s="107" t="s">
        <v>100</v>
      </c>
      <c r="D6" s="115">
        <v>44396</v>
      </c>
      <c r="E6" s="107">
        <v>450</v>
      </c>
      <c r="F6" s="109" t="s">
        <v>97</v>
      </c>
      <c r="G6" s="128"/>
    </row>
    <row r="7" spans="2:21" x14ac:dyDescent="0.3">
      <c r="B7" s="107" t="s">
        <v>98</v>
      </c>
      <c r="C7" s="107" t="s">
        <v>101</v>
      </c>
      <c r="D7" s="115">
        <v>44401</v>
      </c>
      <c r="E7" s="107">
        <v>450</v>
      </c>
      <c r="F7" s="109" t="s">
        <v>97</v>
      </c>
      <c r="G7" s="128"/>
    </row>
    <row r="8" spans="2:21" x14ac:dyDescent="0.3">
      <c r="B8" s="116" t="s">
        <v>99</v>
      </c>
      <c r="C8" s="116" t="s">
        <v>101</v>
      </c>
      <c r="D8" s="117">
        <v>44401</v>
      </c>
      <c r="E8" s="116">
        <v>600</v>
      </c>
      <c r="F8" s="118" t="s">
        <v>97</v>
      </c>
      <c r="G8" s="129"/>
    </row>
    <row r="9" spans="2:21" x14ac:dyDescent="0.3">
      <c r="B9" s="107" t="s">
        <v>45</v>
      </c>
      <c r="C9" s="107" t="s">
        <v>102</v>
      </c>
      <c r="D9" s="115">
        <v>44406</v>
      </c>
      <c r="E9" s="107">
        <v>600</v>
      </c>
      <c r="F9" s="109" t="s">
        <v>97</v>
      </c>
      <c r="G9" s="128"/>
    </row>
    <row r="10" spans="2:21" x14ac:dyDescent="0.3">
      <c r="B10" s="107" t="s">
        <v>46</v>
      </c>
      <c r="C10" s="107" t="s">
        <v>102</v>
      </c>
      <c r="D10" s="115">
        <v>44406</v>
      </c>
      <c r="E10" s="107">
        <v>750</v>
      </c>
      <c r="F10" s="109" t="s">
        <v>97</v>
      </c>
      <c r="G10" s="128"/>
    </row>
    <row r="11" spans="2:21" x14ac:dyDescent="0.3">
      <c r="B11" s="107" t="s">
        <v>100</v>
      </c>
      <c r="C11" s="107" t="s">
        <v>103</v>
      </c>
      <c r="D11" s="115">
        <v>44411</v>
      </c>
      <c r="E11" s="107">
        <v>450</v>
      </c>
      <c r="F11" s="109" t="s">
        <v>97</v>
      </c>
      <c r="G11" s="128"/>
    </row>
    <row r="12" spans="2:21" ht="15" thickBot="1" x14ac:dyDescent="0.35">
      <c r="B12" s="120" t="s">
        <v>98</v>
      </c>
      <c r="C12" s="120" t="s">
        <v>103</v>
      </c>
      <c r="D12" s="121">
        <v>44411</v>
      </c>
      <c r="E12" s="120">
        <v>750</v>
      </c>
      <c r="F12" s="122" t="s">
        <v>97</v>
      </c>
      <c r="G12" s="130"/>
      <c r="L12" s="133">
        <v>2</v>
      </c>
      <c r="O12" s="133">
        <v>3</v>
      </c>
    </row>
    <row r="13" spans="2:21" ht="15" thickBot="1" x14ac:dyDescent="0.35">
      <c r="B13" s="157" t="s">
        <v>104</v>
      </c>
      <c r="C13" s="158"/>
      <c r="D13" s="159"/>
      <c r="E13" s="123">
        <f>E3+E4+E6+E5+E7+E8+E9+E10+E11</f>
        <v>4500</v>
      </c>
      <c r="F13" s="124" t="s">
        <v>143</v>
      </c>
      <c r="G13" s="125"/>
      <c r="L13" s="134">
        <v>44391</v>
      </c>
      <c r="O13" s="134">
        <v>44406</v>
      </c>
    </row>
    <row r="14" spans="2:21" ht="15" thickBot="1" x14ac:dyDescent="0.35">
      <c r="B14" s="105"/>
      <c r="C14" s="105"/>
      <c r="D14" s="105"/>
      <c r="E14" s="105">
        <f>4500*0.13</f>
        <v>585</v>
      </c>
      <c r="F14" s="104">
        <f>20*6.17</f>
        <v>123.4</v>
      </c>
      <c r="G14" s="100">
        <f>E14+F14</f>
        <v>708.4</v>
      </c>
      <c r="H14" t="s">
        <v>63</v>
      </c>
      <c r="K14" s="53"/>
      <c r="L14" s="47" t="s">
        <v>44</v>
      </c>
      <c r="O14" s="47" t="s">
        <v>45</v>
      </c>
      <c r="P14" s="54"/>
    </row>
    <row r="15" spans="2:21" x14ac:dyDescent="0.3">
      <c r="B15" s="107"/>
      <c r="C15" s="107"/>
      <c r="D15" s="107"/>
      <c r="E15" s="107"/>
      <c r="F15" s="109"/>
      <c r="G15" s="110"/>
    </row>
    <row r="16" spans="2:21" x14ac:dyDescent="0.3">
      <c r="B16" s="107"/>
      <c r="C16" s="107"/>
      <c r="D16" s="107"/>
      <c r="E16" s="107"/>
      <c r="F16" s="109"/>
      <c r="G16" s="110"/>
    </row>
    <row r="17" spans="2:20" x14ac:dyDescent="0.3">
      <c r="B17" s="107"/>
      <c r="C17" s="107"/>
      <c r="D17" s="107"/>
      <c r="E17" s="107"/>
      <c r="F17" s="109"/>
      <c r="G17" s="110"/>
      <c r="M17">
        <v>2</v>
      </c>
      <c r="P17" s="133">
        <v>3</v>
      </c>
    </row>
    <row r="18" spans="2:20" ht="15" thickBot="1" x14ac:dyDescent="0.35">
      <c r="B18" s="107"/>
      <c r="C18" s="107"/>
      <c r="D18" s="107"/>
      <c r="E18" s="107"/>
      <c r="F18" s="109"/>
      <c r="G18" s="110"/>
      <c r="M18" s="132">
        <v>44411</v>
      </c>
      <c r="P18" s="134">
        <v>44406</v>
      </c>
    </row>
    <row r="19" spans="2:20" ht="15" thickBot="1" x14ac:dyDescent="0.35">
      <c r="M19" s="44" t="s">
        <v>47</v>
      </c>
      <c r="P19" s="47" t="s">
        <v>46</v>
      </c>
      <c r="Q19" s="54"/>
    </row>
    <row r="20" spans="2:20" x14ac:dyDescent="0.3">
      <c r="O20" s="133">
        <v>2</v>
      </c>
    </row>
    <row r="21" spans="2:20" ht="15" thickBot="1" x14ac:dyDescent="0.35">
      <c r="O21" s="134">
        <v>44401</v>
      </c>
    </row>
    <row r="22" spans="2:20" ht="15" thickBot="1" x14ac:dyDescent="0.35">
      <c r="N22" s="149" t="s">
        <v>48</v>
      </c>
      <c r="O22" s="150"/>
    </row>
    <row r="23" spans="2:20" x14ac:dyDescent="0.3">
      <c r="O23" s="54"/>
    </row>
    <row r="24" spans="2:20" ht="15" thickBot="1" x14ac:dyDescent="0.35"/>
    <row r="25" spans="2:20" ht="15" thickBot="1" x14ac:dyDescent="0.35">
      <c r="S25" s="119" t="s">
        <v>60</v>
      </c>
    </row>
    <row r="26" spans="2:20" x14ac:dyDescent="0.3">
      <c r="L26" s="133">
        <v>3</v>
      </c>
      <c r="P26" s="133">
        <v>2</v>
      </c>
      <c r="S26" s="131">
        <v>44406</v>
      </c>
    </row>
    <row r="27" spans="2:20" ht="15" thickBot="1" x14ac:dyDescent="0.35">
      <c r="L27" s="135">
        <v>44411</v>
      </c>
      <c r="P27" s="134">
        <v>44401</v>
      </c>
    </row>
    <row r="28" spans="2:20" ht="15" thickBot="1" x14ac:dyDescent="0.35">
      <c r="L28" s="44" t="s">
        <v>49</v>
      </c>
      <c r="P28" s="44" t="s">
        <v>50</v>
      </c>
      <c r="Q28" s="54"/>
    </row>
    <row r="30" spans="2:20" ht="15" thickBot="1" x14ac:dyDescent="0.35"/>
    <row r="31" spans="2:20" ht="15" thickBot="1" x14ac:dyDescent="0.35">
      <c r="N31" s="44" t="s">
        <v>51</v>
      </c>
      <c r="T31" s="46" t="s">
        <v>54</v>
      </c>
    </row>
    <row r="32" spans="2:20" x14ac:dyDescent="0.3">
      <c r="N32" s="136">
        <v>2</v>
      </c>
      <c r="T32" s="55" t="s">
        <v>58</v>
      </c>
    </row>
    <row r="33" spans="10:17" ht="15" thickBot="1" x14ac:dyDescent="0.35">
      <c r="N33" s="134">
        <v>44406</v>
      </c>
    </row>
    <row r="34" spans="10:17" ht="15" thickBot="1" x14ac:dyDescent="0.35">
      <c r="L34" s="48" t="s">
        <v>52</v>
      </c>
      <c r="Q34" s="44" t="s">
        <v>53</v>
      </c>
    </row>
    <row r="35" spans="10:17" x14ac:dyDescent="0.3">
      <c r="L35" s="55" t="s">
        <v>56</v>
      </c>
      <c r="Q35" s="135">
        <v>44411</v>
      </c>
    </row>
    <row r="36" spans="10:17" x14ac:dyDescent="0.3">
      <c r="Q36" s="133">
        <v>2</v>
      </c>
    </row>
    <row r="38" spans="10:17" ht="15" thickBot="1" x14ac:dyDescent="0.35">
      <c r="J38" s="45"/>
    </row>
    <row r="39" spans="10:17" ht="15" thickBot="1" x14ac:dyDescent="0.35">
      <c r="N39" s="46" t="s">
        <v>55</v>
      </c>
    </row>
    <row r="40" spans="10:17" x14ac:dyDescent="0.3">
      <c r="N40" s="55" t="s">
        <v>57</v>
      </c>
    </row>
  </sheetData>
  <mergeCells count="6">
    <mergeCell ref="N22:O22"/>
    <mergeCell ref="J2:K2"/>
    <mergeCell ref="M2:P2"/>
    <mergeCell ref="J5:L5"/>
    <mergeCell ref="B13:D13"/>
    <mergeCell ref="N5:Q5"/>
  </mergeCells>
  <hyperlinks>
    <hyperlink ref="M2" r:id="rId1" xr:uid="{4F343099-0809-4C6A-801A-A261B4589461}"/>
    <hyperlink ref="N5" r:id="rId2" xr:uid="{E87CF4D3-F780-4900-AC42-2296378FFB4F}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684D-3BD4-4550-A173-B941F37BFAF3}">
  <dimension ref="B1:Q11"/>
  <sheetViews>
    <sheetView workbookViewId="0">
      <selection activeCell="E17" sqref="E17"/>
    </sheetView>
  </sheetViews>
  <sheetFormatPr defaultRowHeight="14.4" x14ac:dyDescent="0.3"/>
  <cols>
    <col min="9" max="9" width="10.77734375" customWidth="1"/>
    <col min="10" max="10" width="11.88671875" customWidth="1"/>
    <col min="11" max="11" width="10.88671875" customWidth="1"/>
    <col min="12" max="12" width="12" customWidth="1"/>
    <col min="13" max="13" width="12.109375" customWidth="1"/>
    <col min="14" max="14" width="11.44140625" customWidth="1"/>
    <col min="15" max="15" width="11.109375" customWidth="1"/>
  </cols>
  <sheetData>
    <row r="1" spans="2:17" ht="15" thickBot="1" x14ac:dyDescent="0.35"/>
    <row r="2" spans="2:17" ht="15" thickBot="1" x14ac:dyDescent="0.35">
      <c r="B2" s="167" t="s">
        <v>106</v>
      </c>
      <c r="C2" s="168"/>
      <c r="D2" s="94" t="s">
        <v>70</v>
      </c>
      <c r="E2" s="95" t="s">
        <v>71</v>
      </c>
      <c r="F2" s="95" t="s">
        <v>72</v>
      </c>
      <c r="G2" s="95" t="s">
        <v>73</v>
      </c>
      <c r="H2" s="95" t="s">
        <v>74</v>
      </c>
      <c r="I2" s="95" t="s">
        <v>75</v>
      </c>
      <c r="J2" s="95" t="s">
        <v>76</v>
      </c>
      <c r="K2" s="95" t="s">
        <v>77</v>
      </c>
      <c r="L2" s="95" t="s">
        <v>78</v>
      </c>
      <c r="M2" s="95" t="s">
        <v>79</v>
      </c>
      <c r="N2" s="95" t="s">
        <v>80</v>
      </c>
      <c r="O2" s="84" t="s">
        <v>81</v>
      </c>
      <c r="P2" s="137" t="s">
        <v>83</v>
      </c>
    </row>
    <row r="3" spans="2:17" x14ac:dyDescent="0.3">
      <c r="B3" s="169" t="s">
        <v>82</v>
      </c>
      <c r="C3" s="170"/>
      <c r="D3" s="96"/>
      <c r="E3" s="97"/>
      <c r="F3" s="97"/>
      <c r="G3" s="97"/>
      <c r="H3" s="97"/>
      <c r="I3" s="177">
        <v>1487</v>
      </c>
      <c r="J3" s="177"/>
      <c r="K3" s="177"/>
      <c r="L3" s="177"/>
      <c r="M3" s="177"/>
      <c r="N3" s="177"/>
      <c r="O3" s="178"/>
      <c r="P3" s="79">
        <f>D3+E3+F3+G3+H3+I3+J3+K3+L3+M3+N3+O3</f>
        <v>1487</v>
      </c>
      <c r="Q3" t="s">
        <v>141</v>
      </c>
    </row>
    <row r="4" spans="2:17" x14ac:dyDescent="0.3">
      <c r="B4" s="171" t="s">
        <v>84</v>
      </c>
      <c r="C4" s="172"/>
      <c r="D4" s="98"/>
      <c r="E4" s="99"/>
      <c r="F4" s="99"/>
      <c r="G4" s="99"/>
      <c r="H4" s="99"/>
      <c r="I4" s="82">
        <v>3.0130000000000001E-2</v>
      </c>
      <c r="J4" s="82"/>
      <c r="K4" s="82"/>
      <c r="L4" s="82"/>
      <c r="M4" s="82"/>
      <c r="N4" s="82"/>
      <c r="O4" s="179"/>
      <c r="P4" s="80">
        <f t="shared" ref="P4:P5" si="0">D4+E4+F4+G4+H4+I4+J4+K4+L4+M4+N4+O4</f>
        <v>3.0130000000000001E-2</v>
      </c>
      <c r="Q4" t="s">
        <v>142</v>
      </c>
    </row>
    <row r="5" spans="2:17" ht="15" thickBot="1" x14ac:dyDescent="0.35">
      <c r="B5" s="163" t="s">
        <v>85</v>
      </c>
      <c r="C5" s="164"/>
      <c r="D5" s="98"/>
      <c r="E5" s="99"/>
      <c r="F5" s="99"/>
      <c r="G5" s="99"/>
      <c r="H5" s="99"/>
      <c r="I5" s="82">
        <v>0</v>
      </c>
      <c r="J5" s="82"/>
      <c r="K5" s="82"/>
      <c r="L5" s="82"/>
      <c r="M5" s="82"/>
      <c r="N5" s="82"/>
      <c r="O5" s="179"/>
      <c r="P5" s="80">
        <f t="shared" si="0"/>
        <v>0</v>
      </c>
      <c r="Q5" t="s">
        <v>141</v>
      </c>
    </row>
    <row r="6" spans="2:17" x14ac:dyDescent="0.3">
      <c r="P6" s="45"/>
    </row>
    <row r="7" spans="2:17" ht="15" thickBot="1" x14ac:dyDescent="0.35">
      <c r="P7" s="45"/>
    </row>
    <row r="8" spans="2:17" ht="15" thickBot="1" x14ac:dyDescent="0.35">
      <c r="B8" s="165" t="s">
        <v>105</v>
      </c>
      <c r="C8" s="166"/>
      <c r="D8" s="94" t="s">
        <v>70</v>
      </c>
      <c r="E8" s="95" t="s">
        <v>71</v>
      </c>
      <c r="F8" s="95" t="s">
        <v>72</v>
      </c>
      <c r="G8" s="95" t="s">
        <v>73</v>
      </c>
      <c r="H8" s="95" t="s">
        <v>74</v>
      </c>
      <c r="I8" s="95" t="s">
        <v>75</v>
      </c>
      <c r="J8" s="95" t="s">
        <v>76</v>
      </c>
      <c r="K8" s="95" t="s">
        <v>77</v>
      </c>
      <c r="L8" s="95" t="s">
        <v>78</v>
      </c>
      <c r="M8" s="95" t="s">
        <v>79</v>
      </c>
      <c r="N8" s="95" t="s">
        <v>80</v>
      </c>
      <c r="O8" s="95" t="s">
        <v>81</v>
      </c>
      <c r="P8" s="126" t="s">
        <v>83</v>
      </c>
    </row>
    <row r="9" spans="2:17" x14ac:dyDescent="0.3">
      <c r="B9" s="169" t="s">
        <v>86</v>
      </c>
      <c r="C9" s="170"/>
      <c r="D9" s="96"/>
      <c r="E9" s="97"/>
      <c r="F9" s="97"/>
      <c r="G9" s="97"/>
      <c r="H9" s="97"/>
      <c r="I9" s="177">
        <v>0</v>
      </c>
      <c r="J9" s="177"/>
      <c r="K9" s="177"/>
      <c r="L9" s="177"/>
      <c r="M9" s="177"/>
      <c r="N9" s="177"/>
      <c r="O9" s="178"/>
      <c r="P9" s="79">
        <f>D9+E9+F9+G9+H9+I9+J9+K9+L9+M9+N9+O9</f>
        <v>0</v>
      </c>
      <c r="Q9" t="s">
        <v>141</v>
      </c>
    </row>
    <row r="10" spans="2:17" x14ac:dyDescent="0.3">
      <c r="B10" s="171" t="s">
        <v>87</v>
      </c>
      <c r="C10" s="172"/>
      <c r="D10" s="98"/>
      <c r="E10" s="99"/>
      <c r="F10" s="99"/>
      <c r="G10" s="99"/>
      <c r="H10" s="99"/>
      <c r="I10" s="82">
        <v>0.25</v>
      </c>
      <c r="J10" s="82"/>
      <c r="K10" s="82"/>
      <c r="L10" s="82"/>
      <c r="M10" s="82"/>
      <c r="N10" s="82"/>
      <c r="O10" s="179"/>
      <c r="P10" s="78">
        <f>D10+E10+F10+G10+H10+I10+J10+K10+L10+M10+N10+O10</f>
        <v>0.25</v>
      </c>
      <c r="Q10" t="s">
        <v>142</v>
      </c>
    </row>
    <row r="11" spans="2:17" ht="15" thickBot="1" x14ac:dyDescent="0.35">
      <c r="B11" s="163" t="s">
        <v>88</v>
      </c>
      <c r="C11" s="164"/>
      <c r="D11" s="98"/>
      <c r="E11" s="99"/>
      <c r="F11" s="99"/>
      <c r="G11" s="99"/>
      <c r="H11" s="99"/>
      <c r="I11" s="82">
        <v>0</v>
      </c>
      <c r="J11" s="82"/>
      <c r="K11" s="82"/>
      <c r="L11" s="82"/>
      <c r="M11" s="82"/>
      <c r="N11" s="82"/>
      <c r="O11" s="179"/>
      <c r="P11" s="80">
        <f>D11+E11+F11+G11+H11+I11+J11+K11+L11+M11+N11+O11</f>
        <v>0</v>
      </c>
      <c r="Q11" t="s">
        <v>141</v>
      </c>
    </row>
  </sheetData>
  <mergeCells count="8">
    <mergeCell ref="B11:C11"/>
    <mergeCell ref="B8:C8"/>
    <mergeCell ref="B2:C2"/>
    <mergeCell ref="B3:C3"/>
    <mergeCell ref="B4:C4"/>
    <mergeCell ref="B5:C5"/>
    <mergeCell ref="B9:C9"/>
    <mergeCell ref="B10:C10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SLP DIARIOS</vt:lpstr>
      <vt:lpstr>AXIES</vt:lpstr>
      <vt:lpstr>REPRODUCCIÓN</vt:lpstr>
      <vt:lpstr>INGRESOS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Blasco Saz, Jose Antonio</dc:creator>
  <cp:lastModifiedBy>Blasco Saz, Jose Antonio</cp:lastModifiedBy>
  <dcterms:created xsi:type="dcterms:W3CDTF">2021-06-22T07:53:56Z</dcterms:created>
  <dcterms:modified xsi:type="dcterms:W3CDTF">2021-07-02T10:59:45Z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2021-06-22T07:54:01Z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153d32e6-35c9-456f-8482-8279c564ba29</vt:lpwstr>
  </property>
  <property fmtid="{D5CDD505-2E9C-101B-9397-08002B2CF9AE}" pid="8" name="MSIP_Label_ea60d57e-af5b-4752-ac57-3e4f28ca11dc_ContentBits">
    <vt:lpwstr>0</vt:lpwstr>
  </property>
</Properties>
</file>