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pp creation" sheetId="1" r:id="rId4"/>
    <sheet state="visible" name="Developer ecosystem" sheetId="2" r:id="rId5"/>
    <sheet state="visible" name="Community choice" sheetId="3" r:id="rId6"/>
    <sheet state="visible" name="Validation" sheetId="4" r:id="rId7"/>
  </sheets>
  <definedNames>
    <definedName hidden="1" localSheetId="0" name="_xlnm._FilterDatabase">'DApp creation'!$A$1:$F$77</definedName>
    <definedName hidden="1" localSheetId="1" name="_xlnm._FilterDatabase">'Developer ecosystem'!$A$1:$F$48</definedName>
    <definedName hidden="1" localSheetId="2" name="_xlnm._FilterDatabase">'Community choice'!$A$1:$F$28</definedName>
  </definedNames>
  <calcPr/>
</workbook>
</file>

<file path=xl/sharedStrings.xml><?xml version="1.0" encoding="utf-8"?>
<sst xmlns="http://schemas.openxmlformats.org/spreadsheetml/2006/main" count="181" uniqueCount="162">
  <si>
    <t>Proposal</t>
  </si>
  <si>
    <t>YES</t>
  </si>
  <si>
    <t>NO</t>
  </si>
  <si>
    <t>Result</t>
  </si>
  <si>
    <t>Meets approval threshold</t>
  </si>
  <si>
    <t>REQUESTED $</t>
  </si>
  <si>
    <t>STATUS</t>
  </si>
  <si>
    <t>FUND DEPLETION</t>
  </si>
  <si>
    <t>Reason for not funded status</t>
  </si>
  <si>
    <t>Liqwid:Cardano DeFi Liquidity Pools</t>
  </si>
  <si>
    <t>Ada Tx to Trigger IoT + IO HW Spins</t>
  </si>
  <si>
    <t>Comprehensive NFT Framework Collab</t>
  </si>
  <si>
    <t>Digital Asset Inheritance</t>
  </si>
  <si>
    <t>Crowdano - Crowdfunding Platform</t>
  </si>
  <si>
    <t>Artano - A Cardano NFT Marketplace</t>
  </si>
  <si>
    <t>Decentralized Accounting &lt;- IFRS</t>
  </si>
  <si>
    <t>Cardano &lt;&gt; Incognito Bridge</t>
  </si>
  <si>
    <t>Secured Ticketing System For Events</t>
  </si>
  <si>
    <t>Food traceability solution - Africa</t>
  </si>
  <si>
    <t>Cardano Algorithmic Credit Scoring</t>
  </si>
  <si>
    <t>Dapp for business contracts</t>
  </si>
  <si>
    <t>In-Store Currency (Shopify)</t>
  </si>
  <si>
    <t>Impact the Art Industry with ArtAcy</t>
  </si>
  <si>
    <t>Scalable fake news detection DApp</t>
  </si>
  <si>
    <t>GreenSavings (PoupVerde)</t>
  </si>
  <si>
    <t>DaPassword - a password manager</t>
  </si>
  <si>
    <t>Educating Crypto's Next Generation</t>
  </si>
  <si>
    <t>Migrate Multi-PVP game from Tron</t>
  </si>
  <si>
    <t>D Timestamped Registration System</t>
  </si>
  <si>
    <t>SoMint - Art 3.0 "A Fresh Approach"</t>
  </si>
  <si>
    <t>Coinmarketcap for Dapps by Adapools</t>
  </si>
  <si>
    <t>ReCheck.Me</t>
  </si>
  <si>
    <t>e-invoicing standard</t>
  </si>
  <si>
    <t>Carbonland Trust</t>
  </si>
  <si>
    <t>Proof of Ownership-Land/Real Estate</t>
  </si>
  <si>
    <t>Marketplace-for-Overstock-Produce</t>
  </si>
  <si>
    <t>Donating Better with Cardano</t>
  </si>
  <si>
    <t>TrashApp</t>
  </si>
  <si>
    <t>Serv Network Professional Profiles</t>
  </si>
  <si>
    <t>The Basket DApp - 売買カート</t>
  </si>
  <si>
    <t>Cardano Sticker Marketing Campaign</t>
  </si>
  <si>
    <t>Stiff.Money</t>
  </si>
  <si>
    <t>Decentralized Social Media Platform</t>
  </si>
  <si>
    <t>Decentralized system by staking</t>
  </si>
  <si>
    <t>DeFi - High Interest Cert of Dep</t>
  </si>
  <si>
    <t>Crowdfunding platform with ADA</t>
  </si>
  <si>
    <t>Funding portal (smart dApp)</t>
  </si>
  <si>
    <t>Orihon - Tracing Waste with Cardano</t>
  </si>
  <si>
    <t>Authentication for DeepFake Defense</t>
  </si>
  <si>
    <t>WeThinkItMatters, Cause-based Dapp</t>
  </si>
  <si>
    <t>OctoWars - a game platform</t>
  </si>
  <si>
    <t>Fandom Auction and Sales Platform</t>
  </si>
  <si>
    <t>Adding Cardano to TOP Game Dapp</t>
  </si>
  <si>
    <t>Business Governance Application</t>
  </si>
  <si>
    <t>African Digital Identity Platform</t>
  </si>
  <si>
    <t>Nmadi Space: A Digital Universe</t>
  </si>
  <si>
    <t>Fanance -Celebrity Trading Platform</t>
  </si>
  <si>
    <t>Cardvrytin Mobile App to Drive Digi</t>
  </si>
  <si>
    <t>Multiplayer strategy game</t>
  </si>
  <si>
    <t>TRUST: Debunk misinformation DApp</t>
  </si>
  <si>
    <t>RedToken-Blood Donation dApp</t>
  </si>
  <si>
    <t>Cardano Central</t>
  </si>
  <si>
    <t>TCG fractional-share marketplace</t>
  </si>
  <si>
    <t>Inu.Social - NFT Social Media</t>
  </si>
  <si>
    <t>Cardano Review Platform</t>
  </si>
  <si>
    <t>Equipo para crear videojuego</t>
  </si>
  <si>
    <t>Open dApp Auditing Platform</t>
  </si>
  <si>
    <t>Smart Plug + Daedalus Wallet</t>
  </si>
  <si>
    <t>Dice Game</t>
  </si>
  <si>
    <t xml:space="preserve">Aregato - ADA ebook marketplace </t>
  </si>
  <si>
    <t xml:space="preserve">Crowdfunding/DAO opensource pharma </t>
  </si>
  <si>
    <t>Virtual closet (to stake ADA)</t>
  </si>
  <si>
    <t>Online Makerspace</t>
  </si>
  <si>
    <t>CHESS - 600 Million People</t>
  </si>
  <si>
    <t>Army of Spies-A Market for Secrets</t>
  </si>
  <si>
    <t>Fun competitive games with Cardano</t>
  </si>
  <si>
    <t>Cardano on Dxsale.network launchpad</t>
  </si>
  <si>
    <t>HOT Potato... the Game!</t>
  </si>
  <si>
    <t>OpenAPI Integration: Ebay &amp; Shopify</t>
  </si>
  <si>
    <t xml:space="preserve">Hotel Reward token </t>
  </si>
  <si>
    <t>Fullcircl: Democracy @ Work</t>
  </si>
  <si>
    <t xml:space="preserve">play_x 😉😵😌 - Adult Role Play 🎭 </t>
  </si>
  <si>
    <t>Wadspare</t>
  </si>
  <si>
    <t>Tournaments for Tennis Players</t>
  </si>
  <si>
    <t>BC Wildfire Identification</t>
  </si>
  <si>
    <t>Python module</t>
  </si>
  <si>
    <t>Visual Studio Smart Contract Plugin</t>
  </si>
  <si>
    <t>Liqwid Developer Portal:Cardano SDK</t>
  </si>
  <si>
    <t>CardanoSharp - .NET Library</t>
  </si>
  <si>
    <t>Developer &amp; SPO Tools [CNTools]</t>
  </si>
  <si>
    <t>Cardano IntelliJ IDEA Plugin (MVP)</t>
  </si>
  <si>
    <t>Cardano serialization library in Go</t>
  </si>
  <si>
    <t>Metadata oracle node</t>
  </si>
  <si>
    <t>ABCD</t>
  </si>
  <si>
    <t>West Africa Decentralized Alliance</t>
  </si>
  <si>
    <t>ADA MakerSpace - DEV lessons</t>
  </si>
  <si>
    <t>Metadata oracles explorer</t>
  </si>
  <si>
    <t>Write Dapps as continuous workflows</t>
  </si>
  <si>
    <t>ADA in 4000 Crypto ATMs Globally!</t>
  </si>
  <si>
    <t>Educational materials about Cardano</t>
  </si>
  <si>
    <t>Cardano Role-based Access Control</t>
  </si>
  <si>
    <t>ADApools kit for developers, APIs</t>
  </si>
  <si>
    <t>Metadata oracle endpoint in Yoroi</t>
  </si>
  <si>
    <t>Implement CIP12 to Yoroi backends</t>
  </si>
  <si>
    <t>Ouroboros Networking Rust Crate</t>
  </si>
  <si>
    <t>Localize Yoroi for Slovak market</t>
  </si>
  <si>
    <t>Complete Cardano Training Center</t>
  </si>
  <si>
    <t>Free-Commerce: sell online with ADA</t>
  </si>
  <si>
    <t>Localize Yoroi for Czech market</t>
  </si>
  <si>
    <t>Wallet Name System (WNS)</t>
  </si>
  <si>
    <t>StakeSync - DB Sync &amp; Smash Add-on</t>
  </si>
  <si>
    <t>Infura-like Cardano API IaaS</t>
  </si>
  <si>
    <t>Goguen Launch Global Hackathon</t>
  </si>
  <si>
    <t>Marlowe and Plutus Mobile</t>
  </si>
  <si>
    <t>Customizable DeFi Data Streams</t>
  </si>
  <si>
    <t>Cardano Dapps Listing Website</t>
  </si>
  <si>
    <t>Decentralised Funding Report</t>
  </si>
  <si>
    <t>Tatum.io - Cardano integration</t>
  </si>
  <si>
    <t>Lightweight KEVM Emulator</t>
  </si>
  <si>
    <t>Cardano TV - Sports LED Advertising</t>
  </si>
  <si>
    <t>Conversational UX/UI Toolkit</t>
  </si>
  <si>
    <t>Welcome to Cardano, developer!</t>
  </si>
  <si>
    <t>Cardano on the Rocks</t>
  </si>
  <si>
    <t>Cardano Developer resource portal</t>
  </si>
  <si>
    <t>Legitimatize blockchain solutions</t>
  </si>
  <si>
    <t xml:space="preserve">Better Ideascale But Open-Source </t>
  </si>
  <si>
    <t>Orphic CLI Connector to BigCommerce</t>
  </si>
  <si>
    <t>Cardano Widgets to embed in DAPPs</t>
  </si>
  <si>
    <t>DARP: Cardano's Address Name Servce</t>
  </si>
  <si>
    <t>Cardano ETL: Public BigQuery Data</t>
  </si>
  <si>
    <t>Cardano for Drupal developers</t>
  </si>
  <si>
    <t>Automation platform integration</t>
  </si>
  <si>
    <t>Grow Africa, Grow Cardano</t>
  </si>
  <si>
    <t>Scale-UP Cardano's DeFi Ecosystem</t>
  </si>
  <si>
    <t>DeFi/CeFi Cardano&amp;...TBC in Fund 5</t>
  </si>
  <si>
    <t>Cardano Television Commercial</t>
  </si>
  <si>
    <t>More marketing for ADA</t>
  </si>
  <si>
    <t>Have an open fund</t>
  </si>
  <si>
    <t>Atala PRISM DID Mass-Scale Adoption</t>
  </si>
  <si>
    <t>Cardano Website Localization</t>
  </si>
  <si>
    <t>Decentralized Sources of Truth</t>
  </si>
  <si>
    <t xml:space="preserve">Basic Marketing Campaign </t>
  </si>
  <si>
    <t>Social media promotion</t>
  </si>
  <si>
    <t>Cardano Faucet Challenge</t>
  </si>
  <si>
    <t>Cardano Blockchain Strategy Game</t>
  </si>
  <si>
    <t>Governance Symposium</t>
  </si>
  <si>
    <t>The charity fund</t>
  </si>
  <si>
    <t>PANGEA - Society Design Sandbox</t>
  </si>
  <si>
    <t>Cardano in Spanish</t>
  </si>
  <si>
    <t>Sustainable Hubs in Cardano</t>
  </si>
  <si>
    <t>Cardano delegation &amp; reward tracker</t>
  </si>
  <si>
    <t>Project Catalyst User Experience</t>
  </si>
  <si>
    <t>A for ADA Cryptoalphabet 4 children</t>
  </si>
  <si>
    <t xml:space="preserve">Cardano Ukraine </t>
  </si>
  <si>
    <t>Decentralization of Public Services</t>
  </si>
  <si>
    <t>a better catalyst</t>
  </si>
  <si>
    <t>Privacy challenge</t>
  </si>
  <si>
    <t>ADA Epoch Clock</t>
  </si>
  <si>
    <t>Fund size (DApp creation)</t>
  </si>
  <si>
    <t>Fund size (Developer ecosystem)</t>
  </si>
  <si>
    <t>Fund size (Community choice)</t>
  </si>
  <si>
    <t>Funds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</si>
</sst>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₳ ]#,##0.00"/>
    <numFmt numFmtId="165" formatCode="&quot;$&quot;#,##0"/>
    <numFmt numFmtId="166" formatCode="₳#,##0"/>
    <numFmt numFmtId="167" formatCode="&quot;$&quot;#,##0.00"/>
  </numFmts>
  <fonts count="8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FF99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4" xfId="0" applyAlignment="1" applyFont="1" applyNumberFormat="1">
      <alignment readingOrder="0" shrinkToFit="0" vertical="bottom" wrapText="1"/>
    </xf>
    <xf borderId="0" fillId="2" fontId="1" numFmtId="165" xfId="0" applyAlignment="1" applyFont="1" applyNumberFormat="1">
      <alignment readingOrder="0" shrinkToFit="0" vertical="bottom" wrapText="1"/>
    </xf>
    <xf borderId="1" fillId="2" fontId="1" numFmtId="165" xfId="0" applyAlignment="1" applyBorder="1" applyFont="1" applyNumberFormat="1">
      <alignment shrinkToFit="0" vertical="bottom" wrapText="1"/>
    </xf>
    <xf borderId="0" fillId="2" fontId="2" numFmtId="165" xfId="0" applyAlignment="1" applyFont="1" applyNumberFormat="1">
      <alignment horizontal="right" readingOrder="0" shrinkToFit="0" vertical="bottom" wrapText="1"/>
    </xf>
    <xf borderId="2" fillId="0" fontId="3" numFmtId="0" xfId="0" applyAlignment="1" applyBorder="1" applyFont="1">
      <alignment vertical="bottom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5" numFmtId="166" xfId="0" applyAlignment="1" applyFont="1" applyNumberFormat="1">
      <alignment horizontal="right" vertical="bottom"/>
    </xf>
    <xf borderId="0" fillId="3" fontId="6" numFmtId="0" xfId="0" applyFill="1" applyFont="1"/>
    <xf borderId="0" fillId="0" fontId="5" numFmtId="167" xfId="0" applyAlignment="1" applyFont="1" applyNumberFormat="1">
      <alignment horizontal="right" readingOrder="0" vertical="bottom"/>
    </xf>
    <xf borderId="0" fillId="4" fontId="6" numFmtId="0" xfId="0" applyFill="1" applyFont="1"/>
    <xf borderId="0" fillId="4" fontId="5" numFmtId="165" xfId="0" applyAlignment="1" applyFont="1" applyNumberFormat="1">
      <alignment horizontal="right" vertical="bottom"/>
    </xf>
    <xf borderId="0" fillId="0" fontId="6" numFmtId="166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0" fillId="0" fontId="7" numFmtId="166" xfId="0" applyAlignment="1" applyFont="1" applyNumberFormat="1">
      <alignment vertical="bottom"/>
    </xf>
    <xf borderId="0" fillId="0" fontId="5" numFmtId="166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6" numFmtId="165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7.88"/>
    <col customWidth="1" min="4" max="4" width="18.38"/>
    <col customWidth="1" min="5" max="5" width="11.88"/>
    <col customWidth="1" min="6" max="6" width="15.25"/>
    <col customWidth="1" min="7" max="7" width="12.25"/>
    <col customWidth="1" min="8" max="8" width="13.25"/>
    <col customWidth="1" min="9" max="9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</row>
    <row r="2" ht="15.75" customHeight="1">
      <c r="A2" s="7" t="s">
        <v>9</v>
      </c>
      <c r="B2" s="8">
        <v>1.6E9</v>
      </c>
      <c r="C2" s="8">
        <v>1.821705E7</v>
      </c>
      <c r="D2" s="9">
        <f t="shared" ref="D2:D77" si="1">B2-C2</f>
        <v>1581782950</v>
      </c>
      <c r="E2" s="10" t="str">
        <f t="shared" ref="E2:E77" si="2">IF(C2=0,"YES",IF(B2/C2&gt;=1.15,"YES","NO"))</f>
        <v>YES</v>
      </c>
      <c r="F2" s="11">
        <v>53000.0</v>
      </c>
      <c r="G2" s="12" t="str">
        <f>If(Validation!B11&gt;=F2,IF(E2="Yes","FUNDED","NOT FUNDED"),"NOT FUNDED")</f>
        <v>FUNDED</v>
      </c>
      <c r="H2" s="13">
        <f>If(Validation!B11&gt;=F2,Validation!B11-F2,Validation!B11)</f>
        <v>147000</v>
      </c>
      <c r="I2" s="14" t="str">
        <f t="shared" ref="I2:I77" si="3">If(E2="YES",IF(G2="FUNDED","","Over Budget"),"Approval Threshold")</f>
        <v/>
      </c>
    </row>
    <row r="3" ht="15.75" customHeight="1">
      <c r="A3" s="15" t="s">
        <v>10</v>
      </c>
      <c r="B3" s="8">
        <v>7.87E8</v>
      </c>
      <c r="C3" s="8">
        <v>5.8830495E7</v>
      </c>
      <c r="D3" s="9">
        <f t="shared" si="1"/>
        <v>728169505</v>
      </c>
      <c r="E3" s="10" t="str">
        <f t="shared" si="2"/>
        <v>YES</v>
      </c>
      <c r="F3" s="11">
        <v>33000.0</v>
      </c>
      <c r="G3" s="12" t="str">
        <f t="shared" ref="G3:G77" si="4">If(H2&gt;=F3,IF(E3="Yes","FUNDED","NOT FUNDED"),"NOT FUNDED")</f>
        <v>FUNDED</v>
      </c>
      <c r="H3" s="13">
        <f t="shared" ref="H3:H77" si="5">If(G3="FUNDED",IF(H2&gt;=F3,(H2-F3),H2),H2)</f>
        <v>114000</v>
      </c>
      <c r="I3" s="14" t="str">
        <f t="shared" si="3"/>
        <v/>
      </c>
    </row>
    <row r="4" ht="15.75" customHeight="1">
      <c r="A4" s="15" t="s">
        <v>11</v>
      </c>
      <c r="B4" s="8">
        <v>6.93E8</v>
      </c>
      <c r="C4" s="8">
        <v>4.5804734E7</v>
      </c>
      <c r="D4" s="9">
        <f t="shared" si="1"/>
        <v>647195266</v>
      </c>
      <c r="E4" s="10" t="str">
        <f t="shared" si="2"/>
        <v>YES</v>
      </c>
      <c r="F4" s="11">
        <v>48965.0</v>
      </c>
      <c r="G4" s="12" t="str">
        <f t="shared" si="4"/>
        <v>FUNDED</v>
      </c>
      <c r="H4" s="13">
        <f t="shared" si="5"/>
        <v>65035</v>
      </c>
      <c r="I4" s="14" t="str">
        <f t="shared" si="3"/>
        <v/>
      </c>
    </row>
    <row r="5" ht="15.75" customHeight="1">
      <c r="A5" s="16" t="s">
        <v>12</v>
      </c>
      <c r="B5" s="8">
        <v>4.36E8</v>
      </c>
      <c r="C5" s="8">
        <v>1.5998344E7</v>
      </c>
      <c r="D5" s="9">
        <f t="shared" si="1"/>
        <v>420001656</v>
      </c>
      <c r="E5" s="10" t="str">
        <f t="shared" si="2"/>
        <v>YES</v>
      </c>
      <c r="F5" s="11">
        <v>42000.0</v>
      </c>
      <c r="G5" s="12" t="str">
        <f t="shared" si="4"/>
        <v>FUNDED</v>
      </c>
      <c r="H5" s="13">
        <f t="shared" si="5"/>
        <v>23035</v>
      </c>
      <c r="I5" s="14" t="str">
        <f t="shared" si="3"/>
        <v/>
      </c>
    </row>
    <row r="6" ht="15.75" customHeight="1">
      <c r="A6" s="15" t="s">
        <v>13</v>
      </c>
      <c r="B6" s="8">
        <v>3.73E8</v>
      </c>
      <c r="C6" s="8">
        <v>4.1483428E7</v>
      </c>
      <c r="D6" s="9">
        <f t="shared" si="1"/>
        <v>331516572</v>
      </c>
      <c r="E6" s="10" t="str">
        <f t="shared" si="2"/>
        <v>YES</v>
      </c>
      <c r="F6" s="11">
        <v>24030.0</v>
      </c>
      <c r="G6" s="12" t="str">
        <f t="shared" si="4"/>
        <v>NOT FUNDED</v>
      </c>
      <c r="H6" s="13">
        <f t="shared" si="5"/>
        <v>23035</v>
      </c>
      <c r="I6" s="14" t="str">
        <f t="shared" si="3"/>
        <v>Over Budget</v>
      </c>
    </row>
    <row r="7" ht="15.75" customHeight="1">
      <c r="A7" s="15" t="s">
        <v>14</v>
      </c>
      <c r="B7" s="8">
        <v>3.2E8</v>
      </c>
      <c r="C7" s="8">
        <v>1.8988738E7</v>
      </c>
      <c r="D7" s="9">
        <f t="shared" si="1"/>
        <v>301011262</v>
      </c>
      <c r="E7" s="10" t="str">
        <f t="shared" si="2"/>
        <v>YES</v>
      </c>
      <c r="F7" s="11">
        <v>30000.0</v>
      </c>
      <c r="G7" s="12" t="str">
        <f t="shared" si="4"/>
        <v>NOT FUNDED</v>
      </c>
      <c r="H7" s="13">
        <f t="shared" si="5"/>
        <v>23035</v>
      </c>
      <c r="I7" s="14" t="str">
        <f t="shared" si="3"/>
        <v>Over Budget</v>
      </c>
    </row>
    <row r="8" ht="15.75" customHeight="1">
      <c r="A8" s="15" t="s">
        <v>15</v>
      </c>
      <c r="B8" s="8">
        <v>2.95E8</v>
      </c>
      <c r="C8" s="8">
        <v>5.7951968E7</v>
      </c>
      <c r="D8" s="9">
        <f t="shared" si="1"/>
        <v>237048032</v>
      </c>
      <c r="E8" s="10" t="str">
        <f t="shared" si="2"/>
        <v>YES</v>
      </c>
      <c r="F8" s="11">
        <v>4000.0</v>
      </c>
      <c r="G8" s="12" t="str">
        <f t="shared" si="4"/>
        <v>FUNDED</v>
      </c>
      <c r="H8" s="13">
        <f t="shared" si="5"/>
        <v>19035</v>
      </c>
      <c r="I8" s="14" t="str">
        <f t="shared" si="3"/>
        <v/>
      </c>
    </row>
    <row r="9" ht="15.75" customHeight="1">
      <c r="A9" s="15" t="s">
        <v>16</v>
      </c>
      <c r="B9" s="8">
        <v>2.74E8</v>
      </c>
      <c r="C9" s="8">
        <v>4.6385865E7</v>
      </c>
      <c r="D9" s="9">
        <f t="shared" si="1"/>
        <v>227614135</v>
      </c>
      <c r="E9" s="10" t="str">
        <f t="shared" si="2"/>
        <v>YES</v>
      </c>
      <c r="F9" s="11">
        <v>25000.0</v>
      </c>
      <c r="G9" s="12" t="str">
        <f t="shared" si="4"/>
        <v>NOT FUNDED</v>
      </c>
      <c r="H9" s="13">
        <f t="shared" si="5"/>
        <v>19035</v>
      </c>
      <c r="I9" s="14" t="str">
        <f t="shared" si="3"/>
        <v>Over Budget</v>
      </c>
    </row>
    <row r="10" ht="15.75" customHeight="1">
      <c r="A10" s="16" t="s">
        <v>17</v>
      </c>
      <c r="B10" s="8">
        <v>1.78E8</v>
      </c>
      <c r="C10" s="8">
        <v>2.4106906E7</v>
      </c>
      <c r="D10" s="9">
        <f t="shared" si="1"/>
        <v>153893094</v>
      </c>
      <c r="E10" s="10" t="str">
        <f t="shared" si="2"/>
        <v>YES</v>
      </c>
      <c r="F10" s="11">
        <v>55000.0</v>
      </c>
      <c r="G10" s="12" t="str">
        <f t="shared" si="4"/>
        <v>NOT FUNDED</v>
      </c>
      <c r="H10" s="13">
        <f t="shared" si="5"/>
        <v>19035</v>
      </c>
      <c r="I10" s="14" t="str">
        <f t="shared" si="3"/>
        <v>Over Budget</v>
      </c>
    </row>
    <row r="11" ht="15.75" customHeight="1">
      <c r="A11" s="16" t="s">
        <v>18</v>
      </c>
      <c r="B11" s="8">
        <v>1.47E8</v>
      </c>
      <c r="C11" s="8">
        <v>1.9413707E7</v>
      </c>
      <c r="D11" s="9">
        <f t="shared" si="1"/>
        <v>127586293</v>
      </c>
      <c r="E11" s="10" t="str">
        <f t="shared" si="2"/>
        <v>YES</v>
      </c>
      <c r="F11" s="11">
        <v>3500.0</v>
      </c>
      <c r="G11" s="12" t="str">
        <f t="shared" si="4"/>
        <v>FUNDED</v>
      </c>
      <c r="H11" s="13">
        <f t="shared" si="5"/>
        <v>15535</v>
      </c>
      <c r="I11" s="14" t="str">
        <f t="shared" si="3"/>
        <v/>
      </c>
    </row>
    <row r="12" ht="15.75" customHeight="1">
      <c r="A12" s="15" t="s">
        <v>19</v>
      </c>
      <c r="B12" s="8">
        <v>1.46E8</v>
      </c>
      <c r="C12" s="8">
        <v>3.0015631E7</v>
      </c>
      <c r="D12" s="9">
        <f t="shared" si="1"/>
        <v>115984369</v>
      </c>
      <c r="E12" s="10" t="str">
        <f t="shared" si="2"/>
        <v>YES</v>
      </c>
      <c r="F12" s="11">
        <v>20000.0</v>
      </c>
      <c r="G12" s="12" t="str">
        <f t="shared" si="4"/>
        <v>NOT FUNDED</v>
      </c>
      <c r="H12" s="13">
        <f t="shared" si="5"/>
        <v>15535</v>
      </c>
      <c r="I12" s="14" t="str">
        <f t="shared" si="3"/>
        <v>Over Budget</v>
      </c>
    </row>
    <row r="13" ht="15.75" customHeight="1">
      <c r="A13" s="15" t="s">
        <v>20</v>
      </c>
      <c r="B13" s="8">
        <v>1.27E8</v>
      </c>
      <c r="C13" s="8">
        <v>1.5902162E7</v>
      </c>
      <c r="D13" s="9">
        <f t="shared" si="1"/>
        <v>111097838</v>
      </c>
      <c r="E13" s="10" t="str">
        <f t="shared" si="2"/>
        <v>YES</v>
      </c>
      <c r="F13" s="11">
        <v>15000.0</v>
      </c>
      <c r="G13" s="12" t="str">
        <f t="shared" si="4"/>
        <v>FUNDED</v>
      </c>
      <c r="H13" s="13">
        <f t="shared" si="5"/>
        <v>535</v>
      </c>
      <c r="I13" s="14" t="str">
        <f t="shared" si="3"/>
        <v/>
      </c>
    </row>
    <row r="14" ht="15.75" customHeight="1">
      <c r="A14" s="16" t="s">
        <v>21</v>
      </c>
      <c r="B14" s="8">
        <v>1.28E8</v>
      </c>
      <c r="C14" s="8">
        <v>2.8444242E7</v>
      </c>
      <c r="D14" s="9">
        <f t="shared" si="1"/>
        <v>99555758</v>
      </c>
      <c r="E14" s="10" t="str">
        <f t="shared" si="2"/>
        <v>YES</v>
      </c>
      <c r="F14" s="11">
        <v>100000.0</v>
      </c>
      <c r="G14" s="12" t="str">
        <f t="shared" si="4"/>
        <v>NOT FUNDED</v>
      </c>
      <c r="H14" s="13">
        <f t="shared" si="5"/>
        <v>535</v>
      </c>
      <c r="I14" s="14" t="str">
        <f t="shared" si="3"/>
        <v>Over Budget</v>
      </c>
    </row>
    <row r="15" ht="15.75" customHeight="1">
      <c r="A15" s="15" t="s">
        <v>22</v>
      </c>
      <c r="B15" s="8">
        <v>1.26E8</v>
      </c>
      <c r="C15" s="8">
        <v>3.4873933E7</v>
      </c>
      <c r="D15" s="9">
        <f t="shared" si="1"/>
        <v>91126067</v>
      </c>
      <c r="E15" s="10" t="str">
        <f t="shared" si="2"/>
        <v>YES</v>
      </c>
      <c r="F15" s="11">
        <v>35000.0</v>
      </c>
      <c r="G15" s="12" t="str">
        <f t="shared" si="4"/>
        <v>NOT FUNDED</v>
      </c>
      <c r="H15" s="13">
        <f t="shared" si="5"/>
        <v>535</v>
      </c>
      <c r="I15" s="14" t="str">
        <f t="shared" si="3"/>
        <v>Over Budget</v>
      </c>
    </row>
    <row r="16" ht="15.75" customHeight="1">
      <c r="A16" s="15" t="s">
        <v>23</v>
      </c>
      <c r="B16" s="8">
        <v>1.09E8</v>
      </c>
      <c r="C16" s="8">
        <v>2.9889707E7</v>
      </c>
      <c r="D16" s="9">
        <f t="shared" si="1"/>
        <v>79110293</v>
      </c>
      <c r="E16" s="10" t="str">
        <f t="shared" si="2"/>
        <v>YES</v>
      </c>
      <c r="F16" s="11">
        <v>46400.0</v>
      </c>
      <c r="G16" s="12" t="str">
        <f t="shared" si="4"/>
        <v>NOT FUNDED</v>
      </c>
      <c r="H16" s="13">
        <f t="shared" si="5"/>
        <v>535</v>
      </c>
      <c r="I16" s="14" t="str">
        <f t="shared" si="3"/>
        <v>Over Budget</v>
      </c>
    </row>
    <row r="17" ht="15.75" customHeight="1">
      <c r="A17" s="16" t="s">
        <v>24</v>
      </c>
      <c r="B17" s="8">
        <v>1.38E8</v>
      </c>
      <c r="C17" s="8">
        <v>5.9489906E7</v>
      </c>
      <c r="D17" s="9">
        <f t="shared" si="1"/>
        <v>78510094</v>
      </c>
      <c r="E17" s="10" t="str">
        <f t="shared" si="2"/>
        <v>YES</v>
      </c>
      <c r="F17" s="11">
        <v>21163.0</v>
      </c>
      <c r="G17" s="12" t="str">
        <f t="shared" si="4"/>
        <v>NOT FUNDED</v>
      </c>
      <c r="H17" s="13">
        <f t="shared" si="5"/>
        <v>535</v>
      </c>
      <c r="I17" s="14" t="str">
        <f t="shared" si="3"/>
        <v>Over Budget</v>
      </c>
    </row>
    <row r="18" ht="15.75" customHeight="1">
      <c r="A18" s="15" t="s">
        <v>25</v>
      </c>
      <c r="B18" s="8">
        <v>1.01E8</v>
      </c>
      <c r="C18" s="8">
        <v>2.8099583E7</v>
      </c>
      <c r="D18" s="9">
        <f t="shared" si="1"/>
        <v>72900417</v>
      </c>
      <c r="E18" s="10" t="str">
        <f t="shared" si="2"/>
        <v>YES</v>
      </c>
      <c r="F18" s="11">
        <v>48000.0</v>
      </c>
      <c r="G18" s="12" t="str">
        <f t="shared" si="4"/>
        <v>NOT FUNDED</v>
      </c>
      <c r="H18" s="13">
        <f t="shared" si="5"/>
        <v>535</v>
      </c>
      <c r="I18" s="14" t="str">
        <f t="shared" si="3"/>
        <v>Over Budget</v>
      </c>
    </row>
    <row r="19" ht="15.75" customHeight="1">
      <c r="A19" s="16" t="s">
        <v>26</v>
      </c>
      <c r="B19" s="8">
        <v>8.6399916E7</v>
      </c>
      <c r="C19" s="8">
        <v>1.6981997E7</v>
      </c>
      <c r="D19" s="9">
        <f t="shared" si="1"/>
        <v>69417919</v>
      </c>
      <c r="E19" s="10" t="str">
        <f t="shared" si="2"/>
        <v>YES</v>
      </c>
      <c r="F19" s="11">
        <v>42065.0</v>
      </c>
      <c r="G19" s="12" t="str">
        <f t="shared" si="4"/>
        <v>NOT FUNDED</v>
      </c>
      <c r="H19" s="13">
        <f t="shared" si="5"/>
        <v>535</v>
      </c>
      <c r="I19" s="14" t="str">
        <f t="shared" si="3"/>
        <v>Over Budget</v>
      </c>
    </row>
    <row r="20" ht="15.75" customHeight="1">
      <c r="A20" s="16" t="s">
        <v>27</v>
      </c>
      <c r="B20" s="8">
        <v>9.2793606E7</v>
      </c>
      <c r="C20" s="8">
        <v>2.4352157E7</v>
      </c>
      <c r="D20" s="9">
        <f t="shared" si="1"/>
        <v>68441449</v>
      </c>
      <c r="E20" s="10" t="str">
        <f t="shared" si="2"/>
        <v>YES</v>
      </c>
      <c r="F20" s="11">
        <v>40000.0</v>
      </c>
      <c r="G20" s="12" t="str">
        <f t="shared" si="4"/>
        <v>NOT FUNDED</v>
      </c>
      <c r="H20" s="13">
        <f t="shared" si="5"/>
        <v>535</v>
      </c>
      <c r="I20" s="14" t="str">
        <f t="shared" si="3"/>
        <v>Over Budget</v>
      </c>
    </row>
    <row r="21" ht="15.75" customHeight="1">
      <c r="A21" s="15" t="s">
        <v>28</v>
      </c>
      <c r="B21" s="8">
        <v>9.5362841E7</v>
      </c>
      <c r="C21" s="8">
        <v>2.8572164E7</v>
      </c>
      <c r="D21" s="9">
        <f t="shared" si="1"/>
        <v>66790677</v>
      </c>
      <c r="E21" s="10" t="str">
        <f t="shared" si="2"/>
        <v>YES</v>
      </c>
      <c r="F21" s="11">
        <v>5000.0</v>
      </c>
      <c r="G21" s="12" t="str">
        <f t="shared" si="4"/>
        <v>NOT FUNDED</v>
      </c>
      <c r="H21" s="13">
        <f t="shared" si="5"/>
        <v>535</v>
      </c>
      <c r="I21" s="14" t="str">
        <f t="shared" si="3"/>
        <v>Over Budget</v>
      </c>
    </row>
    <row r="22" ht="15.75" customHeight="1">
      <c r="A22" s="16" t="s">
        <v>29</v>
      </c>
      <c r="B22" s="8">
        <v>7.8015941E7</v>
      </c>
      <c r="C22" s="8">
        <v>1.1474388E7</v>
      </c>
      <c r="D22" s="9">
        <f t="shared" si="1"/>
        <v>66541553</v>
      </c>
      <c r="E22" s="10" t="str">
        <f t="shared" si="2"/>
        <v>YES</v>
      </c>
      <c r="F22" s="11">
        <v>20000.0</v>
      </c>
      <c r="G22" s="12" t="str">
        <f t="shared" si="4"/>
        <v>NOT FUNDED</v>
      </c>
      <c r="H22" s="13">
        <f t="shared" si="5"/>
        <v>535</v>
      </c>
      <c r="I22" s="14" t="str">
        <f t="shared" si="3"/>
        <v>Over Budget</v>
      </c>
    </row>
    <row r="23" ht="15.75" customHeight="1">
      <c r="A23" s="15" t="s">
        <v>30</v>
      </c>
      <c r="B23" s="8">
        <v>7.7460664E7</v>
      </c>
      <c r="C23" s="8">
        <v>1.393696E7</v>
      </c>
      <c r="D23" s="9">
        <f t="shared" si="1"/>
        <v>63523704</v>
      </c>
      <c r="E23" s="10" t="str">
        <f t="shared" si="2"/>
        <v>YES</v>
      </c>
      <c r="F23" s="11">
        <v>40000.0</v>
      </c>
      <c r="G23" s="12" t="str">
        <f t="shared" si="4"/>
        <v>NOT FUNDED</v>
      </c>
      <c r="H23" s="13">
        <f t="shared" si="5"/>
        <v>535</v>
      </c>
      <c r="I23" s="14" t="str">
        <f t="shared" si="3"/>
        <v>Over Budget</v>
      </c>
    </row>
    <row r="24" ht="15.75" customHeight="1">
      <c r="A24" s="15" t="s">
        <v>31</v>
      </c>
      <c r="B24" s="8">
        <v>7.6834448E7</v>
      </c>
      <c r="C24" s="8">
        <v>1.9282418E7</v>
      </c>
      <c r="D24" s="9">
        <f t="shared" si="1"/>
        <v>57552030</v>
      </c>
      <c r="E24" s="10" t="str">
        <f t="shared" si="2"/>
        <v>YES</v>
      </c>
      <c r="F24" s="11">
        <v>40000.0</v>
      </c>
      <c r="G24" s="12" t="str">
        <f t="shared" si="4"/>
        <v>NOT FUNDED</v>
      </c>
      <c r="H24" s="13">
        <f t="shared" si="5"/>
        <v>535</v>
      </c>
      <c r="I24" s="14" t="str">
        <f t="shared" si="3"/>
        <v>Over Budget</v>
      </c>
    </row>
    <row r="25" ht="15.75" customHeight="1">
      <c r="A25" s="15" t="s">
        <v>32</v>
      </c>
      <c r="B25" s="8">
        <v>7.093016E7</v>
      </c>
      <c r="C25" s="8">
        <v>2.1914748E7</v>
      </c>
      <c r="D25" s="9">
        <f t="shared" si="1"/>
        <v>49015412</v>
      </c>
      <c r="E25" s="10" t="str">
        <f t="shared" si="2"/>
        <v>YES</v>
      </c>
      <c r="F25" s="11">
        <v>22500.0</v>
      </c>
      <c r="G25" s="12" t="str">
        <f t="shared" si="4"/>
        <v>NOT FUNDED</v>
      </c>
      <c r="H25" s="13">
        <f t="shared" si="5"/>
        <v>535</v>
      </c>
      <c r="I25" s="14" t="str">
        <f t="shared" si="3"/>
        <v>Over Budget</v>
      </c>
    </row>
    <row r="26" ht="15.75" customHeight="1">
      <c r="A26" s="15" t="s">
        <v>33</v>
      </c>
      <c r="B26" s="8">
        <v>1.26E8</v>
      </c>
      <c r="C26" s="8">
        <v>7.7996469E7</v>
      </c>
      <c r="D26" s="9">
        <f t="shared" si="1"/>
        <v>48003531</v>
      </c>
      <c r="E26" s="10" t="str">
        <f t="shared" si="2"/>
        <v>YES</v>
      </c>
      <c r="F26" s="11">
        <v>5000.0</v>
      </c>
      <c r="G26" s="12" t="str">
        <f t="shared" si="4"/>
        <v>NOT FUNDED</v>
      </c>
      <c r="H26" s="13">
        <f t="shared" si="5"/>
        <v>535</v>
      </c>
      <c r="I26" s="14" t="str">
        <f t="shared" si="3"/>
        <v>Over Budget</v>
      </c>
    </row>
    <row r="27" ht="15.75" customHeight="1">
      <c r="A27" s="16" t="s">
        <v>34</v>
      </c>
      <c r="B27" s="8">
        <v>5.8576079E7</v>
      </c>
      <c r="C27" s="8">
        <v>1.3454576E7</v>
      </c>
      <c r="D27" s="9">
        <f t="shared" si="1"/>
        <v>45121503</v>
      </c>
      <c r="E27" s="10" t="str">
        <f t="shared" si="2"/>
        <v>YES</v>
      </c>
      <c r="F27" s="11">
        <v>25000.0</v>
      </c>
      <c r="G27" s="12" t="str">
        <f t="shared" si="4"/>
        <v>NOT FUNDED</v>
      </c>
      <c r="H27" s="13">
        <f t="shared" si="5"/>
        <v>535</v>
      </c>
      <c r="I27" s="14" t="str">
        <f t="shared" si="3"/>
        <v>Over Budget</v>
      </c>
    </row>
    <row r="28" ht="15.75" customHeight="1">
      <c r="A28" s="16" t="s">
        <v>35</v>
      </c>
      <c r="B28" s="8">
        <v>6.0172918E7</v>
      </c>
      <c r="C28" s="8">
        <v>2.0864851E7</v>
      </c>
      <c r="D28" s="9">
        <f t="shared" si="1"/>
        <v>39308067</v>
      </c>
      <c r="E28" s="10" t="str">
        <f t="shared" si="2"/>
        <v>YES</v>
      </c>
      <c r="F28" s="11">
        <v>3000.0</v>
      </c>
      <c r="G28" s="12" t="str">
        <f t="shared" si="4"/>
        <v>NOT FUNDED</v>
      </c>
      <c r="H28" s="13">
        <f t="shared" si="5"/>
        <v>535</v>
      </c>
      <c r="I28" s="14" t="str">
        <f t="shared" si="3"/>
        <v>Over Budget</v>
      </c>
    </row>
    <row r="29" ht="15.75" customHeight="1">
      <c r="A29" s="16" t="s">
        <v>36</v>
      </c>
      <c r="B29" s="8">
        <v>5.6170814E7</v>
      </c>
      <c r="C29" s="8">
        <v>1.7982851E7</v>
      </c>
      <c r="D29" s="9">
        <f t="shared" si="1"/>
        <v>38187963</v>
      </c>
      <c r="E29" s="10" t="str">
        <f t="shared" si="2"/>
        <v>YES</v>
      </c>
      <c r="F29" s="11">
        <v>42000.0</v>
      </c>
      <c r="G29" s="12" t="str">
        <f t="shared" si="4"/>
        <v>NOT FUNDED</v>
      </c>
      <c r="H29" s="13">
        <f t="shared" si="5"/>
        <v>535</v>
      </c>
      <c r="I29" s="14" t="str">
        <f t="shared" si="3"/>
        <v>Over Budget</v>
      </c>
    </row>
    <row r="30" ht="15.75" customHeight="1">
      <c r="A30" s="15" t="s">
        <v>37</v>
      </c>
      <c r="B30" s="8">
        <v>5.9450801E7</v>
      </c>
      <c r="C30" s="8">
        <v>2.181293E7</v>
      </c>
      <c r="D30" s="9">
        <f t="shared" si="1"/>
        <v>37637871</v>
      </c>
      <c r="E30" s="10" t="str">
        <f t="shared" si="2"/>
        <v>YES</v>
      </c>
      <c r="F30" s="11">
        <v>30000.0</v>
      </c>
      <c r="G30" s="12" t="str">
        <f t="shared" si="4"/>
        <v>NOT FUNDED</v>
      </c>
      <c r="H30" s="13">
        <f t="shared" si="5"/>
        <v>535</v>
      </c>
      <c r="I30" s="14" t="str">
        <f t="shared" si="3"/>
        <v>Over Budget</v>
      </c>
    </row>
    <row r="31" ht="15.75" customHeight="1">
      <c r="A31" s="16" t="s">
        <v>38</v>
      </c>
      <c r="B31" s="8">
        <v>6.5634416E7</v>
      </c>
      <c r="C31" s="8">
        <v>3.203176E7</v>
      </c>
      <c r="D31" s="9">
        <f t="shared" si="1"/>
        <v>33602656</v>
      </c>
      <c r="E31" s="10" t="str">
        <f t="shared" si="2"/>
        <v>YES</v>
      </c>
      <c r="F31" s="11">
        <v>3960.0</v>
      </c>
      <c r="G31" s="12" t="str">
        <f t="shared" si="4"/>
        <v>NOT FUNDED</v>
      </c>
      <c r="H31" s="13">
        <f t="shared" si="5"/>
        <v>535</v>
      </c>
      <c r="I31" s="14" t="str">
        <f t="shared" si="3"/>
        <v>Over Budget</v>
      </c>
    </row>
    <row r="32" ht="15.75" customHeight="1">
      <c r="A32" s="15" t="s">
        <v>39</v>
      </c>
      <c r="B32" s="8">
        <v>5.4837372E7</v>
      </c>
      <c r="C32" s="8">
        <v>2.2449295E7</v>
      </c>
      <c r="D32" s="9">
        <f t="shared" si="1"/>
        <v>32388077</v>
      </c>
      <c r="E32" s="10" t="str">
        <f t="shared" si="2"/>
        <v>YES</v>
      </c>
      <c r="F32" s="11">
        <v>1.0</v>
      </c>
      <c r="G32" s="12" t="str">
        <f t="shared" si="4"/>
        <v>FUNDED</v>
      </c>
      <c r="H32" s="13">
        <f t="shared" si="5"/>
        <v>534</v>
      </c>
      <c r="I32" s="14" t="str">
        <f t="shared" si="3"/>
        <v/>
      </c>
    </row>
    <row r="33" ht="15.75" customHeight="1">
      <c r="A33" s="15" t="s">
        <v>40</v>
      </c>
      <c r="B33" s="8">
        <v>8.7488426E7</v>
      </c>
      <c r="C33" s="8">
        <v>5.6150736E7</v>
      </c>
      <c r="D33" s="9">
        <f t="shared" si="1"/>
        <v>31337690</v>
      </c>
      <c r="E33" s="10" t="str">
        <f t="shared" si="2"/>
        <v>YES</v>
      </c>
      <c r="F33" s="11">
        <v>700.0</v>
      </c>
      <c r="G33" s="12" t="str">
        <f t="shared" si="4"/>
        <v>NOT FUNDED</v>
      </c>
      <c r="H33" s="13">
        <f t="shared" si="5"/>
        <v>534</v>
      </c>
      <c r="I33" s="14" t="str">
        <f t="shared" si="3"/>
        <v>Over Budget</v>
      </c>
    </row>
    <row r="34" ht="15.75" customHeight="1">
      <c r="A34" s="15" t="s">
        <v>41</v>
      </c>
      <c r="B34" s="8">
        <v>5.9769145E7</v>
      </c>
      <c r="C34" s="8">
        <v>2.8634367E7</v>
      </c>
      <c r="D34" s="9">
        <f t="shared" si="1"/>
        <v>31134778</v>
      </c>
      <c r="E34" s="10" t="str">
        <f t="shared" si="2"/>
        <v>YES</v>
      </c>
      <c r="F34" s="11">
        <v>5000.0</v>
      </c>
      <c r="G34" s="12" t="str">
        <f t="shared" si="4"/>
        <v>NOT FUNDED</v>
      </c>
      <c r="H34" s="13">
        <f t="shared" si="5"/>
        <v>534</v>
      </c>
      <c r="I34" s="14" t="str">
        <f t="shared" si="3"/>
        <v>Over Budget</v>
      </c>
    </row>
    <row r="35" ht="15.75" customHeight="1">
      <c r="A35" s="15" t="s">
        <v>42</v>
      </c>
      <c r="B35" s="8">
        <v>5.0605371E7</v>
      </c>
      <c r="C35" s="8">
        <v>2.1580227E7</v>
      </c>
      <c r="D35" s="9">
        <f t="shared" si="1"/>
        <v>29025144</v>
      </c>
      <c r="E35" s="10" t="str">
        <f t="shared" si="2"/>
        <v>YES</v>
      </c>
      <c r="F35" s="11">
        <v>100000.0</v>
      </c>
      <c r="G35" s="12" t="str">
        <f t="shared" si="4"/>
        <v>NOT FUNDED</v>
      </c>
      <c r="H35" s="13">
        <f t="shared" si="5"/>
        <v>534</v>
      </c>
      <c r="I35" s="14" t="str">
        <f t="shared" si="3"/>
        <v>Over Budget</v>
      </c>
    </row>
    <row r="36" ht="15.75" customHeight="1">
      <c r="A36" s="15" t="s">
        <v>43</v>
      </c>
      <c r="B36" s="8">
        <v>4.410721E7</v>
      </c>
      <c r="C36" s="8">
        <v>2.0448856E7</v>
      </c>
      <c r="D36" s="9">
        <f t="shared" si="1"/>
        <v>23658354</v>
      </c>
      <c r="E36" s="10" t="str">
        <f t="shared" si="2"/>
        <v>YES</v>
      </c>
      <c r="F36" s="11">
        <v>60000.0</v>
      </c>
      <c r="G36" s="12" t="str">
        <f t="shared" si="4"/>
        <v>NOT FUNDED</v>
      </c>
      <c r="H36" s="13">
        <f t="shared" si="5"/>
        <v>534</v>
      </c>
      <c r="I36" s="14" t="str">
        <f t="shared" si="3"/>
        <v>Over Budget</v>
      </c>
    </row>
    <row r="37" ht="15.75" customHeight="1">
      <c r="A37" s="16" t="s">
        <v>44</v>
      </c>
      <c r="B37" s="8">
        <v>3.9154967E7</v>
      </c>
      <c r="C37" s="8">
        <v>1.6269929E7</v>
      </c>
      <c r="D37" s="9">
        <f t="shared" si="1"/>
        <v>22885038</v>
      </c>
      <c r="E37" s="10" t="str">
        <f t="shared" si="2"/>
        <v>YES</v>
      </c>
      <c r="F37" s="11">
        <v>45000.0</v>
      </c>
      <c r="G37" s="12" t="str">
        <f t="shared" si="4"/>
        <v>NOT FUNDED</v>
      </c>
      <c r="H37" s="13">
        <f t="shared" si="5"/>
        <v>534</v>
      </c>
      <c r="I37" s="14" t="str">
        <f t="shared" si="3"/>
        <v>Over Budget</v>
      </c>
    </row>
    <row r="38" ht="15.75" customHeight="1">
      <c r="A38" s="15" t="s">
        <v>45</v>
      </c>
      <c r="B38" s="8">
        <v>3.7326104E7</v>
      </c>
      <c r="C38" s="8">
        <v>1.7245897E7</v>
      </c>
      <c r="D38" s="9">
        <f t="shared" si="1"/>
        <v>20080207</v>
      </c>
      <c r="E38" s="10" t="str">
        <f t="shared" si="2"/>
        <v>YES</v>
      </c>
      <c r="F38" s="11">
        <v>42500.0</v>
      </c>
      <c r="G38" s="12" t="str">
        <f t="shared" si="4"/>
        <v>NOT FUNDED</v>
      </c>
      <c r="H38" s="13">
        <f t="shared" si="5"/>
        <v>534</v>
      </c>
      <c r="I38" s="14" t="str">
        <f t="shared" si="3"/>
        <v>Over Budget</v>
      </c>
    </row>
    <row r="39" ht="15.75" customHeight="1">
      <c r="A39" s="16" t="s">
        <v>46</v>
      </c>
      <c r="B39" s="8">
        <v>3.616052E7</v>
      </c>
      <c r="C39" s="8">
        <v>1.6634215E7</v>
      </c>
      <c r="D39" s="9">
        <f t="shared" si="1"/>
        <v>19526305</v>
      </c>
      <c r="E39" s="10" t="str">
        <f t="shared" si="2"/>
        <v>YES</v>
      </c>
      <c r="F39" s="11">
        <v>50000.0</v>
      </c>
      <c r="G39" s="12" t="str">
        <f t="shared" si="4"/>
        <v>NOT FUNDED</v>
      </c>
      <c r="H39" s="13">
        <f t="shared" si="5"/>
        <v>534</v>
      </c>
      <c r="I39" s="14" t="str">
        <f t="shared" si="3"/>
        <v>Over Budget</v>
      </c>
    </row>
    <row r="40" ht="15.75" customHeight="1">
      <c r="A40" s="16" t="s">
        <v>47</v>
      </c>
      <c r="B40" s="8">
        <v>3.6777657E7</v>
      </c>
      <c r="C40" s="8">
        <v>1.7984835E7</v>
      </c>
      <c r="D40" s="9">
        <f t="shared" si="1"/>
        <v>18792822</v>
      </c>
      <c r="E40" s="10" t="str">
        <f t="shared" si="2"/>
        <v>YES</v>
      </c>
      <c r="F40" s="11">
        <v>50000.0</v>
      </c>
      <c r="G40" s="12" t="str">
        <f t="shared" si="4"/>
        <v>NOT FUNDED</v>
      </c>
      <c r="H40" s="13">
        <f t="shared" si="5"/>
        <v>534</v>
      </c>
      <c r="I40" s="14" t="str">
        <f t="shared" si="3"/>
        <v>Over Budget</v>
      </c>
    </row>
    <row r="41" ht="15.75" customHeight="1">
      <c r="A41" s="15" t="s">
        <v>48</v>
      </c>
      <c r="B41" s="8">
        <v>3.6630315E7</v>
      </c>
      <c r="C41" s="8">
        <v>1.7937037E7</v>
      </c>
      <c r="D41" s="9">
        <f t="shared" si="1"/>
        <v>18693278</v>
      </c>
      <c r="E41" s="10" t="str">
        <f t="shared" si="2"/>
        <v>YES</v>
      </c>
      <c r="F41" s="11">
        <v>12000.0</v>
      </c>
      <c r="G41" s="12" t="str">
        <f t="shared" si="4"/>
        <v>NOT FUNDED</v>
      </c>
      <c r="H41" s="13">
        <f t="shared" si="5"/>
        <v>534</v>
      </c>
      <c r="I41" s="14" t="str">
        <f t="shared" si="3"/>
        <v>Over Budget</v>
      </c>
    </row>
    <row r="42" ht="15.75" customHeight="1">
      <c r="A42" s="15" t="s">
        <v>49</v>
      </c>
      <c r="B42" s="8">
        <v>3.1679491E7</v>
      </c>
      <c r="C42" s="8">
        <v>1.5347147E7</v>
      </c>
      <c r="D42" s="9">
        <f t="shared" si="1"/>
        <v>16332344</v>
      </c>
      <c r="E42" s="10" t="str">
        <f t="shared" si="2"/>
        <v>YES</v>
      </c>
      <c r="F42" s="11">
        <v>10000.0</v>
      </c>
      <c r="G42" s="12" t="str">
        <f t="shared" si="4"/>
        <v>NOT FUNDED</v>
      </c>
      <c r="H42" s="13">
        <f t="shared" si="5"/>
        <v>534</v>
      </c>
      <c r="I42" s="14" t="str">
        <f t="shared" si="3"/>
        <v>Over Budget</v>
      </c>
    </row>
    <row r="43" ht="15.75" customHeight="1">
      <c r="A43" s="16" t="s">
        <v>50</v>
      </c>
      <c r="B43" s="8">
        <v>4.1234074E7</v>
      </c>
      <c r="C43" s="8">
        <v>2.5030559E7</v>
      </c>
      <c r="D43" s="9">
        <f t="shared" si="1"/>
        <v>16203515</v>
      </c>
      <c r="E43" s="10" t="str">
        <f t="shared" si="2"/>
        <v>YES</v>
      </c>
      <c r="F43" s="11">
        <v>125000.0</v>
      </c>
      <c r="G43" s="12" t="str">
        <f t="shared" si="4"/>
        <v>NOT FUNDED</v>
      </c>
      <c r="H43" s="13">
        <f t="shared" si="5"/>
        <v>534</v>
      </c>
      <c r="I43" s="14" t="str">
        <f t="shared" si="3"/>
        <v>Over Budget</v>
      </c>
    </row>
    <row r="44" ht="15.75" customHeight="1">
      <c r="A44" s="16" t="s">
        <v>51</v>
      </c>
      <c r="B44" s="8">
        <v>3.4823602E7</v>
      </c>
      <c r="C44" s="8">
        <v>1.9871925E7</v>
      </c>
      <c r="D44" s="9">
        <f t="shared" si="1"/>
        <v>14951677</v>
      </c>
      <c r="E44" s="10" t="str">
        <f t="shared" si="2"/>
        <v>YES</v>
      </c>
      <c r="F44" s="11">
        <v>25000.0</v>
      </c>
      <c r="G44" s="12" t="str">
        <f t="shared" si="4"/>
        <v>NOT FUNDED</v>
      </c>
      <c r="H44" s="13">
        <f t="shared" si="5"/>
        <v>534</v>
      </c>
      <c r="I44" s="14" t="str">
        <f t="shared" si="3"/>
        <v>Over Budget</v>
      </c>
    </row>
    <row r="45" ht="15.75" customHeight="1">
      <c r="A45" s="15" t="s">
        <v>52</v>
      </c>
      <c r="B45" s="8">
        <v>3.1885743E7</v>
      </c>
      <c r="C45" s="8">
        <v>1.7689215E7</v>
      </c>
      <c r="D45" s="9">
        <f t="shared" si="1"/>
        <v>14196528</v>
      </c>
      <c r="E45" s="10" t="str">
        <f t="shared" si="2"/>
        <v>YES</v>
      </c>
      <c r="F45" s="11">
        <v>10000.0</v>
      </c>
      <c r="G45" s="12" t="str">
        <f t="shared" si="4"/>
        <v>NOT FUNDED</v>
      </c>
      <c r="H45" s="13">
        <f t="shared" si="5"/>
        <v>534</v>
      </c>
      <c r="I45" s="14" t="str">
        <f t="shared" si="3"/>
        <v>Over Budget</v>
      </c>
    </row>
    <row r="46" ht="15.75" customHeight="1">
      <c r="A46" s="15" t="s">
        <v>53</v>
      </c>
      <c r="B46" s="8">
        <v>3.5025081E7</v>
      </c>
      <c r="C46" s="8">
        <v>2.0917909E7</v>
      </c>
      <c r="D46" s="9">
        <f t="shared" si="1"/>
        <v>14107172</v>
      </c>
      <c r="E46" s="10" t="str">
        <f t="shared" si="2"/>
        <v>YES</v>
      </c>
      <c r="F46" s="11">
        <v>97849.0</v>
      </c>
      <c r="G46" s="12" t="str">
        <f t="shared" si="4"/>
        <v>NOT FUNDED</v>
      </c>
      <c r="H46" s="13">
        <f t="shared" si="5"/>
        <v>534</v>
      </c>
      <c r="I46" s="14" t="str">
        <f t="shared" si="3"/>
        <v>Over Budget</v>
      </c>
    </row>
    <row r="47" ht="15.75" customHeight="1">
      <c r="A47" s="15" t="s">
        <v>54</v>
      </c>
      <c r="B47" s="8">
        <v>3.0234626E7</v>
      </c>
      <c r="C47" s="8">
        <v>1.7578823E7</v>
      </c>
      <c r="D47" s="9">
        <f t="shared" si="1"/>
        <v>12655803</v>
      </c>
      <c r="E47" s="10" t="str">
        <f t="shared" si="2"/>
        <v>YES</v>
      </c>
      <c r="F47" s="11">
        <v>15000.0</v>
      </c>
      <c r="G47" s="12" t="str">
        <f t="shared" si="4"/>
        <v>NOT FUNDED</v>
      </c>
      <c r="H47" s="13">
        <f t="shared" si="5"/>
        <v>534</v>
      </c>
      <c r="I47" s="14" t="str">
        <f t="shared" si="3"/>
        <v>Over Budget</v>
      </c>
    </row>
    <row r="48" ht="15.75" customHeight="1">
      <c r="A48" s="16" t="s">
        <v>55</v>
      </c>
      <c r="B48" s="8">
        <v>3.0184827E7</v>
      </c>
      <c r="C48" s="8">
        <v>1.7864118E7</v>
      </c>
      <c r="D48" s="9">
        <f t="shared" si="1"/>
        <v>12320709</v>
      </c>
      <c r="E48" s="10" t="str">
        <f t="shared" si="2"/>
        <v>YES</v>
      </c>
      <c r="F48" s="11">
        <v>19000.0</v>
      </c>
      <c r="G48" s="12" t="str">
        <f t="shared" si="4"/>
        <v>NOT FUNDED</v>
      </c>
      <c r="H48" s="13">
        <f t="shared" si="5"/>
        <v>534</v>
      </c>
      <c r="I48" s="14" t="str">
        <f t="shared" si="3"/>
        <v>Over Budget</v>
      </c>
    </row>
    <row r="49" ht="15.75" customHeight="1">
      <c r="A49" s="15" t="s">
        <v>56</v>
      </c>
      <c r="B49" s="8">
        <v>5.2193689E7</v>
      </c>
      <c r="C49" s="8">
        <v>4.1270311E7</v>
      </c>
      <c r="D49" s="9">
        <f t="shared" si="1"/>
        <v>10923378</v>
      </c>
      <c r="E49" s="10" t="str">
        <f t="shared" si="2"/>
        <v>YES</v>
      </c>
      <c r="F49" s="11">
        <v>20000.0</v>
      </c>
      <c r="G49" s="12" t="str">
        <f t="shared" si="4"/>
        <v>NOT FUNDED</v>
      </c>
      <c r="H49" s="13">
        <f t="shared" si="5"/>
        <v>534</v>
      </c>
      <c r="I49" s="14" t="str">
        <f t="shared" si="3"/>
        <v>Over Budget</v>
      </c>
    </row>
    <row r="50" ht="15.75" customHeight="1">
      <c r="A50" s="15" t="s">
        <v>57</v>
      </c>
      <c r="B50" s="8">
        <v>3.7823747E7</v>
      </c>
      <c r="C50" s="8">
        <v>2.6986244E7</v>
      </c>
      <c r="D50" s="9">
        <f t="shared" si="1"/>
        <v>10837503</v>
      </c>
      <c r="E50" s="10" t="str">
        <f t="shared" si="2"/>
        <v>YES</v>
      </c>
      <c r="F50" s="11">
        <v>150000.0</v>
      </c>
      <c r="G50" s="12" t="str">
        <f t="shared" si="4"/>
        <v>NOT FUNDED</v>
      </c>
      <c r="H50" s="13">
        <f t="shared" si="5"/>
        <v>534</v>
      </c>
      <c r="I50" s="14" t="str">
        <f t="shared" si="3"/>
        <v>Over Budget</v>
      </c>
    </row>
    <row r="51" ht="15.75" customHeight="1">
      <c r="A51" s="15" t="s">
        <v>58</v>
      </c>
      <c r="B51" s="8">
        <v>5.3996164E7</v>
      </c>
      <c r="C51" s="8">
        <v>4.4445344E7</v>
      </c>
      <c r="D51" s="9">
        <f t="shared" si="1"/>
        <v>9550820</v>
      </c>
      <c r="E51" s="10" t="str">
        <f t="shared" si="2"/>
        <v>YES</v>
      </c>
      <c r="F51" s="11">
        <v>2500.0</v>
      </c>
      <c r="G51" s="12" t="str">
        <f t="shared" si="4"/>
        <v>NOT FUNDED</v>
      </c>
      <c r="H51" s="13">
        <f t="shared" si="5"/>
        <v>534</v>
      </c>
      <c r="I51" s="14" t="str">
        <f t="shared" si="3"/>
        <v>Over Budget</v>
      </c>
    </row>
    <row r="52" ht="15.75" customHeight="1">
      <c r="A52" s="16" t="s">
        <v>59</v>
      </c>
      <c r="B52" s="8">
        <v>2.8919958E7</v>
      </c>
      <c r="C52" s="8">
        <v>2.082605E7</v>
      </c>
      <c r="D52" s="9">
        <f t="shared" si="1"/>
        <v>8093908</v>
      </c>
      <c r="E52" s="10" t="str">
        <f t="shared" si="2"/>
        <v>YES</v>
      </c>
      <c r="F52" s="11">
        <v>50000.0</v>
      </c>
      <c r="G52" s="12" t="str">
        <f t="shared" si="4"/>
        <v>NOT FUNDED</v>
      </c>
      <c r="H52" s="13">
        <f t="shared" si="5"/>
        <v>534</v>
      </c>
      <c r="I52" s="14" t="str">
        <f t="shared" si="3"/>
        <v>Over Budget</v>
      </c>
    </row>
    <row r="53" ht="15.75" customHeight="1">
      <c r="A53" s="16" t="s">
        <v>60</v>
      </c>
      <c r="B53" s="8">
        <v>2.6005273E7</v>
      </c>
      <c r="C53" s="8">
        <v>1.8643761E7</v>
      </c>
      <c r="D53" s="9">
        <f t="shared" si="1"/>
        <v>7361512</v>
      </c>
      <c r="E53" s="10" t="str">
        <f t="shared" si="2"/>
        <v>YES</v>
      </c>
      <c r="F53" s="11">
        <v>15000.0</v>
      </c>
      <c r="G53" s="12" t="str">
        <f t="shared" si="4"/>
        <v>NOT FUNDED</v>
      </c>
      <c r="H53" s="13">
        <f t="shared" si="5"/>
        <v>534</v>
      </c>
      <c r="I53" s="14" t="str">
        <f t="shared" si="3"/>
        <v>Over Budget</v>
      </c>
    </row>
    <row r="54" ht="15.75" customHeight="1">
      <c r="A54" s="15" t="s">
        <v>61</v>
      </c>
      <c r="B54" s="8">
        <v>2.8622709E7</v>
      </c>
      <c r="C54" s="8">
        <v>2.2897084E7</v>
      </c>
      <c r="D54" s="9">
        <f t="shared" si="1"/>
        <v>5725625</v>
      </c>
      <c r="E54" s="10" t="str">
        <f t="shared" si="2"/>
        <v>YES</v>
      </c>
      <c r="F54" s="11">
        <v>5000.0</v>
      </c>
      <c r="G54" s="12" t="str">
        <f t="shared" si="4"/>
        <v>NOT FUNDED</v>
      </c>
      <c r="H54" s="13">
        <f t="shared" si="5"/>
        <v>534</v>
      </c>
      <c r="I54" s="14" t="str">
        <f t="shared" si="3"/>
        <v>Over Budget</v>
      </c>
    </row>
    <row r="55" ht="15.75" customHeight="1">
      <c r="A55" s="15" t="s">
        <v>62</v>
      </c>
      <c r="B55" s="8">
        <v>2.6507237E7</v>
      </c>
      <c r="C55" s="8">
        <v>2.0917685E7</v>
      </c>
      <c r="D55" s="9">
        <f t="shared" si="1"/>
        <v>5589552</v>
      </c>
      <c r="E55" s="10" t="str">
        <f t="shared" si="2"/>
        <v>YES</v>
      </c>
      <c r="F55" s="11">
        <v>11000.0</v>
      </c>
      <c r="G55" s="12" t="str">
        <f t="shared" si="4"/>
        <v>NOT FUNDED</v>
      </c>
      <c r="H55" s="13">
        <f t="shared" si="5"/>
        <v>534</v>
      </c>
      <c r="I55" s="14" t="str">
        <f t="shared" si="3"/>
        <v>Over Budget</v>
      </c>
    </row>
    <row r="56" ht="15.75" customHeight="1">
      <c r="A56" s="15" t="s">
        <v>63</v>
      </c>
      <c r="B56" s="8">
        <v>3.0395915E7</v>
      </c>
      <c r="C56" s="8">
        <v>2.6079233E7</v>
      </c>
      <c r="D56" s="9">
        <f t="shared" si="1"/>
        <v>4316682</v>
      </c>
      <c r="E56" s="10" t="str">
        <f t="shared" si="2"/>
        <v>YES</v>
      </c>
      <c r="F56" s="11">
        <v>100000.0</v>
      </c>
      <c r="G56" s="12" t="str">
        <f t="shared" si="4"/>
        <v>NOT FUNDED</v>
      </c>
      <c r="H56" s="13">
        <f t="shared" si="5"/>
        <v>534</v>
      </c>
      <c r="I56" s="14" t="str">
        <f t="shared" si="3"/>
        <v>Over Budget</v>
      </c>
    </row>
    <row r="57" ht="15.75" customHeight="1">
      <c r="A57" s="15" t="s">
        <v>64</v>
      </c>
      <c r="B57" s="8">
        <v>3.7273155E7</v>
      </c>
      <c r="C57" s="8">
        <v>3.3443406E7</v>
      </c>
      <c r="D57" s="9">
        <f t="shared" si="1"/>
        <v>3829749</v>
      </c>
      <c r="E57" s="10" t="str">
        <f t="shared" si="2"/>
        <v>NO</v>
      </c>
      <c r="F57" s="11">
        <v>10000.0</v>
      </c>
      <c r="G57" s="12" t="str">
        <f t="shared" si="4"/>
        <v>NOT FUNDED</v>
      </c>
      <c r="H57" s="13">
        <f t="shared" si="5"/>
        <v>534</v>
      </c>
      <c r="I57" s="14" t="str">
        <f t="shared" si="3"/>
        <v>Approval Threshold</v>
      </c>
    </row>
    <row r="58">
      <c r="A58" s="15" t="s">
        <v>65</v>
      </c>
      <c r="B58" s="8">
        <v>2.6704203E7</v>
      </c>
      <c r="C58" s="8">
        <v>2.2976758E7</v>
      </c>
      <c r="D58" s="9">
        <f t="shared" si="1"/>
        <v>3727445</v>
      </c>
      <c r="E58" s="10" t="str">
        <f t="shared" si="2"/>
        <v>YES</v>
      </c>
      <c r="F58" s="11">
        <v>10000.0</v>
      </c>
      <c r="G58" s="12" t="str">
        <f t="shared" si="4"/>
        <v>NOT FUNDED</v>
      </c>
      <c r="H58" s="13">
        <f t="shared" si="5"/>
        <v>534</v>
      </c>
      <c r="I58" s="14" t="str">
        <f t="shared" si="3"/>
        <v>Over Budget</v>
      </c>
    </row>
    <row r="59">
      <c r="A59" s="15" t="s">
        <v>66</v>
      </c>
      <c r="B59" s="8">
        <v>2.2862088E7</v>
      </c>
      <c r="C59" s="8">
        <v>1.9788542E7</v>
      </c>
      <c r="D59" s="9">
        <f t="shared" si="1"/>
        <v>3073546</v>
      </c>
      <c r="E59" s="10" t="str">
        <f t="shared" si="2"/>
        <v>YES</v>
      </c>
      <c r="F59" s="11">
        <v>20000.0</v>
      </c>
      <c r="G59" s="12" t="str">
        <f t="shared" si="4"/>
        <v>NOT FUNDED</v>
      </c>
      <c r="H59" s="13">
        <f t="shared" si="5"/>
        <v>534</v>
      </c>
      <c r="I59" s="14" t="str">
        <f t="shared" si="3"/>
        <v>Over Budget</v>
      </c>
    </row>
    <row r="60">
      <c r="A60" s="16" t="s">
        <v>67</v>
      </c>
      <c r="B60" s="8">
        <v>2.516967E7</v>
      </c>
      <c r="C60" s="8">
        <v>2.2485158E7</v>
      </c>
      <c r="D60" s="9">
        <f t="shared" si="1"/>
        <v>2684512</v>
      </c>
      <c r="E60" s="10" t="str">
        <f t="shared" si="2"/>
        <v>NO</v>
      </c>
      <c r="F60" s="11">
        <v>20000.0</v>
      </c>
      <c r="G60" s="12" t="str">
        <f t="shared" si="4"/>
        <v>NOT FUNDED</v>
      </c>
      <c r="H60" s="13">
        <f t="shared" si="5"/>
        <v>534</v>
      </c>
      <c r="I60" s="14" t="str">
        <f t="shared" si="3"/>
        <v>Approval Threshold</v>
      </c>
    </row>
    <row r="61">
      <c r="A61" s="15" t="s">
        <v>68</v>
      </c>
      <c r="B61" s="8">
        <v>2.9198993E7</v>
      </c>
      <c r="C61" s="8">
        <v>2.6598857E7</v>
      </c>
      <c r="D61" s="9">
        <f t="shared" si="1"/>
        <v>2600136</v>
      </c>
      <c r="E61" s="10" t="str">
        <f t="shared" si="2"/>
        <v>NO</v>
      </c>
      <c r="F61" s="11">
        <v>20000.0</v>
      </c>
      <c r="G61" s="12" t="str">
        <f t="shared" si="4"/>
        <v>NOT FUNDED</v>
      </c>
      <c r="H61" s="13">
        <f t="shared" si="5"/>
        <v>534</v>
      </c>
      <c r="I61" s="14" t="str">
        <f t="shared" si="3"/>
        <v>Approval Threshold</v>
      </c>
    </row>
    <row r="62">
      <c r="A62" s="15" t="s">
        <v>69</v>
      </c>
      <c r="B62" s="8">
        <v>2.1208115E7</v>
      </c>
      <c r="C62" s="8">
        <v>1.8956567E7</v>
      </c>
      <c r="D62" s="9">
        <f t="shared" si="1"/>
        <v>2251548</v>
      </c>
      <c r="E62" s="10" t="str">
        <f t="shared" si="2"/>
        <v>NO</v>
      </c>
      <c r="F62" s="11">
        <v>7999.0</v>
      </c>
      <c r="G62" s="12" t="str">
        <f t="shared" si="4"/>
        <v>NOT FUNDED</v>
      </c>
      <c r="H62" s="13">
        <f t="shared" si="5"/>
        <v>534</v>
      </c>
      <c r="I62" s="14" t="str">
        <f t="shared" si="3"/>
        <v>Approval Threshold</v>
      </c>
    </row>
    <row r="63">
      <c r="A63" s="15" t="s">
        <v>70</v>
      </c>
      <c r="B63" s="8">
        <v>3.5196288E7</v>
      </c>
      <c r="C63" s="8">
        <v>3.3796388E7</v>
      </c>
      <c r="D63" s="9">
        <f t="shared" si="1"/>
        <v>1399900</v>
      </c>
      <c r="E63" s="10" t="str">
        <f t="shared" si="2"/>
        <v>NO</v>
      </c>
      <c r="F63" s="11">
        <v>60000.0</v>
      </c>
      <c r="G63" s="12" t="str">
        <f t="shared" si="4"/>
        <v>NOT FUNDED</v>
      </c>
      <c r="H63" s="13">
        <f t="shared" si="5"/>
        <v>534</v>
      </c>
      <c r="I63" s="14" t="str">
        <f t="shared" si="3"/>
        <v>Approval Threshold</v>
      </c>
    </row>
    <row r="64">
      <c r="A64" s="15" t="s">
        <v>71</v>
      </c>
      <c r="B64" s="8">
        <v>3.0210351E7</v>
      </c>
      <c r="C64" s="8">
        <v>2.8971904E7</v>
      </c>
      <c r="D64" s="9">
        <f t="shared" si="1"/>
        <v>1238447</v>
      </c>
      <c r="E64" s="10" t="str">
        <f t="shared" si="2"/>
        <v>NO</v>
      </c>
      <c r="F64" s="11">
        <v>44878.0</v>
      </c>
      <c r="G64" s="12" t="str">
        <f t="shared" si="4"/>
        <v>NOT FUNDED</v>
      </c>
      <c r="H64" s="13">
        <f t="shared" si="5"/>
        <v>534</v>
      </c>
      <c r="I64" s="14" t="str">
        <f t="shared" si="3"/>
        <v>Approval Threshold</v>
      </c>
    </row>
    <row r="65">
      <c r="A65" s="15" t="s">
        <v>72</v>
      </c>
      <c r="B65" s="8">
        <v>1.8087493E7</v>
      </c>
      <c r="C65" s="8">
        <v>1.963138E7</v>
      </c>
      <c r="D65" s="9">
        <f t="shared" si="1"/>
        <v>-1543887</v>
      </c>
      <c r="E65" s="10" t="str">
        <f t="shared" si="2"/>
        <v>NO</v>
      </c>
      <c r="F65" s="11">
        <v>25000.0</v>
      </c>
      <c r="G65" s="12" t="str">
        <f t="shared" si="4"/>
        <v>NOT FUNDED</v>
      </c>
      <c r="H65" s="13">
        <f t="shared" si="5"/>
        <v>534</v>
      </c>
      <c r="I65" s="14" t="str">
        <f t="shared" si="3"/>
        <v>Approval Threshold</v>
      </c>
    </row>
    <row r="66">
      <c r="A66" s="15" t="s">
        <v>73</v>
      </c>
      <c r="B66" s="8">
        <v>3.4994466E7</v>
      </c>
      <c r="C66" s="8">
        <v>3.85205E7</v>
      </c>
      <c r="D66" s="9">
        <f t="shared" si="1"/>
        <v>-3526034</v>
      </c>
      <c r="E66" s="10" t="str">
        <f t="shared" si="2"/>
        <v>NO</v>
      </c>
      <c r="F66" s="11">
        <v>100000.0</v>
      </c>
      <c r="G66" s="12" t="str">
        <f t="shared" si="4"/>
        <v>NOT FUNDED</v>
      </c>
      <c r="H66" s="13">
        <f t="shared" si="5"/>
        <v>534</v>
      </c>
      <c r="I66" s="14" t="str">
        <f t="shared" si="3"/>
        <v>Approval Threshold</v>
      </c>
    </row>
    <row r="67">
      <c r="A67" s="15" t="s">
        <v>74</v>
      </c>
      <c r="B67" s="8">
        <v>2.9828847E7</v>
      </c>
      <c r="C67" s="8">
        <v>3.6589727E7</v>
      </c>
      <c r="D67" s="9">
        <f t="shared" si="1"/>
        <v>-6760880</v>
      </c>
      <c r="E67" s="10" t="str">
        <f t="shared" si="2"/>
        <v>NO</v>
      </c>
      <c r="F67" s="11">
        <v>25000.0</v>
      </c>
      <c r="G67" s="12" t="str">
        <f t="shared" si="4"/>
        <v>NOT FUNDED</v>
      </c>
      <c r="H67" s="13">
        <f t="shared" si="5"/>
        <v>534</v>
      </c>
      <c r="I67" s="14" t="str">
        <f t="shared" si="3"/>
        <v>Approval Threshold</v>
      </c>
    </row>
    <row r="68">
      <c r="A68" s="16" t="s">
        <v>75</v>
      </c>
      <c r="B68" s="8">
        <v>1.6156516E7</v>
      </c>
      <c r="C68" s="8">
        <v>2.3137895E7</v>
      </c>
      <c r="D68" s="9">
        <f t="shared" si="1"/>
        <v>-6981379</v>
      </c>
      <c r="E68" s="10" t="str">
        <f t="shared" si="2"/>
        <v>NO</v>
      </c>
      <c r="F68" s="11">
        <v>30000.0</v>
      </c>
      <c r="G68" s="12" t="str">
        <f t="shared" si="4"/>
        <v>NOT FUNDED</v>
      </c>
      <c r="H68" s="13">
        <f t="shared" si="5"/>
        <v>534</v>
      </c>
      <c r="I68" s="14" t="str">
        <f t="shared" si="3"/>
        <v>Approval Threshold</v>
      </c>
    </row>
    <row r="69">
      <c r="A69" s="15" t="s">
        <v>76</v>
      </c>
      <c r="B69" s="8">
        <v>1.3824956E7</v>
      </c>
      <c r="C69" s="8">
        <v>2.2345569E7</v>
      </c>
      <c r="D69" s="9">
        <f t="shared" si="1"/>
        <v>-8520613</v>
      </c>
      <c r="E69" s="10" t="str">
        <f t="shared" si="2"/>
        <v>NO</v>
      </c>
      <c r="F69" s="11">
        <v>30000.0</v>
      </c>
      <c r="G69" s="12" t="str">
        <f t="shared" si="4"/>
        <v>NOT FUNDED</v>
      </c>
      <c r="H69" s="13">
        <f t="shared" si="5"/>
        <v>534</v>
      </c>
      <c r="I69" s="14" t="str">
        <f t="shared" si="3"/>
        <v>Approval Threshold</v>
      </c>
    </row>
    <row r="70">
      <c r="A70" s="16" t="s">
        <v>77</v>
      </c>
      <c r="B70" s="8">
        <v>1.2725538E7</v>
      </c>
      <c r="C70" s="8">
        <v>2.1442111E7</v>
      </c>
      <c r="D70" s="9">
        <f t="shared" si="1"/>
        <v>-8716573</v>
      </c>
      <c r="E70" s="10" t="str">
        <f t="shared" si="2"/>
        <v>NO</v>
      </c>
      <c r="F70" s="11">
        <v>50000.0</v>
      </c>
      <c r="G70" s="12" t="str">
        <f t="shared" si="4"/>
        <v>NOT FUNDED</v>
      </c>
      <c r="H70" s="13">
        <f t="shared" si="5"/>
        <v>534</v>
      </c>
      <c r="I70" s="14" t="str">
        <f t="shared" si="3"/>
        <v>Approval Threshold</v>
      </c>
    </row>
    <row r="71">
      <c r="A71" s="15" t="s">
        <v>78</v>
      </c>
      <c r="B71" s="8">
        <v>1.9958481E7</v>
      </c>
      <c r="C71" s="8">
        <v>2.9428247E7</v>
      </c>
      <c r="D71" s="9">
        <f t="shared" si="1"/>
        <v>-9469766</v>
      </c>
      <c r="E71" s="10" t="str">
        <f t="shared" si="2"/>
        <v>NO</v>
      </c>
      <c r="F71" s="11">
        <v>40000.0</v>
      </c>
      <c r="G71" s="12" t="str">
        <f t="shared" si="4"/>
        <v>NOT FUNDED</v>
      </c>
      <c r="H71" s="13">
        <f t="shared" si="5"/>
        <v>534</v>
      </c>
      <c r="I71" s="14" t="str">
        <f t="shared" si="3"/>
        <v>Approval Threshold</v>
      </c>
    </row>
    <row r="72">
      <c r="A72" s="16" t="s">
        <v>79</v>
      </c>
      <c r="B72" s="8">
        <v>3.5519797E7</v>
      </c>
      <c r="C72" s="8">
        <v>4.5739953E7</v>
      </c>
      <c r="D72" s="9">
        <f t="shared" si="1"/>
        <v>-10220156</v>
      </c>
      <c r="E72" s="10" t="str">
        <f t="shared" si="2"/>
        <v>NO</v>
      </c>
      <c r="F72" s="11">
        <v>5000.0</v>
      </c>
      <c r="G72" s="12" t="str">
        <f t="shared" si="4"/>
        <v>NOT FUNDED</v>
      </c>
      <c r="H72" s="13">
        <f t="shared" si="5"/>
        <v>534</v>
      </c>
      <c r="I72" s="14" t="str">
        <f t="shared" si="3"/>
        <v>Approval Threshold</v>
      </c>
    </row>
    <row r="73">
      <c r="A73" s="15" t="s">
        <v>80</v>
      </c>
      <c r="B73" s="8">
        <v>1.4501486E7</v>
      </c>
      <c r="C73" s="8">
        <v>2.5253981E7</v>
      </c>
      <c r="D73" s="9">
        <f t="shared" si="1"/>
        <v>-10752495</v>
      </c>
      <c r="E73" s="10" t="str">
        <f t="shared" si="2"/>
        <v>NO</v>
      </c>
      <c r="F73" s="11">
        <v>83100.0</v>
      </c>
      <c r="G73" s="12" t="str">
        <f t="shared" si="4"/>
        <v>NOT FUNDED</v>
      </c>
      <c r="H73" s="13">
        <f t="shared" si="5"/>
        <v>534</v>
      </c>
      <c r="I73" s="14" t="str">
        <f t="shared" si="3"/>
        <v>Approval Threshold</v>
      </c>
    </row>
    <row r="74">
      <c r="A74" s="16" t="s">
        <v>81</v>
      </c>
      <c r="B74" s="8">
        <v>2.8502275E7</v>
      </c>
      <c r="C74" s="8">
        <v>3.9740981E7</v>
      </c>
      <c r="D74" s="9">
        <f t="shared" si="1"/>
        <v>-11238706</v>
      </c>
      <c r="E74" s="10" t="str">
        <f t="shared" si="2"/>
        <v>NO</v>
      </c>
      <c r="F74" s="11">
        <v>1000.0</v>
      </c>
      <c r="G74" s="12" t="str">
        <f t="shared" si="4"/>
        <v>NOT FUNDED</v>
      </c>
      <c r="H74" s="13">
        <f t="shared" si="5"/>
        <v>534</v>
      </c>
      <c r="I74" s="14" t="str">
        <f t="shared" si="3"/>
        <v>Approval Threshold</v>
      </c>
    </row>
    <row r="75">
      <c r="A75" s="16" t="s">
        <v>82</v>
      </c>
      <c r="B75" s="8">
        <v>1.6981534E7</v>
      </c>
      <c r="C75" s="8">
        <v>3.4495941E7</v>
      </c>
      <c r="D75" s="9">
        <f t="shared" si="1"/>
        <v>-17514407</v>
      </c>
      <c r="E75" s="10" t="str">
        <f t="shared" si="2"/>
        <v>NO</v>
      </c>
      <c r="F75" s="11">
        <v>20000.0</v>
      </c>
      <c r="G75" s="12" t="str">
        <f t="shared" si="4"/>
        <v>NOT FUNDED</v>
      </c>
      <c r="H75" s="13">
        <f t="shared" si="5"/>
        <v>534</v>
      </c>
      <c r="I75" s="14" t="str">
        <f t="shared" si="3"/>
        <v>Approval Threshold</v>
      </c>
    </row>
    <row r="76">
      <c r="A76" s="16" t="s">
        <v>83</v>
      </c>
      <c r="B76" s="8">
        <v>2.785898E7</v>
      </c>
      <c r="C76" s="8">
        <v>4.7654252E7</v>
      </c>
      <c r="D76" s="9">
        <f t="shared" si="1"/>
        <v>-19795272</v>
      </c>
      <c r="E76" s="10" t="str">
        <f t="shared" si="2"/>
        <v>NO</v>
      </c>
      <c r="F76" s="11">
        <v>50000.0</v>
      </c>
      <c r="G76" s="12" t="str">
        <f t="shared" si="4"/>
        <v>NOT FUNDED</v>
      </c>
      <c r="H76" s="13">
        <f t="shared" si="5"/>
        <v>534</v>
      </c>
      <c r="I76" s="14" t="str">
        <f t="shared" si="3"/>
        <v>Approval Threshold</v>
      </c>
    </row>
    <row r="77">
      <c r="A77" s="15" t="s">
        <v>84</v>
      </c>
      <c r="B77" s="8">
        <v>1.8409295E7</v>
      </c>
      <c r="C77" s="8">
        <v>4.4298465E7</v>
      </c>
      <c r="D77" s="9">
        <f t="shared" si="1"/>
        <v>-25889170</v>
      </c>
      <c r="E77" s="10" t="str">
        <f t="shared" si="2"/>
        <v>NO</v>
      </c>
      <c r="F77" s="11">
        <v>50000.0</v>
      </c>
      <c r="G77" s="12" t="str">
        <f t="shared" si="4"/>
        <v>NOT FUNDED</v>
      </c>
      <c r="H77" s="13">
        <f t="shared" si="5"/>
        <v>534</v>
      </c>
      <c r="I77" s="14" t="str">
        <f t="shared" si="3"/>
        <v>Approval Threshold</v>
      </c>
    </row>
  </sheetData>
  <autoFilter ref="$A$1:$F$77"/>
  <conditionalFormatting sqref="G2:G77">
    <cfRule type="cellIs" dxfId="0" priority="1" operator="equal">
      <formula>"FUNDED"</formula>
    </cfRule>
  </conditionalFormatting>
  <conditionalFormatting sqref="G2:G77">
    <cfRule type="cellIs" dxfId="1" priority="2" operator="equal">
      <formula>"NOT FUNDED"</formula>
    </cfRule>
  </conditionalFormatting>
  <conditionalFormatting sqref="I2:I77">
    <cfRule type="cellIs" dxfId="0" priority="3" operator="greaterThan">
      <formula>999</formula>
    </cfRule>
  </conditionalFormatting>
  <conditionalFormatting sqref="I2:I77">
    <cfRule type="cellIs" dxfId="0" priority="4" operator="greaterThan">
      <formula>999</formula>
    </cfRule>
  </conditionalFormatting>
  <conditionalFormatting sqref="I2:I77">
    <cfRule type="containsText" dxfId="1" priority="5" operator="containsText" text="NOT FUNDED">
      <formula>NOT(ISERROR(SEARCH(("NOT FUNDED"),(I2))))</formula>
    </cfRule>
  </conditionalFormatting>
  <conditionalFormatting sqref="I2:I77">
    <cfRule type="cellIs" dxfId="2" priority="6" operator="equal">
      <formula>"Over Budget"</formula>
    </cfRule>
  </conditionalFormatting>
  <conditionalFormatting sqref="I2:I77">
    <cfRule type="cellIs" dxfId="1" priority="7" operator="equal">
      <formula>"Approval Threshold"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7.88"/>
    <col customWidth="1" min="4" max="4" width="18.38"/>
    <col customWidth="1" min="5" max="5" width="11.88"/>
    <col customWidth="1" min="6" max="6" width="15.25"/>
    <col customWidth="1" min="7" max="7" width="12.25"/>
    <col customWidth="1" min="8" max="8" width="13.25"/>
    <col customWidth="1" min="9" max="9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</row>
    <row r="2" ht="15.75" customHeight="1">
      <c r="A2" s="7" t="s">
        <v>85</v>
      </c>
      <c r="B2" s="8">
        <v>1.07E9</v>
      </c>
      <c r="C2" s="8">
        <v>1.5388494E7</v>
      </c>
      <c r="D2" s="9">
        <f t="shared" ref="D2:D48" si="1">B2-C2</f>
        <v>1054611506</v>
      </c>
      <c r="E2" s="10" t="str">
        <f t="shared" ref="E2:E48" si="2">IF(C2=0,"YES",IF(B2/C2&gt;=1.15,"YES","NO"))</f>
        <v>YES</v>
      </c>
      <c r="F2" s="11">
        <v>10000.0</v>
      </c>
      <c r="G2" s="12" t="str">
        <f>If(Validation!B12&gt;=F2,IF(E2="Yes","FUNDED","NOT FUNDED"),"NOT FUNDED")</f>
        <v>FUNDED</v>
      </c>
      <c r="H2" s="13">
        <f>If(Validation!B12&gt;=F2,Validation!B12-F2,Validation!B12)</f>
        <v>190000</v>
      </c>
      <c r="I2" s="14" t="str">
        <f t="shared" ref="I2:I48" si="3">If(E2="YES",IF(G2="FUNDED","","Over Budget"),"Approval Threshold")</f>
        <v/>
      </c>
    </row>
    <row r="3" ht="15.75" customHeight="1">
      <c r="A3" s="15" t="s">
        <v>86</v>
      </c>
      <c r="B3" s="8">
        <v>7.8E8</v>
      </c>
      <c r="C3" s="8">
        <v>2.5468676E7</v>
      </c>
      <c r="D3" s="9">
        <f t="shared" si="1"/>
        <v>754531324</v>
      </c>
      <c r="E3" s="10" t="str">
        <f t="shared" si="2"/>
        <v>YES</v>
      </c>
      <c r="F3" s="11">
        <v>16450.0</v>
      </c>
      <c r="G3" s="12" t="str">
        <f t="shared" ref="G3:G48" si="4">If(H2&gt;=F3,IF(E3="Yes","FUNDED","NOT FUNDED"),"NOT FUNDED")</f>
        <v>FUNDED</v>
      </c>
      <c r="H3" s="13">
        <f t="shared" ref="H3:H48" si="5">If(G3="FUNDED",IF(H2&gt;=F3,(H2-F3),H2),H2)</f>
        <v>173550</v>
      </c>
      <c r="I3" s="14" t="str">
        <f t="shared" si="3"/>
        <v/>
      </c>
    </row>
    <row r="4" ht="15.75" customHeight="1">
      <c r="A4" s="15" t="s">
        <v>87</v>
      </c>
      <c r="B4" s="8">
        <v>6.71E8</v>
      </c>
      <c r="C4" s="8">
        <v>1.4840477E7</v>
      </c>
      <c r="D4" s="9">
        <f t="shared" si="1"/>
        <v>656159523</v>
      </c>
      <c r="E4" s="10" t="str">
        <f t="shared" si="2"/>
        <v>YES</v>
      </c>
      <c r="F4" s="11">
        <v>53000.0</v>
      </c>
      <c r="G4" s="12" t="str">
        <f t="shared" si="4"/>
        <v>FUNDED</v>
      </c>
      <c r="H4" s="13">
        <f t="shared" si="5"/>
        <v>120550</v>
      </c>
      <c r="I4" s="14" t="str">
        <f t="shared" si="3"/>
        <v/>
      </c>
    </row>
    <row r="5" ht="15.75" customHeight="1">
      <c r="A5" s="15" t="s">
        <v>88</v>
      </c>
      <c r="B5" s="8">
        <v>5.73E8</v>
      </c>
      <c r="C5" s="8">
        <v>2.2516096E7</v>
      </c>
      <c r="D5" s="9">
        <f t="shared" si="1"/>
        <v>550483904</v>
      </c>
      <c r="E5" s="10" t="str">
        <f t="shared" si="2"/>
        <v>YES</v>
      </c>
      <c r="F5" s="11">
        <v>19520.0</v>
      </c>
      <c r="G5" s="12" t="str">
        <f t="shared" si="4"/>
        <v>FUNDED</v>
      </c>
      <c r="H5" s="13">
        <f t="shared" si="5"/>
        <v>101030</v>
      </c>
      <c r="I5" s="14" t="str">
        <f t="shared" si="3"/>
        <v/>
      </c>
    </row>
    <row r="6" ht="15.75" customHeight="1">
      <c r="A6" s="15" t="s">
        <v>89</v>
      </c>
      <c r="B6" s="8">
        <v>3.84E8</v>
      </c>
      <c r="C6" s="8">
        <v>1.1978267E7</v>
      </c>
      <c r="D6" s="9">
        <f t="shared" si="1"/>
        <v>372021733</v>
      </c>
      <c r="E6" s="10" t="str">
        <f t="shared" si="2"/>
        <v>YES</v>
      </c>
      <c r="F6" s="11">
        <v>14500.0</v>
      </c>
      <c r="G6" s="12" t="str">
        <f t="shared" si="4"/>
        <v>FUNDED</v>
      </c>
      <c r="H6" s="13">
        <f t="shared" si="5"/>
        <v>86530</v>
      </c>
      <c r="I6" s="14" t="str">
        <f t="shared" si="3"/>
        <v/>
      </c>
    </row>
    <row r="7" ht="15.75" customHeight="1">
      <c r="A7" s="16" t="s">
        <v>90</v>
      </c>
      <c r="B7" s="8">
        <v>3.24E8</v>
      </c>
      <c r="C7" s="8">
        <v>2.5466126E7</v>
      </c>
      <c r="D7" s="9">
        <f t="shared" si="1"/>
        <v>298533874</v>
      </c>
      <c r="E7" s="10" t="str">
        <f t="shared" si="2"/>
        <v>YES</v>
      </c>
      <c r="F7" s="11">
        <v>15000.0</v>
      </c>
      <c r="G7" s="12" t="str">
        <f t="shared" si="4"/>
        <v>FUNDED</v>
      </c>
      <c r="H7" s="13">
        <f t="shared" si="5"/>
        <v>71530</v>
      </c>
      <c r="I7" s="14" t="str">
        <f t="shared" si="3"/>
        <v/>
      </c>
    </row>
    <row r="8" ht="15.75" customHeight="1">
      <c r="A8" s="16" t="s">
        <v>91</v>
      </c>
      <c r="B8" s="8">
        <v>2.74E8</v>
      </c>
      <c r="C8" s="8">
        <v>1.4335364E7</v>
      </c>
      <c r="D8" s="9">
        <f t="shared" si="1"/>
        <v>259664636</v>
      </c>
      <c r="E8" s="10" t="str">
        <f t="shared" si="2"/>
        <v>YES</v>
      </c>
      <c r="F8" s="11">
        <v>6000.0</v>
      </c>
      <c r="G8" s="12" t="str">
        <f t="shared" si="4"/>
        <v>FUNDED</v>
      </c>
      <c r="H8" s="13">
        <f t="shared" si="5"/>
        <v>65530</v>
      </c>
      <c r="I8" s="14" t="str">
        <f t="shared" si="3"/>
        <v/>
      </c>
    </row>
    <row r="9" ht="15.75" customHeight="1">
      <c r="A9" s="15" t="s">
        <v>92</v>
      </c>
      <c r="B9" s="8">
        <v>2.26E8</v>
      </c>
      <c r="C9" s="8">
        <v>1.0760525E7</v>
      </c>
      <c r="D9" s="9">
        <f t="shared" si="1"/>
        <v>215239475</v>
      </c>
      <c r="E9" s="10" t="str">
        <f t="shared" si="2"/>
        <v>YES</v>
      </c>
      <c r="F9" s="11">
        <v>23000.0</v>
      </c>
      <c r="G9" s="12" t="str">
        <f t="shared" si="4"/>
        <v>FUNDED</v>
      </c>
      <c r="H9" s="13">
        <f t="shared" si="5"/>
        <v>42530</v>
      </c>
      <c r="I9" s="14" t="str">
        <f t="shared" si="3"/>
        <v/>
      </c>
    </row>
    <row r="10" ht="15.75" customHeight="1">
      <c r="A10" s="15" t="s">
        <v>93</v>
      </c>
      <c r="B10" s="8">
        <v>2.34E8</v>
      </c>
      <c r="C10" s="8">
        <v>2.04117E7</v>
      </c>
      <c r="D10" s="9">
        <f t="shared" si="1"/>
        <v>213588300</v>
      </c>
      <c r="E10" s="10" t="str">
        <f t="shared" si="2"/>
        <v>YES</v>
      </c>
      <c r="F10" s="11">
        <v>13800.0</v>
      </c>
      <c r="G10" s="12" t="str">
        <f t="shared" si="4"/>
        <v>FUNDED</v>
      </c>
      <c r="H10" s="13">
        <f t="shared" si="5"/>
        <v>28730</v>
      </c>
      <c r="I10" s="14" t="str">
        <f t="shared" si="3"/>
        <v/>
      </c>
    </row>
    <row r="11" ht="15.75" customHeight="1">
      <c r="A11" s="16" t="s">
        <v>94</v>
      </c>
      <c r="B11" s="8">
        <v>1.52E8</v>
      </c>
      <c r="C11" s="8">
        <v>1.0401407E7</v>
      </c>
      <c r="D11" s="9">
        <f t="shared" si="1"/>
        <v>141598593</v>
      </c>
      <c r="E11" s="10" t="str">
        <f t="shared" si="2"/>
        <v>YES</v>
      </c>
      <c r="F11" s="11">
        <v>31885.0</v>
      </c>
      <c r="G11" s="12" t="str">
        <f t="shared" si="4"/>
        <v>NOT FUNDED</v>
      </c>
      <c r="H11" s="13">
        <f t="shared" si="5"/>
        <v>28730</v>
      </c>
      <c r="I11" s="14" t="str">
        <f t="shared" si="3"/>
        <v>Over Budget</v>
      </c>
    </row>
    <row r="12" ht="15.75" customHeight="1">
      <c r="A12" s="15" t="s">
        <v>95</v>
      </c>
      <c r="B12" s="8">
        <v>1.52E8</v>
      </c>
      <c r="C12" s="8">
        <v>1.587241E7</v>
      </c>
      <c r="D12" s="9">
        <f t="shared" si="1"/>
        <v>136127590</v>
      </c>
      <c r="E12" s="10" t="str">
        <f t="shared" si="2"/>
        <v>YES</v>
      </c>
      <c r="F12" s="11">
        <v>14800.0</v>
      </c>
      <c r="G12" s="12" t="str">
        <f t="shared" si="4"/>
        <v>FUNDED</v>
      </c>
      <c r="H12" s="13">
        <f t="shared" si="5"/>
        <v>13930</v>
      </c>
      <c r="I12" s="14" t="str">
        <f t="shared" si="3"/>
        <v/>
      </c>
    </row>
    <row r="13" ht="15.75" customHeight="1">
      <c r="A13" s="15" t="s">
        <v>96</v>
      </c>
      <c r="B13" s="8">
        <v>1.42E8</v>
      </c>
      <c r="C13" s="8">
        <v>1.0743905E7</v>
      </c>
      <c r="D13" s="9">
        <f t="shared" si="1"/>
        <v>131256095</v>
      </c>
      <c r="E13" s="10" t="str">
        <f t="shared" si="2"/>
        <v>YES</v>
      </c>
      <c r="F13" s="11">
        <v>6000.0</v>
      </c>
      <c r="G13" s="12" t="str">
        <f t="shared" si="4"/>
        <v>FUNDED</v>
      </c>
      <c r="H13" s="13">
        <f t="shared" si="5"/>
        <v>7930</v>
      </c>
      <c r="I13" s="14" t="str">
        <f t="shared" si="3"/>
        <v/>
      </c>
    </row>
    <row r="14" ht="15.75" customHeight="1">
      <c r="A14" s="16" t="s">
        <v>97</v>
      </c>
      <c r="B14" s="8">
        <v>1.38E8</v>
      </c>
      <c r="C14" s="8">
        <v>1.2149271E7</v>
      </c>
      <c r="D14" s="9">
        <f t="shared" si="1"/>
        <v>125850729</v>
      </c>
      <c r="E14" s="10" t="str">
        <f t="shared" si="2"/>
        <v>YES</v>
      </c>
      <c r="F14" s="11">
        <v>7000.0</v>
      </c>
      <c r="G14" s="12" t="str">
        <f t="shared" si="4"/>
        <v>FUNDED</v>
      </c>
      <c r="H14" s="13">
        <f t="shared" si="5"/>
        <v>930</v>
      </c>
      <c r="I14" s="14" t="str">
        <f t="shared" si="3"/>
        <v/>
      </c>
    </row>
    <row r="15" ht="15.75" customHeight="1">
      <c r="A15" s="16" t="s">
        <v>98</v>
      </c>
      <c r="B15" s="8">
        <v>1.23E8</v>
      </c>
      <c r="C15" s="8">
        <v>1.2786631E7</v>
      </c>
      <c r="D15" s="9">
        <f t="shared" si="1"/>
        <v>110213369</v>
      </c>
      <c r="E15" s="10" t="str">
        <f t="shared" si="2"/>
        <v>YES</v>
      </c>
      <c r="F15" s="11">
        <v>7500.0</v>
      </c>
      <c r="G15" s="12" t="str">
        <f t="shared" si="4"/>
        <v>NOT FUNDED</v>
      </c>
      <c r="H15" s="13">
        <f t="shared" si="5"/>
        <v>930</v>
      </c>
      <c r="I15" s="14" t="str">
        <f t="shared" si="3"/>
        <v>Over Budget</v>
      </c>
    </row>
    <row r="16" ht="15.75" customHeight="1">
      <c r="A16" s="15" t="s">
        <v>99</v>
      </c>
      <c r="B16" s="8">
        <v>1.22E8</v>
      </c>
      <c r="C16" s="8">
        <v>1.9248762E7</v>
      </c>
      <c r="D16" s="9">
        <f t="shared" si="1"/>
        <v>102751238</v>
      </c>
      <c r="E16" s="10" t="str">
        <f t="shared" si="2"/>
        <v>YES</v>
      </c>
      <c r="F16" s="11">
        <v>15000.0</v>
      </c>
      <c r="G16" s="12" t="str">
        <f t="shared" si="4"/>
        <v>NOT FUNDED</v>
      </c>
      <c r="H16" s="13">
        <f t="shared" si="5"/>
        <v>930</v>
      </c>
      <c r="I16" s="14" t="str">
        <f t="shared" si="3"/>
        <v>Over Budget</v>
      </c>
    </row>
    <row r="17" ht="15.75" customHeight="1">
      <c r="A17" s="16" t="s">
        <v>100</v>
      </c>
      <c r="B17" s="8">
        <v>1.2E8</v>
      </c>
      <c r="C17" s="8">
        <v>1.8159978E7</v>
      </c>
      <c r="D17" s="9">
        <f t="shared" si="1"/>
        <v>101840022</v>
      </c>
      <c r="E17" s="10" t="str">
        <f t="shared" si="2"/>
        <v>YES</v>
      </c>
      <c r="F17" s="11">
        <v>8000.0</v>
      </c>
      <c r="G17" s="12" t="str">
        <f t="shared" si="4"/>
        <v>NOT FUNDED</v>
      </c>
      <c r="H17" s="13">
        <f t="shared" si="5"/>
        <v>930</v>
      </c>
      <c r="I17" s="14" t="str">
        <f t="shared" si="3"/>
        <v>Over Budget</v>
      </c>
    </row>
    <row r="18" ht="15.75" customHeight="1">
      <c r="A18" s="16" t="s">
        <v>101</v>
      </c>
      <c r="B18" s="8">
        <v>1.24E8</v>
      </c>
      <c r="C18" s="8">
        <v>2.5054569E7</v>
      </c>
      <c r="D18" s="9">
        <f t="shared" si="1"/>
        <v>98945431</v>
      </c>
      <c r="E18" s="10" t="str">
        <f t="shared" si="2"/>
        <v>YES</v>
      </c>
      <c r="F18" s="11">
        <v>40000.0</v>
      </c>
      <c r="G18" s="12" t="str">
        <f t="shared" si="4"/>
        <v>NOT FUNDED</v>
      </c>
      <c r="H18" s="13">
        <f t="shared" si="5"/>
        <v>930</v>
      </c>
      <c r="I18" s="14" t="str">
        <f t="shared" si="3"/>
        <v>Over Budget</v>
      </c>
    </row>
    <row r="19" ht="15.75" customHeight="1">
      <c r="A19" s="16" t="s">
        <v>102</v>
      </c>
      <c r="B19" s="8">
        <v>9.0852658E7</v>
      </c>
      <c r="C19" s="8">
        <v>6169322.0</v>
      </c>
      <c r="D19" s="9">
        <f t="shared" si="1"/>
        <v>84683336</v>
      </c>
      <c r="E19" s="10" t="str">
        <f t="shared" si="2"/>
        <v>YES</v>
      </c>
      <c r="F19" s="11">
        <v>1200.0</v>
      </c>
      <c r="G19" s="12" t="str">
        <f t="shared" si="4"/>
        <v>NOT FUNDED</v>
      </c>
      <c r="H19" s="13">
        <f t="shared" si="5"/>
        <v>930</v>
      </c>
      <c r="I19" s="14" t="str">
        <f t="shared" si="3"/>
        <v>Over Budget</v>
      </c>
    </row>
    <row r="20" ht="15.75" customHeight="1">
      <c r="A20" s="15" t="s">
        <v>103</v>
      </c>
      <c r="B20" s="8">
        <v>9.5727029E7</v>
      </c>
      <c r="C20" s="8">
        <v>1.7589862E7</v>
      </c>
      <c r="D20" s="9">
        <f t="shared" si="1"/>
        <v>78137167</v>
      </c>
      <c r="E20" s="10" t="str">
        <f t="shared" si="2"/>
        <v>YES</v>
      </c>
      <c r="F20" s="11">
        <v>950.0</v>
      </c>
      <c r="G20" s="12" t="str">
        <f t="shared" si="4"/>
        <v>NOT FUNDED</v>
      </c>
      <c r="H20" s="13">
        <f t="shared" si="5"/>
        <v>930</v>
      </c>
      <c r="I20" s="14" t="str">
        <f t="shared" si="3"/>
        <v>Over Budget</v>
      </c>
    </row>
    <row r="21" ht="15.75" customHeight="1">
      <c r="A21" s="16" t="s">
        <v>104</v>
      </c>
      <c r="B21" s="8">
        <v>7.9298508E7</v>
      </c>
      <c r="C21" s="8">
        <v>8967620.0</v>
      </c>
      <c r="D21" s="9">
        <f t="shared" si="1"/>
        <v>70330888</v>
      </c>
      <c r="E21" s="10" t="str">
        <f t="shared" si="2"/>
        <v>YES</v>
      </c>
      <c r="F21" s="11">
        <v>7000.0</v>
      </c>
      <c r="G21" s="12" t="str">
        <f t="shared" si="4"/>
        <v>NOT FUNDED</v>
      </c>
      <c r="H21" s="13">
        <f t="shared" si="5"/>
        <v>930</v>
      </c>
      <c r="I21" s="14" t="str">
        <f t="shared" si="3"/>
        <v>Over Budget</v>
      </c>
    </row>
    <row r="22" ht="15.75" customHeight="1">
      <c r="A22" s="15" t="s">
        <v>105</v>
      </c>
      <c r="B22" s="8">
        <v>8.3066028E7</v>
      </c>
      <c r="C22" s="8">
        <v>1.6239832E7</v>
      </c>
      <c r="D22" s="9">
        <f t="shared" si="1"/>
        <v>66826196</v>
      </c>
      <c r="E22" s="10" t="str">
        <f t="shared" si="2"/>
        <v>YES</v>
      </c>
      <c r="F22" s="11">
        <v>2300.0</v>
      </c>
      <c r="G22" s="12" t="str">
        <f t="shared" si="4"/>
        <v>NOT FUNDED</v>
      </c>
      <c r="H22" s="13">
        <f t="shared" si="5"/>
        <v>930</v>
      </c>
      <c r="I22" s="14" t="str">
        <f t="shared" si="3"/>
        <v>Over Budget</v>
      </c>
    </row>
    <row r="23" ht="15.75" customHeight="1">
      <c r="A23" s="15" t="s">
        <v>106</v>
      </c>
      <c r="B23" s="8">
        <v>7.868746E7</v>
      </c>
      <c r="C23" s="8">
        <v>1.519357E7</v>
      </c>
      <c r="D23" s="9">
        <f t="shared" si="1"/>
        <v>63493890</v>
      </c>
      <c r="E23" s="10" t="str">
        <f t="shared" si="2"/>
        <v>YES</v>
      </c>
      <c r="F23" s="11">
        <v>50000.0</v>
      </c>
      <c r="G23" s="12" t="str">
        <f t="shared" si="4"/>
        <v>NOT FUNDED</v>
      </c>
      <c r="H23" s="13">
        <f t="shared" si="5"/>
        <v>930</v>
      </c>
      <c r="I23" s="14" t="str">
        <f t="shared" si="3"/>
        <v>Over Budget</v>
      </c>
    </row>
    <row r="24" ht="15.75" customHeight="1">
      <c r="A24" s="15" t="s">
        <v>107</v>
      </c>
      <c r="B24" s="8">
        <v>8.7251518E7</v>
      </c>
      <c r="C24" s="8">
        <v>2.5591027E7</v>
      </c>
      <c r="D24" s="9">
        <f t="shared" si="1"/>
        <v>61660491</v>
      </c>
      <c r="E24" s="10" t="str">
        <f t="shared" si="2"/>
        <v>YES</v>
      </c>
      <c r="F24" s="11">
        <v>35000.0</v>
      </c>
      <c r="G24" s="12" t="str">
        <f t="shared" si="4"/>
        <v>NOT FUNDED</v>
      </c>
      <c r="H24" s="13">
        <f t="shared" si="5"/>
        <v>930</v>
      </c>
      <c r="I24" s="14" t="str">
        <f t="shared" si="3"/>
        <v>Over Budget</v>
      </c>
    </row>
    <row r="25" ht="15.75" customHeight="1">
      <c r="A25" s="15" t="s">
        <v>108</v>
      </c>
      <c r="B25" s="8">
        <v>7.5781975E7</v>
      </c>
      <c r="C25" s="8">
        <v>1.9458826E7</v>
      </c>
      <c r="D25" s="9">
        <f t="shared" si="1"/>
        <v>56323149</v>
      </c>
      <c r="E25" s="10" t="str">
        <f t="shared" si="2"/>
        <v>YES</v>
      </c>
      <c r="F25" s="11">
        <v>2300.0</v>
      </c>
      <c r="G25" s="12" t="str">
        <f t="shared" si="4"/>
        <v>NOT FUNDED</v>
      </c>
      <c r="H25" s="13">
        <f t="shared" si="5"/>
        <v>930</v>
      </c>
      <c r="I25" s="14" t="str">
        <f t="shared" si="3"/>
        <v>Over Budget</v>
      </c>
    </row>
    <row r="26" ht="15.75" customHeight="1">
      <c r="A26" s="16" t="s">
        <v>109</v>
      </c>
      <c r="B26" s="8">
        <v>6.5345383E7</v>
      </c>
      <c r="C26" s="8">
        <v>2.43865E7</v>
      </c>
      <c r="D26" s="9">
        <f t="shared" si="1"/>
        <v>40958883</v>
      </c>
      <c r="E26" s="10" t="str">
        <f t="shared" si="2"/>
        <v>YES</v>
      </c>
      <c r="F26" s="11">
        <v>30000.0</v>
      </c>
      <c r="G26" s="12" t="str">
        <f t="shared" si="4"/>
        <v>NOT FUNDED</v>
      </c>
      <c r="H26" s="13">
        <f t="shared" si="5"/>
        <v>930</v>
      </c>
      <c r="I26" s="14" t="str">
        <f t="shared" si="3"/>
        <v>Over Budget</v>
      </c>
    </row>
    <row r="27" ht="15.75" customHeight="1">
      <c r="A27" s="16" t="s">
        <v>110</v>
      </c>
      <c r="B27" s="8">
        <v>6.0984518E7</v>
      </c>
      <c r="C27" s="8">
        <v>2.2281899E7</v>
      </c>
      <c r="D27" s="9">
        <f t="shared" si="1"/>
        <v>38702619</v>
      </c>
      <c r="E27" s="10" t="str">
        <f t="shared" si="2"/>
        <v>YES</v>
      </c>
      <c r="F27" s="11">
        <v>9000.0</v>
      </c>
      <c r="G27" s="12" t="str">
        <f t="shared" si="4"/>
        <v>NOT FUNDED</v>
      </c>
      <c r="H27" s="13">
        <f t="shared" si="5"/>
        <v>930</v>
      </c>
      <c r="I27" s="14" t="str">
        <f t="shared" si="3"/>
        <v>Over Budget</v>
      </c>
    </row>
    <row r="28" ht="15.75" customHeight="1">
      <c r="A28" s="15" t="s">
        <v>111</v>
      </c>
      <c r="B28" s="8">
        <v>5.3769677E7</v>
      </c>
      <c r="C28" s="8">
        <v>1.7834691E7</v>
      </c>
      <c r="D28" s="9">
        <f t="shared" si="1"/>
        <v>35934986</v>
      </c>
      <c r="E28" s="10" t="str">
        <f t="shared" si="2"/>
        <v>YES</v>
      </c>
      <c r="F28" s="11">
        <v>60000.0</v>
      </c>
      <c r="G28" s="12" t="str">
        <f t="shared" si="4"/>
        <v>NOT FUNDED</v>
      </c>
      <c r="H28" s="13">
        <f t="shared" si="5"/>
        <v>930</v>
      </c>
      <c r="I28" s="14" t="str">
        <f t="shared" si="3"/>
        <v>Over Budget</v>
      </c>
    </row>
    <row r="29" ht="15.75" customHeight="1">
      <c r="A29" s="15" t="s">
        <v>112</v>
      </c>
      <c r="B29" s="8">
        <v>5.2631202E7</v>
      </c>
      <c r="C29" s="8">
        <v>2.4655696E7</v>
      </c>
      <c r="D29" s="9">
        <f t="shared" si="1"/>
        <v>27975506</v>
      </c>
      <c r="E29" s="10" t="str">
        <f t="shared" si="2"/>
        <v>YES</v>
      </c>
      <c r="F29" s="11">
        <v>80000.0</v>
      </c>
      <c r="G29" s="12" t="str">
        <f t="shared" si="4"/>
        <v>NOT FUNDED</v>
      </c>
      <c r="H29" s="13">
        <f t="shared" si="5"/>
        <v>930</v>
      </c>
      <c r="I29" s="14" t="str">
        <f t="shared" si="3"/>
        <v>Over Budget</v>
      </c>
    </row>
    <row r="30" ht="15.75" customHeight="1">
      <c r="A30" s="16" t="s">
        <v>113</v>
      </c>
      <c r="B30" s="8">
        <v>4.1925402E7</v>
      </c>
      <c r="C30" s="8">
        <v>1.5074416E7</v>
      </c>
      <c r="D30" s="9">
        <f t="shared" si="1"/>
        <v>26850986</v>
      </c>
      <c r="E30" s="10" t="str">
        <f t="shared" si="2"/>
        <v>YES</v>
      </c>
      <c r="F30" s="11">
        <v>19000.0</v>
      </c>
      <c r="G30" s="12" t="str">
        <f t="shared" si="4"/>
        <v>NOT FUNDED</v>
      </c>
      <c r="H30" s="13">
        <f t="shared" si="5"/>
        <v>930</v>
      </c>
      <c r="I30" s="14" t="str">
        <f t="shared" si="3"/>
        <v>Over Budget</v>
      </c>
    </row>
    <row r="31" ht="15.75" customHeight="1">
      <c r="A31" s="15" t="s">
        <v>114</v>
      </c>
      <c r="B31" s="8">
        <v>4.1352481E7</v>
      </c>
      <c r="C31" s="8">
        <v>1.6978576E7</v>
      </c>
      <c r="D31" s="9">
        <f t="shared" si="1"/>
        <v>24373905</v>
      </c>
      <c r="E31" s="10" t="str">
        <f t="shared" si="2"/>
        <v>YES</v>
      </c>
      <c r="F31" s="11">
        <v>75000.0</v>
      </c>
      <c r="G31" s="12" t="str">
        <f t="shared" si="4"/>
        <v>NOT FUNDED</v>
      </c>
      <c r="H31" s="13">
        <f t="shared" si="5"/>
        <v>930</v>
      </c>
      <c r="I31" s="14" t="str">
        <f t="shared" si="3"/>
        <v>Over Budget</v>
      </c>
    </row>
    <row r="32" ht="15.75" customHeight="1">
      <c r="A32" s="15" t="s">
        <v>115</v>
      </c>
      <c r="B32" s="8">
        <v>3.6009607E7</v>
      </c>
      <c r="C32" s="8">
        <v>1.2479748E7</v>
      </c>
      <c r="D32" s="9">
        <f t="shared" si="1"/>
        <v>23529859</v>
      </c>
      <c r="E32" s="10" t="str">
        <f t="shared" si="2"/>
        <v>YES</v>
      </c>
      <c r="F32" s="11">
        <v>9500.0</v>
      </c>
      <c r="G32" s="12" t="str">
        <f t="shared" si="4"/>
        <v>NOT FUNDED</v>
      </c>
      <c r="H32" s="13">
        <f t="shared" si="5"/>
        <v>930</v>
      </c>
      <c r="I32" s="14" t="str">
        <f t="shared" si="3"/>
        <v>Over Budget</v>
      </c>
    </row>
    <row r="33" ht="15.75" customHeight="1">
      <c r="A33" s="15" t="s">
        <v>116</v>
      </c>
      <c r="B33" s="8">
        <v>3.1128159E7</v>
      </c>
      <c r="C33" s="8">
        <v>1.1971275E7</v>
      </c>
      <c r="D33" s="9">
        <f t="shared" si="1"/>
        <v>19156884</v>
      </c>
      <c r="E33" s="10" t="str">
        <f t="shared" si="2"/>
        <v>YES</v>
      </c>
      <c r="F33" s="11">
        <v>6109.0</v>
      </c>
      <c r="G33" s="12" t="str">
        <f t="shared" si="4"/>
        <v>NOT FUNDED</v>
      </c>
      <c r="H33" s="13">
        <f t="shared" si="5"/>
        <v>930</v>
      </c>
      <c r="I33" s="14" t="str">
        <f t="shared" si="3"/>
        <v>Over Budget</v>
      </c>
    </row>
    <row r="34" ht="15.75" customHeight="1">
      <c r="A34" s="16" t="s">
        <v>117</v>
      </c>
      <c r="B34" s="8">
        <v>3.3406065E7</v>
      </c>
      <c r="C34" s="8">
        <v>1.5077643E7</v>
      </c>
      <c r="D34" s="9">
        <f t="shared" si="1"/>
        <v>18328422</v>
      </c>
      <c r="E34" s="10" t="str">
        <f t="shared" si="2"/>
        <v>YES</v>
      </c>
      <c r="F34" s="11">
        <v>15000.0</v>
      </c>
      <c r="G34" s="12" t="str">
        <f t="shared" si="4"/>
        <v>NOT FUNDED</v>
      </c>
      <c r="H34" s="13">
        <f t="shared" si="5"/>
        <v>930</v>
      </c>
      <c r="I34" s="14" t="str">
        <f t="shared" si="3"/>
        <v>Over Budget</v>
      </c>
    </row>
    <row r="35" ht="15.75" customHeight="1">
      <c r="A35" s="15" t="s">
        <v>118</v>
      </c>
      <c r="B35" s="8">
        <v>3.171462E7</v>
      </c>
      <c r="C35" s="8">
        <v>1.4888202E7</v>
      </c>
      <c r="D35" s="9">
        <f t="shared" si="1"/>
        <v>16826418</v>
      </c>
      <c r="E35" s="10" t="str">
        <f t="shared" si="2"/>
        <v>YES</v>
      </c>
      <c r="F35" s="11">
        <v>20000.0</v>
      </c>
      <c r="G35" s="12" t="str">
        <f t="shared" si="4"/>
        <v>NOT FUNDED</v>
      </c>
      <c r="H35" s="13">
        <f t="shared" si="5"/>
        <v>930</v>
      </c>
      <c r="I35" s="14" t="str">
        <f t="shared" si="3"/>
        <v>Over Budget</v>
      </c>
    </row>
    <row r="36" ht="15.75" customHeight="1">
      <c r="A36" s="16" t="s">
        <v>119</v>
      </c>
      <c r="B36" s="8">
        <v>4.6929943E7</v>
      </c>
      <c r="C36" s="8">
        <v>3.2752446E7</v>
      </c>
      <c r="D36" s="9">
        <f t="shared" si="1"/>
        <v>14177497</v>
      </c>
      <c r="E36" s="10" t="str">
        <f t="shared" si="2"/>
        <v>YES</v>
      </c>
      <c r="F36" s="11">
        <v>16000.0</v>
      </c>
      <c r="G36" s="12" t="str">
        <f t="shared" si="4"/>
        <v>NOT FUNDED</v>
      </c>
      <c r="H36" s="13">
        <f t="shared" si="5"/>
        <v>930</v>
      </c>
      <c r="I36" s="14" t="str">
        <f t="shared" si="3"/>
        <v>Over Budget</v>
      </c>
    </row>
    <row r="37" ht="15.75" customHeight="1">
      <c r="A37" s="16" t="s">
        <v>120</v>
      </c>
      <c r="B37" s="8">
        <v>3.0995761E7</v>
      </c>
      <c r="C37" s="8">
        <v>1.7702945E7</v>
      </c>
      <c r="D37" s="9">
        <f t="shared" si="1"/>
        <v>13292816</v>
      </c>
      <c r="E37" s="10" t="str">
        <f t="shared" si="2"/>
        <v>YES</v>
      </c>
      <c r="F37" s="11">
        <v>36000.0</v>
      </c>
      <c r="G37" s="12" t="str">
        <f t="shared" si="4"/>
        <v>NOT FUNDED</v>
      </c>
      <c r="H37" s="13">
        <f t="shared" si="5"/>
        <v>930</v>
      </c>
      <c r="I37" s="14" t="str">
        <f t="shared" si="3"/>
        <v>Over Budget</v>
      </c>
    </row>
    <row r="38" ht="15.75" customHeight="1">
      <c r="A38" s="16" t="s">
        <v>121</v>
      </c>
      <c r="B38" s="8">
        <v>3.0765769E7</v>
      </c>
      <c r="C38" s="8">
        <v>1.9702898E7</v>
      </c>
      <c r="D38" s="9">
        <f t="shared" si="1"/>
        <v>11062871</v>
      </c>
      <c r="E38" s="10" t="str">
        <f t="shared" si="2"/>
        <v>YES</v>
      </c>
      <c r="F38" s="11">
        <v>25200.0</v>
      </c>
      <c r="G38" s="12" t="str">
        <f t="shared" si="4"/>
        <v>NOT FUNDED</v>
      </c>
      <c r="H38" s="13">
        <f t="shared" si="5"/>
        <v>930</v>
      </c>
      <c r="I38" s="14" t="str">
        <f t="shared" si="3"/>
        <v>Over Budget</v>
      </c>
    </row>
    <row r="39" ht="15.75" customHeight="1">
      <c r="A39" s="16" t="s">
        <v>122</v>
      </c>
      <c r="B39" s="8">
        <v>2.8842306E7</v>
      </c>
      <c r="C39" s="8">
        <v>1.8181798E7</v>
      </c>
      <c r="D39" s="9">
        <f t="shared" si="1"/>
        <v>10660508</v>
      </c>
      <c r="E39" s="10" t="str">
        <f t="shared" si="2"/>
        <v>YES</v>
      </c>
      <c r="F39" s="11">
        <v>3900.0</v>
      </c>
      <c r="G39" s="12" t="str">
        <f t="shared" si="4"/>
        <v>NOT FUNDED</v>
      </c>
      <c r="H39" s="13">
        <f t="shared" si="5"/>
        <v>930</v>
      </c>
      <c r="I39" s="14" t="str">
        <f t="shared" si="3"/>
        <v>Over Budget</v>
      </c>
    </row>
    <row r="40" ht="15.75" customHeight="1">
      <c r="A40" s="16" t="s">
        <v>123</v>
      </c>
      <c r="B40" s="8">
        <v>2.6495958E7</v>
      </c>
      <c r="C40" s="8">
        <v>1.6418069E7</v>
      </c>
      <c r="D40" s="9">
        <f t="shared" si="1"/>
        <v>10077889</v>
      </c>
      <c r="E40" s="10" t="str">
        <f t="shared" si="2"/>
        <v>YES</v>
      </c>
      <c r="F40" s="11">
        <v>20000.0</v>
      </c>
      <c r="G40" s="12" t="str">
        <f t="shared" si="4"/>
        <v>NOT FUNDED</v>
      </c>
      <c r="H40" s="13">
        <f t="shared" si="5"/>
        <v>930</v>
      </c>
      <c r="I40" s="14" t="str">
        <f t="shared" si="3"/>
        <v>Over Budget</v>
      </c>
    </row>
    <row r="41" ht="15.75" customHeight="1">
      <c r="A41" s="15" t="s">
        <v>124</v>
      </c>
      <c r="B41" s="8">
        <v>2.649542E7</v>
      </c>
      <c r="C41" s="8">
        <v>1.8983134E7</v>
      </c>
      <c r="D41" s="9">
        <f t="shared" si="1"/>
        <v>7512286</v>
      </c>
      <c r="E41" s="10" t="str">
        <f t="shared" si="2"/>
        <v>YES</v>
      </c>
      <c r="F41" s="11">
        <v>1200.0</v>
      </c>
      <c r="G41" s="12" t="str">
        <f t="shared" si="4"/>
        <v>NOT FUNDED</v>
      </c>
      <c r="H41" s="13">
        <f t="shared" si="5"/>
        <v>930</v>
      </c>
      <c r="I41" s="14" t="str">
        <f t="shared" si="3"/>
        <v>Over Budget</v>
      </c>
    </row>
    <row r="42" ht="15.75" customHeight="1">
      <c r="A42" s="15" t="s">
        <v>125</v>
      </c>
      <c r="B42" s="8">
        <v>2.7482719E7</v>
      </c>
      <c r="C42" s="8">
        <v>2.1184026E7</v>
      </c>
      <c r="D42" s="9">
        <f t="shared" si="1"/>
        <v>6298693</v>
      </c>
      <c r="E42" s="10" t="str">
        <f t="shared" si="2"/>
        <v>YES</v>
      </c>
      <c r="F42" s="11">
        <v>55000.0</v>
      </c>
      <c r="G42" s="12" t="str">
        <f t="shared" si="4"/>
        <v>NOT FUNDED</v>
      </c>
      <c r="H42" s="13">
        <f t="shared" si="5"/>
        <v>930</v>
      </c>
      <c r="I42" s="14" t="str">
        <f t="shared" si="3"/>
        <v>Over Budget</v>
      </c>
    </row>
    <row r="43" ht="15.75" customHeight="1">
      <c r="A43" s="15" t="s">
        <v>126</v>
      </c>
      <c r="B43" s="8">
        <v>2.3625809E7</v>
      </c>
      <c r="C43" s="8">
        <v>2.1096628E7</v>
      </c>
      <c r="D43" s="9">
        <f t="shared" si="1"/>
        <v>2529181</v>
      </c>
      <c r="E43" s="10" t="str">
        <f t="shared" si="2"/>
        <v>NO</v>
      </c>
      <c r="F43" s="11">
        <v>20000.0</v>
      </c>
      <c r="G43" s="12" t="str">
        <f t="shared" si="4"/>
        <v>NOT FUNDED</v>
      </c>
      <c r="H43" s="13">
        <f t="shared" si="5"/>
        <v>930</v>
      </c>
      <c r="I43" s="14" t="str">
        <f t="shared" si="3"/>
        <v>Approval Threshold</v>
      </c>
    </row>
    <row r="44" ht="15.75" customHeight="1">
      <c r="A44" s="15" t="s">
        <v>127</v>
      </c>
      <c r="B44" s="8">
        <v>3.5512751E7</v>
      </c>
      <c r="C44" s="8">
        <v>3.4931327E7</v>
      </c>
      <c r="D44" s="9">
        <f t="shared" si="1"/>
        <v>581424</v>
      </c>
      <c r="E44" s="10" t="str">
        <f t="shared" si="2"/>
        <v>NO</v>
      </c>
      <c r="F44" s="11">
        <v>5000.0</v>
      </c>
      <c r="G44" s="12" t="str">
        <f t="shared" si="4"/>
        <v>NOT FUNDED</v>
      </c>
      <c r="H44" s="13">
        <f t="shared" si="5"/>
        <v>930</v>
      </c>
      <c r="I44" s="14" t="str">
        <f t="shared" si="3"/>
        <v>Approval Threshold</v>
      </c>
    </row>
    <row r="45" ht="15.75" customHeight="1">
      <c r="A45" s="15" t="s">
        <v>128</v>
      </c>
      <c r="B45" s="8">
        <v>2.8846799E7</v>
      </c>
      <c r="C45" s="8">
        <v>2.9374337E7</v>
      </c>
      <c r="D45" s="9">
        <f t="shared" si="1"/>
        <v>-527538</v>
      </c>
      <c r="E45" s="10" t="str">
        <f t="shared" si="2"/>
        <v>NO</v>
      </c>
      <c r="F45" s="11">
        <v>57500.0</v>
      </c>
      <c r="G45" s="12" t="str">
        <f t="shared" si="4"/>
        <v>NOT FUNDED</v>
      </c>
      <c r="H45" s="13">
        <f t="shared" si="5"/>
        <v>930</v>
      </c>
      <c r="I45" s="14" t="str">
        <f t="shared" si="3"/>
        <v>Approval Threshold</v>
      </c>
    </row>
    <row r="46" ht="15.75" customHeight="1">
      <c r="A46" s="16" t="s">
        <v>129</v>
      </c>
      <c r="B46" s="8">
        <v>4834637.0</v>
      </c>
      <c r="C46" s="8">
        <v>6676677.0</v>
      </c>
      <c r="D46" s="9">
        <f t="shared" si="1"/>
        <v>-1842040</v>
      </c>
      <c r="E46" s="10" t="str">
        <f t="shared" si="2"/>
        <v>NO</v>
      </c>
      <c r="F46" s="11">
        <v>30000.0</v>
      </c>
      <c r="G46" s="12" t="str">
        <f t="shared" si="4"/>
        <v>NOT FUNDED</v>
      </c>
      <c r="H46" s="13">
        <f t="shared" si="5"/>
        <v>930</v>
      </c>
      <c r="I46" s="14" t="str">
        <f t="shared" si="3"/>
        <v>Approval Threshold</v>
      </c>
    </row>
    <row r="47" ht="15.75" customHeight="1">
      <c r="A47" s="15" t="s">
        <v>130</v>
      </c>
      <c r="B47" s="8">
        <v>2.4715307E7</v>
      </c>
      <c r="C47" s="8">
        <v>2.8745303E7</v>
      </c>
      <c r="D47" s="9">
        <f t="shared" si="1"/>
        <v>-4029996</v>
      </c>
      <c r="E47" s="10" t="str">
        <f t="shared" si="2"/>
        <v>NO</v>
      </c>
      <c r="F47" s="11">
        <v>48000.0</v>
      </c>
      <c r="G47" s="12" t="str">
        <f t="shared" si="4"/>
        <v>NOT FUNDED</v>
      </c>
      <c r="H47" s="13">
        <f t="shared" si="5"/>
        <v>930</v>
      </c>
      <c r="I47" s="14" t="str">
        <f t="shared" si="3"/>
        <v>Approval Threshold</v>
      </c>
    </row>
    <row r="48" ht="15.75" customHeight="1">
      <c r="A48" s="16" t="s">
        <v>131</v>
      </c>
      <c r="B48" s="8">
        <v>2.993141E7</v>
      </c>
      <c r="C48" s="8">
        <v>3.4650355E7</v>
      </c>
      <c r="D48" s="9">
        <f t="shared" si="1"/>
        <v>-4718945</v>
      </c>
      <c r="E48" s="10" t="str">
        <f t="shared" si="2"/>
        <v>NO</v>
      </c>
      <c r="F48" s="11">
        <v>30000.0</v>
      </c>
      <c r="G48" s="12" t="str">
        <f t="shared" si="4"/>
        <v>NOT FUNDED</v>
      </c>
      <c r="H48" s="13">
        <f t="shared" si="5"/>
        <v>930</v>
      </c>
      <c r="I48" s="14" t="str">
        <f t="shared" si="3"/>
        <v>Approval Threshold</v>
      </c>
    </row>
  </sheetData>
  <autoFilter ref="$A$1:$F$48"/>
  <conditionalFormatting sqref="G2:G48">
    <cfRule type="cellIs" dxfId="0" priority="1" operator="equal">
      <formula>"FUNDED"</formula>
    </cfRule>
  </conditionalFormatting>
  <conditionalFormatting sqref="G2:G48">
    <cfRule type="cellIs" dxfId="1" priority="2" operator="equal">
      <formula>"NOT FUNDED"</formula>
    </cfRule>
  </conditionalFormatting>
  <conditionalFormatting sqref="I2:I48">
    <cfRule type="cellIs" dxfId="0" priority="3" operator="greaterThan">
      <formula>999</formula>
    </cfRule>
  </conditionalFormatting>
  <conditionalFormatting sqref="I2:I48">
    <cfRule type="cellIs" dxfId="0" priority="4" operator="greaterThan">
      <formula>999</formula>
    </cfRule>
  </conditionalFormatting>
  <conditionalFormatting sqref="I2:I48">
    <cfRule type="containsText" dxfId="1" priority="5" operator="containsText" text="NOT FUNDED">
      <formula>NOT(ISERROR(SEARCH(("NOT FUNDED"),(I2))))</formula>
    </cfRule>
  </conditionalFormatting>
  <conditionalFormatting sqref="I2:I48">
    <cfRule type="cellIs" dxfId="2" priority="6" operator="equal">
      <formula>"Over Budget"</formula>
    </cfRule>
  </conditionalFormatting>
  <conditionalFormatting sqref="I2:I48">
    <cfRule type="cellIs" dxfId="1" priority="7" operator="equal">
      <formula>"Approval Threshold"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7.88"/>
    <col customWidth="1" min="4" max="4" width="18.38"/>
    <col customWidth="1" min="5" max="5" width="11.88"/>
    <col customWidth="1" min="6" max="6" width="14.63"/>
    <col customWidth="1" min="7" max="7" width="12.25"/>
    <col customWidth="1" min="8" max="8" width="13.25"/>
    <col customWidth="1" min="9" max="9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</row>
    <row r="2" ht="15.75" customHeight="1">
      <c r="A2" s="17" t="s">
        <v>132</v>
      </c>
      <c r="B2" s="8">
        <v>9.75E8</v>
      </c>
      <c r="C2" s="8">
        <v>2.6330673E7</v>
      </c>
      <c r="D2" s="9">
        <f t="shared" ref="D2:D28" si="1">B2-C2</f>
        <v>948669327</v>
      </c>
      <c r="E2" s="10" t="str">
        <f t="shared" ref="E2:E28" si="2">IF(C2=0,"YES",IF(B2/C2&gt;=1.15,"YES","NO"))</f>
        <v>YES</v>
      </c>
      <c r="F2" s="11">
        <v>250000.0</v>
      </c>
      <c r="G2" s="12" t="str">
        <f>If(Validation!B13&gt;=F2,IF(E2="Yes","FUNDED","NOT FUNDED"),"NOT FUNDED")</f>
        <v>FUNDED</v>
      </c>
      <c r="H2" s="13">
        <f>If(Validation!B13&gt;=F2,Validation!B13-F2,Validation!B13)</f>
        <v>250000</v>
      </c>
      <c r="I2" s="14" t="str">
        <f t="shared" ref="I2:I28" si="3">If(E2="YES",IF(G2="FUNDED","","Over Budget"),"Approval Threshold")</f>
        <v/>
      </c>
    </row>
    <row r="3" ht="15.75" customHeight="1">
      <c r="A3" s="15" t="s">
        <v>133</v>
      </c>
      <c r="B3" s="8">
        <v>8.98E8</v>
      </c>
      <c r="C3" s="8">
        <v>2.3989035E7</v>
      </c>
      <c r="D3" s="9">
        <f t="shared" si="1"/>
        <v>874010965</v>
      </c>
      <c r="E3" s="10" t="str">
        <f t="shared" si="2"/>
        <v>YES</v>
      </c>
      <c r="F3" s="11">
        <v>250000.0</v>
      </c>
      <c r="G3" s="12" t="str">
        <f t="shared" ref="G3:G28" si="4">If(H2&gt;=F3,IF(E3="Yes","FUNDED","NOT FUNDED"),"NOT FUNDED")</f>
        <v>FUNDED</v>
      </c>
      <c r="H3" s="13">
        <f t="shared" ref="H3:H28" si="5">If(G3="FUNDED",IF(H2&gt;=F3,(H2-F3),H2),H2)</f>
        <v>0</v>
      </c>
      <c r="I3" s="14" t="str">
        <f t="shared" si="3"/>
        <v/>
      </c>
    </row>
    <row r="4" ht="15.75" customHeight="1">
      <c r="A4" s="15" t="s">
        <v>134</v>
      </c>
      <c r="B4" s="8">
        <v>2.54E8</v>
      </c>
      <c r="C4" s="8">
        <v>2.4396735E7</v>
      </c>
      <c r="D4" s="9">
        <f t="shared" si="1"/>
        <v>229603265</v>
      </c>
      <c r="E4" s="10" t="str">
        <f t="shared" si="2"/>
        <v>YES</v>
      </c>
      <c r="F4" s="11">
        <v>400000.0</v>
      </c>
      <c r="G4" s="12" t="str">
        <f t="shared" si="4"/>
        <v>NOT FUNDED</v>
      </c>
      <c r="H4" s="13">
        <f t="shared" si="5"/>
        <v>0</v>
      </c>
      <c r="I4" s="14" t="str">
        <f t="shared" si="3"/>
        <v>Over Budget</v>
      </c>
    </row>
    <row r="5" ht="15.75" customHeight="1">
      <c r="A5" s="15" t="s">
        <v>135</v>
      </c>
      <c r="B5" s="8">
        <v>3.35E8</v>
      </c>
      <c r="C5" s="8">
        <v>1.14E8</v>
      </c>
      <c r="D5" s="9">
        <f t="shared" si="1"/>
        <v>221000000</v>
      </c>
      <c r="E5" s="10" t="str">
        <f t="shared" si="2"/>
        <v>YES</v>
      </c>
      <c r="F5" s="11">
        <v>100000.0</v>
      </c>
      <c r="G5" s="12" t="str">
        <f t="shared" si="4"/>
        <v>NOT FUNDED</v>
      </c>
      <c r="H5" s="13">
        <f t="shared" si="5"/>
        <v>0</v>
      </c>
      <c r="I5" s="14" t="str">
        <f t="shared" si="3"/>
        <v>Over Budget</v>
      </c>
    </row>
    <row r="6" ht="15.75" customHeight="1">
      <c r="A6" s="15" t="s">
        <v>136</v>
      </c>
      <c r="B6" s="8">
        <v>1.86E8</v>
      </c>
      <c r="C6" s="8">
        <v>2.2652592E7</v>
      </c>
      <c r="D6" s="9">
        <f t="shared" si="1"/>
        <v>163347408</v>
      </c>
      <c r="E6" s="10" t="str">
        <f t="shared" si="2"/>
        <v>YES</v>
      </c>
      <c r="F6" s="11">
        <v>300000.0</v>
      </c>
      <c r="G6" s="12" t="str">
        <f t="shared" si="4"/>
        <v>NOT FUNDED</v>
      </c>
      <c r="H6" s="13">
        <f t="shared" si="5"/>
        <v>0</v>
      </c>
      <c r="I6" s="14" t="str">
        <f t="shared" si="3"/>
        <v>Over Budget</v>
      </c>
    </row>
    <row r="7" ht="15.75" customHeight="1">
      <c r="A7" s="15" t="s">
        <v>137</v>
      </c>
      <c r="B7" s="8">
        <v>2.28E8</v>
      </c>
      <c r="C7" s="8">
        <v>6.7885769E7</v>
      </c>
      <c r="D7" s="9">
        <f t="shared" si="1"/>
        <v>160114231</v>
      </c>
      <c r="E7" s="10" t="str">
        <f t="shared" si="2"/>
        <v>YES</v>
      </c>
      <c r="F7" s="11">
        <v>100000.0</v>
      </c>
      <c r="G7" s="12" t="str">
        <f t="shared" si="4"/>
        <v>NOT FUNDED</v>
      </c>
      <c r="H7" s="13">
        <f t="shared" si="5"/>
        <v>0</v>
      </c>
      <c r="I7" s="14" t="str">
        <f t="shared" si="3"/>
        <v>Over Budget</v>
      </c>
    </row>
    <row r="8" ht="15.75" customHeight="1">
      <c r="A8" s="15" t="s">
        <v>138</v>
      </c>
      <c r="B8" s="8">
        <v>1.46E8</v>
      </c>
      <c r="C8" s="8">
        <v>1.6451418E7</v>
      </c>
      <c r="D8" s="9">
        <f t="shared" si="1"/>
        <v>129548582</v>
      </c>
      <c r="E8" s="10" t="str">
        <f t="shared" si="2"/>
        <v>YES</v>
      </c>
      <c r="F8" s="11">
        <v>250000.0</v>
      </c>
      <c r="G8" s="12" t="str">
        <f t="shared" si="4"/>
        <v>NOT FUNDED</v>
      </c>
      <c r="H8" s="13">
        <f t="shared" si="5"/>
        <v>0</v>
      </c>
      <c r="I8" s="14" t="str">
        <f t="shared" si="3"/>
        <v>Over Budget</v>
      </c>
    </row>
    <row r="9" ht="15.75" customHeight="1">
      <c r="A9" s="15" t="s">
        <v>139</v>
      </c>
      <c r="B9" s="8">
        <v>1.38E8</v>
      </c>
      <c r="C9" s="8">
        <v>9538976.0</v>
      </c>
      <c r="D9" s="9">
        <f t="shared" si="1"/>
        <v>128461024</v>
      </c>
      <c r="E9" s="10" t="str">
        <f t="shared" si="2"/>
        <v>YES</v>
      </c>
      <c r="F9" s="11">
        <v>26730.0</v>
      </c>
      <c r="G9" s="12" t="str">
        <f t="shared" si="4"/>
        <v>NOT FUNDED</v>
      </c>
      <c r="H9" s="13">
        <f t="shared" si="5"/>
        <v>0</v>
      </c>
      <c r="I9" s="14" t="str">
        <f t="shared" si="3"/>
        <v>Over Budget</v>
      </c>
    </row>
    <row r="10">
      <c r="A10" s="15" t="s">
        <v>140</v>
      </c>
      <c r="B10" s="8">
        <v>1.63E8</v>
      </c>
      <c r="C10" s="8">
        <v>3.7700868E7</v>
      </c>
      <c r="D10" s="9">
        <f t="shared" si="1"/>
        <v>125299132</v>
      </c>
      <c r="E10" s="10" t="str">
        <f t="shared" si="2"/>
        <v>YES</v>
      </c>
      <c r="F10" s="11">
        <v>250000.0</v>
      </c>
      <c r="G10" s="12" t="str">
        <f t="shared" si="4"/>
        <v>NOT FUNDED</v>
      </c>
      <c r="H10" s="13">
        <f t="shared" si="5"/>
        <v>0</v>
      </c>
      <c r="I10" s="14" t="str">
        <f t="shared" si="3"/>
        <v>Over Budget</v>
      </c>
    </row>
    <row r="11">
      <c r="A11" s="15" t="s">
        <v>141</v>
      </c>
      <c r="B11" s="8">
        <v>1.87E8</v>
      </c>
      <c r="C11" s="8">
        <v>6.3380307E7</v>
      </c>
      <c r="D11" s="9">
        <f t="shared" si="1"/>
        <v>123619693</v>
      </c>
      <c r="E11" s="10" t="str">
        <f t="shared" si="2"/>
        <v>YES</v>
      </c>
      <c r="F11" s="11">
        <v>2000.0</v>
      </c>
      <c r="G11" s="12" t="str">
        <f t="shared" si="4"/>
        <v>NOT FUNDED</v>
      </c>
      <c r="H11" s="13">
        <f t="shared" si="5"/>
        <v>0</v>
      </c>
      <c r="I11" s="14" t="str">
        <f t="shared" si="3"/>
        <v>Over Budget</v>
      </c>
    </row>
    <row r="12">
      <c r="A12" s="15" t="s">
        <v>142</v>
      </c>
      <c r="B12" s="8">
        <v>1.47E8</v>
      </c>
      <c r="C12" s="8">
        <v>2.4874094E7</v>
      </c>
      <c r="D12" s="9">
        <f t="shared" si="1"/>
        <v>122125906</v>
      </c>
      <c r="E12" s="10" t="str">
        <f t="shared" si="2"/>
        <v>YES</v>
      </c>
      <c r="F12" s="11">
        <v>20160.0</v>
      </c>
      <c r="G12" s="12" t="str">
        <f t="shared" si="4"/>
        <v>NOT FUNDED</v>
      </c>
      <c r="H12" s="13">
        <f t="shared" si="5"/>
        <v>0</v>
      </c>
      <c r="I12" s="14" t="str">
        <f t="shared" si="3"/>
        <v>Over Budget</v>
      </c>
    </row>
    <row r="13">
      <c r="A13" s="15" t="s">
        <v>143</v>
      </c>
      <c r="B13" s="8">
        <v>1.85E8</v>
      </c>
      <c r="C13" s="8">
        <v>6.4977774E7</v>
      </c>
      <c r="D13" s="9">
        <f t="shared" si="1"/>
        <v>120022226</v>
      </c>
      <c r="E13" s="10" t="str">
        <f t="shared" si="2"/>
        <v>YES</v>
      </c>
      <c r="F13" s="11">
        <v>100000.0</v>
      </c>
      <c r="G13" s="12" t="str">
        <f t="shared" si="4"/>
        <v>NOT FUNDED</v>
      </c>
      <c r="H13" s="13">
        <f t="shared" si="5"/>
        <v>0</v>
      </c>
      <c r="I13" s="14" t="str">
        <f t="shared" si="3"/>
        <v>Over Budget</v>
      </c>
    </row>
    <row r="14">
      <c r="A14" s="15" t="s">
        <v>144</v>
      </c>
      <c r="B14" s="8">
        <v>1.4E8</v>
      </c>
      <c r="C14" s="8">
        <v>2.2121579E7</v>
      </c>
      <c r="D14" s="9">
        <f t="shared" si="1"/>
        <v>117878421</v>
      </c>
      <c r="E14" s="10" t="str">
        <f t="shared" si="2"/>
        <v>YES</v>
      </c>
      <c r="F14" s="11">
        <v>30000.0</v>
      </c>
      <c r="G14" s="12" t="str">
        <f t="shared" si="4"/>
        <v>NOT FUNDED</v>
      </c>
      <c r="H14" s="13">
        <f t="shared" si="5"/>
        <v>0</v>
      </c>
      <c r="I14" s="14" t="str">
        <f t="shared" si="3"/>
        <v>Over Budget</v>
      </c>
    </row>
    <row r="15">
      <c r="A15" s="15" t="s">
        <v>145</v>
      </c>
      <c r="B15" s="8">
        <v>1.45E8</v>
      </c>
      <c r="C15" s="8">
        <v>3.0928849E7</v>
      </c>
      <c r="D15" s="9">
        <f t="shared" si="1"/>
        <v>114071151</v>
      </c>
      <c r="E15" s="10" t="str">
        <f t="shared" si="2"/>
        <v>YES</v>
      </c>
      <c r="F15" s="11">
        <v>250000.0</v>
      </c>
      <c r="G15" s="12" t="str">
        <f t="shared" si="4"/>
        <v>NOT FUNDED</v>
      </c>
      <c r="H15" s="13">
        <f t="shared" si="5"/>
        <v>0</v>
      </c>
      <c r="I15" s="14" t="str">
        <f t="shared" si="3"/>
        <v>Over Budget</v>
      </c>
    </row>
    <row r="16">
      <c r="A16" s="15" t="s">
        <v>146</v>
      </c>
      <c r="B16" s="8">
        <v>1.64E8</v>
      </c>
      <c r="C16" s="8">
        <v>6.09508E7</v>
      </c>
      <c r="D16" s="9">
        <f t="shared" si="1"/>
        <v>103049200</v>
      </c>
      <c r="E16" s="10" t="str">
        <f t="shared" si="2"/>
        <v>YES</v>
      </c>
      <c r="F16" s="11">
        <v>200000.0</v>
      </c>
      <c r="G16" s="12" t="str">
        <f t="shared" si="4"/>
        <v>NOT FUNDED</v>
      </c>
      <c r="H16" s="13">
        <f t="shared" si="5"/>
        <v>0</v>
      </c>
      <c r="I16" s="14" t="str">
        <f t="shared" si="3"/>
        <v>Over Budget</v>
      </c>
    </row>
    <row r="17">
      <c r="A17" s="15" t="s">
        <v>147</v>
      </c>
      <c r="B17" s="8">
        <v>1.2E8</v>
      </c>
      <c r="C17" s="8">
        <v>2.9099965E7</v>
      </c>
      <c r="D17" s="9">
        <f t="shared" si="1"/>
        <v>90900035</v>
      </c>
      <c r="E17" s="10" t="str">
        <f t="shared" si="2"/>
        <v>YES</v>
      </c>
      <c r="F17" s="11">
        <v>250000.0</v>
      </c>
      <c r="G17" s="12" t="str">
        <f t="shared" si="4"/>
        <v>NOT FUNDED</v>
      </c>
      <c r="H17" s="13">
        <f t="shared" si="5"/>
        <v>0</v>
      </c>
      <c r="I17" s="14" t="str">
        <f t="shared" si="3"/>
        <v>Over Budget</v>
      </c>
    </row>
    <row r="18">
      <c r="A18" s="15" t="s">
        <v>148</v>
      </c>
      <c r="B18" s="8">
        <v>9.9319236E7</v>
      </c>
      <c r="C18" s="8">
        <v>1.9195346E7</v>
      </c>
      <c r="D18" s="9">
        <f t="shared" si="1"/>
        <v>80123890</v>
      </c>
      <c r="E18" s="10" t="str">
        <f t="shared" si="2"/>
        <v>YES</v>
      </c>
      <c r="F18" s="11">
        <v>6000.0</v>
      </c>
      <c r="G18" s="12" t="str">
        <f t="shared" si="4"/>
        <v>NOT FUNDED</v>
      </c>
      <c r="H18" s="13">
        <f t="shared" si="5"/>
        <v>0</v>
      </c>
      <c r="I18" s="14" t="str">
        <f t="shared" si="3"/>
        <v>Over Budget</v>
      </c>
    </row>
    <row r="19">
      <c r="A19" s="15" t="s">
        <v>40</v>
      </c>
      <c r="B19" s="8">
        <v>9.8007625E7</v>
      </c>
      <c r="C19" s="8">
        <v>2.5734962E7</v>
      </c>
      <c r="D19" s="9">
        <f t="shared" si="1"/>
        <v>72272663</v>
      </c>
      <c r="E19" s="10" t="str">
        <f t="shared" si="2"/>
        <v>YES</v>
      </c>
      <c r="F19" s="11">
        <v>600.0</v>
      </c>
      <c r="G19" s="12" t="str">
        <f t="shared" si="4"/>
        <v>NOT FUNDED</v>
      </c>
      <c r="H19" s="13">
        <f t="shared" si="5"/>
        <v>0</v>
      </c>
      <c r="I19" s="14" t="str">
        <f t="shared" si="3"/>
        <v>Over Budget</v>
      </c>
    </row>
    <row r="20">
      <c r="A20" s="15" t="s">
        <v>149</v>
      </c>
      <c r="B20" s="8">
        <v>9.1489224E7</v>
      </c>
      <c r="C20" s="8">
        <v>1.9231711E7</v>
      </c>
      <c r="D20" s="9">
        <f t="shared" si="1"/>
        <v>72257513</v>
      </c>
      <c r="E20" s="10" t="str">
        <f t="shared" si="2"/>
        <v>YES</v>
      </c>
      <c r="F20" s="11">
        <v>250000.0</v>
      </c>
      <c r="G20" s="12" t="str">
        <f t="shared" si="4"/>
        <v>NOT FUNDED</v>
      </c>
      <c r="H20" s="13">
        <f t="shared" si="5"/>
        <v>0</v>
      </c>
      <c r="I20" s="14" t="str">
        <f t="shared" si="3"/>
        <v>Over Budget</v>
      </c>
    </row>
    <row r="21">
      <c r="A21" s="15" t="s">
        <v>150</v>
      </c>
      <c r="B21" s="8">
        <v>8.7569558E7</v>
      </c>
      <c r="C21" s="8">
        <v>2.3945966E7</v>
      </c>
      <c r="D21" s="9">
        <f t="shared" si="1"/>
        <v>63623592</v>
      </c>
      <c r="E21" s="10" t="str">
        <f t="shared" si="2"/>
        <v>YES</v>
      </c>
      <c r="F21" s="11">
        <v>15000.0</v>
      </c>
      <c r="G21" s="12" t="str">
        <f t="shared" si="4"/>
        <v>NOT FUNDED</v>
      </c>
      <c r="H21" s="13">
        <f t="shared" si="5"/>
        <v>0</v>
      </c>
      <c r="I21" s="14" t="str">
        <f t="shared" si="3"/>
        <v>Over Budget</v>
      </c>
    </row>
    <row r="22">
      <c r="A22" s="15" t="s">
        <v>151</v>
      </c>
      <c r="B22" s="8">
        <v>8.2602321E7</v>
      </c>
      <c r="C22" s="8">
        <v>1.9357955E7</v>
      </c>
      <c r="D22" s="9">
        <f t="shared" si="1"/>
        <v>63244366</v>
      </c>
      <c r="E22" s="10" t="str">
        <f t="shared" si="2"/>
        <v>YES</v>
      </c>
      <c r="F22" s="11">
        <v>100000.0</v>
      </c>
      <c r="G22" s="12" t="str">
        <f t="shared" si="4"/>
        <v>NOT FUNDED</v>
      </c>
      <c r="H22" s="13">
        <f t="shared" si="5"/>
        <v>0</v>
      </c>
      <c r="I22" s="14" t="str">
        <f t="shared" si="3"/>
        <v>Over Budget</v>
      </c>
    </row>
    <row r="23">
      <c r="A23" s="15" t="s">
        <v>152</v>
      </c>
      <c r="B23" s="8">
        <v>8.8159382E7</v>
      </c>
      <c r="C23" s="8">
        <v>2.5823332E7</v>
      </c>
      <c r="D23" s="9">
        <f t="shared" si="1"/>
        <v>62336050</v>
      </c>
      <c r="E23" s="10" t="str">
        <f t="shared" si="2"/>
        <v>YES</v>
      </c>
      <c r="F23" s="11">
        <v>4800.0</v>
      </c>
      <c r="G23" s="12" t="str">
        <f t="shared" si="4"/>
        <v>NOT FUNDED</v>
      </c>
      <c r="H23" s="13">
        <f t="shared" si="5"/>
        <v>0</v>
      </c>
      <c r="I23" s="14" t="str">
        <f t="shared" si="3"/>
        <v>Over Budget</v>
      </c>
    </row>
    <row r="24">
      <c r="A24" s="15" t="s">
        <v>153</v>
      </c>
      <c r="B24" s="8">
        <v>7.8552091E7</v>
      </c>
      <c r="C24" s="8">
        <v>1.6547209E7</v>
      </c>
      <c r="D24" s="9">
        <f t="shared" si="1"/>
        <v>62004882</v>
      </c>
      <c r="E24" s="10" t="str">
        <f t="shared" si="2"/>
        <v>YES</v>
      </c>
      <c r="F24" s="11">
        <v>6000.0</v>
      </c>
      <c r="G24" s="12" t="str">
        <f t="shared" si="4"/>
        <v>NOT FUNDED</v>
      </c>
      <c r="H24" s="13">
        <f t="shared" si="5"/>
        <v>0</v>
      </c>
      <c r="I24" s="14" t="str">
        <f t="shared" si="3"/>
        <v>Over Budget</v>
      </c>
    </row>
    <row r="25">
      <c r="A25" s="15" t="s">
        <v>154</v>
      </c>
      <c r="B25" s="8">
        <v>8.7560542E7</v>
      </c>
      <c r="C25" s="8">
        <v>3.6011721E7</v>
      </c>
      <c r="D25" s="9">
        <f t="shared" si="1"/>
        <v>51548821</v>
      </c>
      <c r="E25" s="10" t="str">
        <f t="shared" si="2"/>
        <v>YES</v>
      </c>
      <c r="F25" s="11">
        <v>30000.0</v>
      </c>
      <c r="G25" s="12" t="str">
        <f t="shared" si="4"/>
        <v>NOT FUNDED</v>
      </c>
      <c r="H25" s="13">
        <f t="shared" si="5"/>
        <v>0</v>
      </c>
      <c r="I25" s="14" t="str">
        <f t="shared" si="3"/>
        <v>Over Budget</v>
      </c>
    </row>
    <row r="26">
      <c r="A26" s="15" t="s">
        <v>155</v>
      </c>
      <c r="B26" s="8">
        <v>7.2101241E7</v>
      </c>
      <c r="C26" s="8">
        <v>2.6916742E7</v>
      </c>
      <c r="D26" s="9">
        <f t="shared" si="1"/>
        <v>45184499</v>
      </c>
      <c r="E26" s="10" t="str">
        <f t="shared" si="2"/>
        <v>YES</v>
      </c>
      <c r="F26" s="11">
        <v>100000.0</v>
      </c>
      <c r="G26" s="12" t="str">
        <f t="shared" si="4"/>
        <v>NOT FUNDED</v>
      </c>
      <c r="H26" s="13">
        <f t="shared" si="5"/>
        <v>0</v>
      </c>
      <c r="I26" s="14" t="str">
        <f t="shared" si="3"/>
        <v>Over Budget</v>
      </c>
    </row>
    <row r="27">
      <c r="A27" s="15" t="s">
        <v>156</v>
      </c>
      <c r="B27" s="8">
        <v>6.7484133E7</v>
      </c>
      <c r="C27" s="8">
        <v>3.1842148E7</v>
      </c>
      <c r="D27" s="9">
        <f t="shared" si="1"/>
        <v>35641985</v>
      </c>
      <c r="E27" s="10" t="str">
        <f t="shared" si="2"/>
        <v>YES</v>
      </c>
      <c r="F27" s="11">
        <v>100000.0</v>
      </c>
      <c r="G27" s="12" t="str">
        <f t="shared" si="4"/>
        <v>NOT FUNDED</v>
      </c>
      <c r="H27" s="13">
        <f t="shared" si="5"/>
        <v>0</v>
      </c>
      <c r="I27" s="14" t="str">
        <f t="shared" si="3"/>
        <v>Over Budget</v>
      </c>
    </row>
    <row r="28">
      <c r="A28" s="15" t="s">
        <v>157</v>
      </c>
      <c r="B28" s="8">
        <v>5.2067627E7</v>
      </c>
      <c r="C28" s="8">
        <v>2.057639E7</v>
      </c>
      <c r="D28" s="9">
        <f t="shared" si="1"/>
        <v>31491237</v>
      </c>
      <c r="E28" s="10" t="str">
        <f t="shared" si="2"/>
        <v>YES</v>
      </c>
      <c r="F28" s="11">
        <v>50000.0</v>
      </c>
      <c r="G28" s="12" t="str">
        <f t="shared" si="4"/>
        <v>NOT FUNDED</v>
      </c>
      <c r="H28" s="13">
        <f t="shared" si="5"/>
        <v>0</v>
      </c>
      <c r="I28" s="14" t="str">
        <f t="shared" si="3"/>
        <v>Over Budget</v>
      </c>
    </row>
  </sheetData>
  <autoFilter ref="$A$1:$F$28"/>
  <conditionalFormatting sqref="G2:G28">
    <cfRule type="cellIs" dxfId="0" priority="1" operator="equal">
      <formula>"FUNDED"</formula>
    </cfRule>
  </conditionalFormatting>
  <conditionalFormatting sqref="G2:G28">
    <cfRule type="cellIs" dxfId="1" priority="2" operator="equal">
      <formula>"NOT FUNDED"</formula>
    </cfRule>
  </conditionalFormatting>
  <conditionalFormatting sqref="I2:I28">
    <cfRule type="cellIs" dxfId="0" priority="3" operator="greaterThan">
      <formula>999</formula>
    </cfRule>
  </conditionalFormatting>
  <conditionalFormatting sqref="I2:I28">
    <cfRule type="cellIs" dxfId="0" priority="4" operator="greaterThan">
      <formula>999</formula>
    </cfRule>
  </conditionalFormatting>
  <conditionalFormatting sqref="I2:I28">
    <cfRule type="containsText" dxfId="1" priority="5" operator="containsText" text="NOT FUNDED">
      <formula>NOT(ISERROR(SEARCH(("NOT FUNDED"),(I2))))</formula>
    </cfRule>
  </conditionalFormatting>
  <conditionalFormatting sqref="I2:I28">
    <cfRule type="cellIs" dxfId="2" priority="6" operator="equal">
      <formula>"Over Budget"</formula>
    </cfRule>
  </conditionalFormatting>
  <conditionalFormatting sqref="I2:I28">
    <cfRule type="cellIs" dxfId="1" priority="7" operator="equal">
      <formula>"Approval Threshold"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5" max="5" width="25.63"/>
  </cols>
  <sheetData>
    <row r="1">
      <c r="E1" s="18"/>
    </row>
    <row r="2">
      <c r="E2" s="19"/>
    </row>
    <row r="7">
      <c r="A7" s="20"/>
      <c r="B7" s="21"/>
    </row>
    <row r="8">
      <c r="A8" s="21"/>
      <c r="B8" s="22"/>
    </row>
    <row r="9">
      <c r="A9" s="21"/>
      <c r="B9" s="23"/>
    </row>
    <row r="11">
      <c r="A11" s="24" t="s">
        <v>158</v>
      </c>
      <c r="B11" s="24">
        <v>200000.0</v>
      </c>
    </row>
    <row r="12">
      <c r="A12" s="24" t="s">
        <v>159</v>
      </c>
      <c r="B12" s="24">
        <v>200000.0</v>
      </c>
    </row>
    <row r="13">
      <c r="A13" s="24" t="s">
        <v>160</v>
      </c>
      <c r="B13" s="24">
        <v>500000.0</v>
      </c>
    </row>
    <row r="15">
      <c r="A15" s="24" t="s">
        <v>161</v>
      </c>
      <c r="B15" s="25">
        <f>'Developer ecosystem'!H48+'DApp creation'!H77</f>
        <v>1464</v>
      </c>
    </row>
  </sheetData>
  <drawing r:id="rId1"/>
</worksheet>
</file>