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l\Desktop\Personal\2024_10_Full_Stack\"/>
    </mc:Choice>
  </mc:AlternateContent>
  <xr:revisionPtr revIDLastSave="0" documentId="13_ncr:1_{46DBABB4-6C3D-4FC2-984E-BA638FB33CED}" xr6:coauthVersionLast="36" xr6:coauthVersionMax="36" xr10:uidLastSave="{00000000-0000-0000-0000-000000000000}"/>
  <bookViews>
    <workbookView xWindow="0" yWindow="0" windowWidth="25605" windowHeight="11745" activeTab="3" xr2:uid="{32E01AFB-5CB5-401F-A8C1-258C244C4958}"/>
  </bookViews>
  <sheets>
    <sheet name="2007" sheetId="1" r:id="rId1"/>
    <sheet name="2008 w 2007 LDF" sheetId="13" r:id="rId2"/>
    <sheet name="2008 w 2007 Sel" sheetId="14" r:id="rId3"/>
    <sheet name="2008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4" l="1"/>
  <c r="C22" i="14"/>
  <c r="M24" i="14"/>
  <c r="L24" i="14"/>
  <c r="K24" i="14"/>
  <c r="J24" i="14"/>
  <c r="I24" i="14"/>
  <c r="H24" i="14"/>
  <c r="G24" i="14"/>
  <c r="F24" i="14"/>
  <c r="E24" i="14"/>
  <c r="D24" i="14"/>
  <c r="C24" i="14"/>
  <c r="M22" i="14"/>
  <c r="M25" i="14" s="1"/>
  <c r="P5" i="14" s="1"/>
  <c r="Q5" i="14" s="1"/>
  <c r="L22" i="14"/>
  <c r="J22" i="14"/>
  <c r="G22" i="14"/>
  <c r="F22" i="14"/>
  <c r="L20" i="14"/>
  <c r="K20" i="14"/>
  <c r="K22" i="14" s="1"/>
  <c r="J20" i="14"/>
  <c r="I20" i="14"/>
  <c r="I22" i="14" s="1"/>
  <c r="H20" i="14"/>
  <c r="H22" i="14" s="1"/>
  <c r="G20" i="14"/>
  <c r="F20" i="14"/>
  <c r="E20" i="14"/>
  <c r="E22" i="14" s="1"/>
  <c r="D20" i="14"/>
  <c r="C20" i="14"/>
  <c r="L19" i="14"/>
  <c r="K19" i="14"/>
  <c r="J19" i="14"/>
  <c r="I19" i="14"/>
  <c r="H19" i="14"/>
  <c r="G19" i="14"/>
  <c r="F19" i="14"/>
  <c r="E19" i="14"/>
  <c r="D19" i="14"/>
  <c r="C19" i="14"/>
  <c r="L18" i="14"/>
  <c r="K18" i="14"/>
  <c r="J18" i="14"/>
  <c r="I18" i="14"/>
  <c r="H18" i="14"/>
  <c r="G18" i="14"/>
  <c r="F18" i="14"/>
  <c r="E18" i="14"/>
  <c r="D18" i="14"/>
  <c r="C18" i="14"/>
  <c r="M17" i="14"/>
  <c r="L17" i="14"/>
  <c r="K17" i="14"/>
  <c r="J17" i="14"/>
  <c r="I17" i="14"/>
  <c r="H17" i="14"/>
  <c r="G17" i="14"/>
  <c r="F17" i="14"/>
  <c r="E17" i="14"/>
  <c r="D17" i="14"/>
  <c r="C17" i="14"/>
  <c r="O15" i="14"/>
  <c r="O14" i="14"/>
  <c r="O13" i="14"/>
  <c r="O12" i="14"/>
  <c r="O11" i="14"/>
  <c r="O10" i="14"/>
  <c r="O9" i="14"/>
  <c r="O8" i="14"/>
  <c r="O7" i="14"/>
  <c r="O6" i="14"/>
  <c r="O5" i="14"/>
  <c r="L22" i="13"/>
  <c r="K22" i="13"/>
  <c r="J22" i="13"/>
  <c r="I22" i="13"/>
  <c r="H22" i="13"/>
  <c r="G22" i="13"/>
  <c r="F22" i="13"/>
  <c r="E22" i="13"/>
  <c r="D22" i="13"/>
  <c r="C22" i="13"/>
  <c r="M24" i="13"/>
  <c r="L24" i="13"/>
  <c r="K24" i="13"/>
  <c r="J24" i="13"/>
  <c r="I24" i="13"/>
  <c r="H24" i="13"/>
  <c r="G24" i="13"/>
  <c r="F24" i="13"/>
  <c r="E24" i="13"/>
  <c r="D24" i="13"/>
  <c r="C24" i="13"/>
  <c r="M25" i="13"/>
  <c r="P5" i="13" s="1"/>
  <c r="Q5" i="13" s="1"/>
  <c r="M17" i="13"/>
  <c r="L17" i="13"/>
  <c r="K17" i="13"/>
  <c r="J17" i="13"/>
  <c r="I17" i="13"/>
  <c r="H17" i="13"/>
  <c r="G17" i="13"/>
  <c r="F17" i="13"/>
  <c r="E17" i="13"/>
  <c r="D17" i="13"/>
  <c r="C17" i="13"/>
  <c r="O15" i="13"/>
  <c r="O14" i="13"/>
  <c r="O13" i="13"/>
  <c r="O12" i="13"/>
  <c r="O11" i="13"/>
  <c r="O10" i="13"/>
  <c r="O9" i="13"/>
  <c r="O8" i="13"/>
  <c r="O7" i="13"/>
  <c r="O6" i="13"/>
  <c r="O16" i="13" s="1"/>
  <c r="O5" i="13"/>
  <c r="R16" i="2"/>
  <c r="Q16" i="2"/>
  <c r="Q15" i="2"/>
  <c r="R15" i="2" s="1"/>
  <c r="Q14" i="2"/>
  <c r="R14" i="2" s="1"/>
  <c r="Q13" i="2"/>
  <c r="R13" i="2" s="1"/>
  <c r="Q12" i="2"/>
  <c r="R12" i="2" s="1"/>
  <c r="Q11" i="2"/>
  <c r="R11" i="2" s="1"/>
  <c r="Q10" i="2"/>
  <c r="R10" i="2" s="1"/>
  <c r="Q9" i="2"/>
  <c r="R9" i="2" s="1"/>
  <c r="Q8" i="2"/>
  <c r="R8" i="2" s="1"/>
  <c r="Q7" i="2"/>
  <c r="R7" i="2" s="1"/>
  <c r="Q6" i="2"/>
  <c r="R6" i="2" s="1"/>
  <c r="R5" i="2"/>
  <c r="Q5" i="2"/>
  <c r="P5" i="2"/>
  <c r="P6" i="2"/>
  <c r="O15" i="2"/>
  <c r="O14" i="2"/>
  <c r="O13" i="2"/>
  <c r="O12" i="2"/>
  <c r="O11" i="2"/>
  <c r="O10" i="2"/>
  <c r="O9" i="2"/>
  <c r="O8" i="2"/>
  <c r="O7" i="2"/>
  <c r="O6" i="2"/>
  <c r="O5" i="2"/>
  <c r="O16" i="2" s="1"/>
  <c r="M22" i="2"/>
  <c r="M25" i="2" s="1"/>
  <c r="L20" i="2"/>
  <c r="L22" i="2" s="1"/>
  <c r="K20" i="2"/>
  <c r="J20" i="2"/>
  <c r="J22" i="2" s="1"/>
  <c r="I20" i="2"/>
  <c r="H20" i="2"/>
  <c r="H22" i="2" s="1"/>
  <c r="G20" i="2"/>
  <c r="F20" i="2"/>
  <c r="F22" i="2" s="1"/>
  <c r="E20" i="2"/>
  <c r="E22" i="2" s="1"/>
  <c r="D20" i="2"/>
  <c r="D22" i="2" s="1"/>
  <c r="C20" i="2"/>
  <c r="C22" i="2" s="1"/>
  <c r="L19" i="2"/>
  <c r="K19" i="2"/>
  <c r="J19" i="2"/>
  <c r="I19" i="2"/>
  <c r="H19" i="2"/>
  <c r="M24" i="2"/>
  <c r="M17" i="2"/>
  <c r="L24" i="2"/>
  <c r="K25" i="1"/>
  <c r="L25" i="1"/>
  <c r="L22" i="1"/>
  <c r="L24" i="1"/>
  <c r="L17" i="1"/>
  <c r="L18" i="2"/>
  <c r="L17" i="2"/>
  <c r="K18" i="2"/>
  <c r="J18" i="2"/>
  <c r="C18" i="2"/>
  <c r="D18" i="2"/>
  <c r="E18" i="2"/>
  <c r="F18" i="2"/>
  <c r="G18" i="2"/>
  <c r="H18" i="2"/>
  <c r="I18" i="2"/>
  <c r="C19" i="2"/>
  <c r="D19" i="2"/>
  <c r="E19" i="2"/>
  <c r="F19" i="2"/>
  <c r="G19" i="2"/>
  <c r="G22" i="2"/>
  <c r="I22" i="2"/>
  <c r="K22" i="2"/>
  <c r="K24" i="2"/>
  <c r="J24" i="2"/>
  <c r="I24" i="2"/>
  <c r="H24" i="2"/>
  <c r="G24" i="2"/>
  <c r="F24" i="2"/>
  <c r="E24" i="2"/>
  <c r="D24" i="2"/>
  <c r="C24" i="2"/>
  <c r="K17" i="2"/>
  <c r="J17" i="2"/>
  <c r="I17" i="2"/>
  <c r="H17" i="2"/>
  <c r="G17" i="2"/>
  <c r="F17" i="2"/>
  <c r="E17" i="2"/>
  <c r="D17" i="2"/>
  <c r="C17" i="2"/>
  <c r="O14" i="1"/>
  <c r="O13" i="1"/>
  <c r="O12" i="1"/>
  <c r="O11" i="1"/>
  <c r="O10" i="1"/>
  <c r="O9" i="1"/>
  <c r="O8" i="1"/>
  <c r="O7" i="1"/>
  <c r="O6" i="1"/>
  <c r="O5" i="1"/>
  <c r="Q5" i="1" s="1"/>
  <c r="R5" i="1" s="1"/>
  <c r="K24" i="1"/>
  <c r="J24" i="1"/>
  <c r="I24" i="1"/>
  <c r="H24" i="1"/>
  <c r="G24" i="1"/>
  <c r="F24" i="1"/>
  <c r="E24" i="1"/>
  <c r="D24" i="1"/>
  <c r="C24" i="1"/>
  <c r="K20" i="1"/>
  <c r="K22" i="1" s="1"/>
  <c r="J20" i="1"/>
  <c r="J22" i="1" s="1"/>
  <c r="I20" i="1"/>
  <c r="I22" i="1" s="1"/>
  <c r="H20" i="1"/>
  <c r="H22" i="1" s="1"/>
  <c r="G20" i="1"/>
  <c r="G22" i="1" s="1"/>
  <c r="F20" i="1"/>
  <c r="F22" i="1" s="1"/>
  <c r="E20" i="1"/>
  <c r="E22" i="1" s="1"/>
  <c r="D20" i="1"/>
  <c r="C20" i="1"/>
  <c r="K19" i="1"/>
  <c r="J19" i="1"/>
  <c r="I19" i="1"/>
  <c r="H19" i="1"/>
  <c r="G19" i="1"/>
  <c r="F19" i="1"/>
  <c r="E19" i="1"/>
  <c r="D19" i="1"/>
  <c r="C19" i="1"/>
  <c r="K18" i="1"/>
  <c r="J18" i="1"/>
  <c r="I18" i="1"/>
  <c r="H18" i="1"/>
  <c r="G18" i="1"/>
  <c r="F18" i="1"/>
  <c r="E18" i="1"/>
  <c r="D18" i="1"/>
  <c r="D22" i="1" s="1"/>
  <c r="C18" i="1"/>
  <c r="C22" i="1" s="1"/>
  <c r="K17" i="1"/>
  <c r="J17" i="1"/>
  <c r="I17" i="1"/>
  <c r="H17" i="1"/>
  <c r="G17" i="1"/>
  <c r="F17" i="1"/>
  <c r="E17" i="1"/>
  <c r="D17" i="1"/>
  <c r="C17" i="1"/>
  <c r="R5" i="14" l="1"/>
  <c r="L25" i="14"/>
  <c r="P6" i="14" s="1"/>
  <c r="Q6" i="14" s="1"/>
  <c r="R6" i="14" s="1"/>
  <c r="O16" i="14"/>
  <c r="R5" i="13"/>
  <c r="L25" i="13"/>
  <c r="P6" i="13" s="1"/>
  <c r="Q6" i="13" s="1"/>
  <c r="L25" i="2"/>
  <c r="K25" i="2" s="1"/>
  <c r="J25" i="2" s="1"/>
  <c r="I25" i="2" s="1"/>
  <c r="H25" i="2" s="1"/>
  <c r="G25" i="2" s="1"/>
  <c r="F25" i="2" s="1"/>
  <c r="E25" i="2" s="1"/>
  <c r="D25" i="2"/>
  <c r="C25" i="2" s="1"/>
  <c r="P15" i="2" s="1"/>
  <c r="P13" i="2"/>
  <c r="P8" i="2"/>
  <c r="P11" i="2"/>
  <c r="P12" i="2"/>
  <c r="P7" i="2"/>
  <c r="P9" i="2"/>
  <c r="P14" i="2"/>
  <c r="P10" i="2"/>
  <c r="J25" i="1"/>
  <c r="P7" i="1" s="1"/>
  <c r="P6" i="1"/>
  <c r="Q6" i="1" s="1"/>
  <c r="R6" i="1" s="1"/>
  <c r="Q7" i="1"/>
  <c r="R7" i="1" s="1"/>
  <c r="O15" i="1"/>
  <c r="K25" i="14" l="1"/>
  <c r="R6" i="13"/>
  <c r="K25" i="13"/>
  <c r="I25" i="1"/>
  <c r="P7" i="14" l="1"/>
  <c r="Q7" i="14" s="1"/>
  <c r="J25" i="14"/>
  <c r="P7" i="13"/>
  <c r="Q7" i="13" s="1"/>
  <c r="J25" i="13"/>
  <c r="H25" i="1"/>
  <c r="P8" i="1"/>
  <c r="Q8" i="1" s="1"/>
  <c r="P8" i="14" l="1"/>
  <c r="Q8" i="14" s="1"/>
  <c r="R8" i="14" s="1"/>
  <c r="I25" i="14"/>
  <c r="R7" i="14"/>
  <c r="P8" i="13"/>
  <c r="Q8" i="13" s="1"/>
  <c r="R8" i="13" s="1"/>
  <c r="I25" i="13"/>
  <c r="R7" i="13"/>
  <c r="R8" i="1"/>
  <c r="G25" i="1"/>
  <c r="P9" i="1"/>
  <c r="Q9" i="1" s="1"/>
  <c r="R9" i="1" s="1"/>
  <c r="P9" i="14" l="1"/>
  <c r="Q9" i="14" s="1"/>
  <c r="R9" i="14" s="1"/>
  <c r="H25" i="14"/>
  <c r="P9" i="13"/>
  <c r="Q9" i="13" s="1"/>
  <c r="R9" i="13" s="1"/>
  <c r="H25" i="13"/>
  <c r="F25" i="1"/>
  <c r="P10" i="1"/>
  <c r="Q10" i="1" s="1"/>
  <c r="R10" i="1" s="1"/>
  <c r="P10" i="14" l="1"/>
  <c r="Q10" i="14" s="1"/>
  <c r="R10" i="14" s="1"/>
  <c r="G25" i="14"/>
  <c r="P10" i="13"/>
  <c r="Q10" i="13" s="1"/>
  <c r="R10" i="13" s="1"/>
  <c r="G25" i="13"/>
  <c r="E25" i="1"/>
  <c r="P11" i="1"/>
  <c r="Q11" i="1" s="1"/>
  <c r="R11" i="1" s="1"/>
  <c r="F25" i="14" l="1"/>
  <c r="P11" i="14"/>
  <c r="Q11" i="14" s="1"/>
  <c r="P11" i="13"/>
  <c r="Q11" i="13" s="1"/>
  <c r="R11" i="13" s="1"/>
  <c r="F25" i="13"/>
  <c r="D25" i="1"/>
  <c r="P12" i="1"/>
  <c r="Q12" i="1" s="1"/>
  <c r="R11" i="14" l="1"/>
  <c r="P12" i="14"/>
  <c r="Q12" i="14" s="1"/>
  <c r="R12" i="14" s="1"/>
  <c r="E25" i="14"/>
  <c r="P12" i="13"/>
  <c r="Q12" i="13" s="1"/>
  <c r="R12" i="13" s="1"/>
  <c r="E25" i="13"/>
  <c r="R12" i="1"/>
  <c r="C25" i="1"/>
  <c r="P14" i="1" s="1"/>
  <c r="Q14" i="1" s="1"/>
  <c r="R14" i="1" s="1"/>
  <c r="P13" i="1"/>
  <c r="Q13" i="1" s="1"/>
  <c r="R13" i="1" s="1"/>
  <c r="P13" i="14" l="1"/>
  <c r="Q13" i="14" s="1"/>
  <c r="R13" i="14" s="1"/>
  <c r="D25" i="14"/>
  <c r="P13" i="13"/>
  <c r="Q13" i="13" s="1"/>
  <c r="R13" i="13" s="1"/>
  <c r="D25" i="13"/>
  <c r="R15" i="1"/>
  <c r="Q15" i="1"/>
  <c r="P14" i="14" l="1"/>
  <c r="Q14" i="14" s="1"/>
  <c r="R14" i="14" s="1"/>
  <c r="C25" i="14"/>
  <c r="P15" i="14" s="1"/>
  <c r="Q15" i="14" s="1"/>
  <c r="C25" i="13"/>
  <c r="P15" i="13" s="1"/>
  <c r="Q15" i="13" s="1"/>
  <c r="P14" i="13"/>
  <c r="Q14" i="13" s="1"/>
  <c r="R14" i="13" s="1"/>
  <c r="R15" i="14" l="1"/>
  <c r="R16" i="14" s="1"/>
  <c r="Q16" i="14"/>
  <c r="R15" i="13"/>
  <c r="R16" i="13" s="1"/>
  <c r="Q16" i="13"/>
</calcChain>
</file>

<file path=xl/sharedStrings.xml><?xml version="1.0" encoding="utf-8"?>
<sst xmlns="http://schemas.openxmlformats.org/spreadsheetml/2006/main" count="88" uniqueCount="16">
  <si>
    <t>Ultimate</t>
  </si>
  <si>
    <t>XYZ Insurance Company</t>
  </si>
  <si>
    <t>Accident</t>
  </si>
  <si>
    <t>Year</t>
  </si>
  <si>
    <t>Development Age</t>
  </si>
  <si>
    <t>3-Year Avg</t>
  </si>
  <si>
    <t>5-Year Avg</t>
  </si>
  <si>
    <t>All-Year Avg</t>
  </si>
  <si>
    <t>Selected Periods</t>
  </si>
  <si>
    <t>Selected LDF</t>
  </si>
  <si>
    <t>3-Year</t>
  </si>
  <si>
    <t>All-Year</t>
  </si>
  <si>
    <t>Cumulative</t>
  </si>
  <si>
    <t>Latest</t>
  </si>
  <si>
    <t>Development</t>
  </si>
  <si>
    <t>Unpaid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</si>
</sst>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.0000_);_(* \(#,##0.0000\);_(* &quot;-&quot;??_);_(@_)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  <xf numFmtId="10" fontId="0" fillId="0" borderId="0" xfId="0" applyNumberFormat="1"/>
    <xf numFmtId="43" fontId="0" fillId="0" borderId="0" xfId="3" applyNumberFormat="1" applyFont="1"/>
    <xf numFmtId="165" fontId="0" fillId="0" borderId="0" xfId="3" applyNumberFormat="1" applyFont="1"/>
    <xf numFmtId="0" fontId="3" fillId="0" borderId="0" xfId="0" applyFont="1"/>
    <xf numFmtId="0" fontId="2" fillId="0" borderId="0" xfId="0" applyFont="1"/>
    <xf numFmtId="164" fontId="2" fillId="0" borderId="0" xfId="1" applyNumberFormat="1" applyFont="1"/>
    <xf numFmtId="43" fontId="1" fillId="0" borderId="0" xfId="3" applyFont="1"/>
    <xf numFmtId="0" fontId="2" fillId="0" borderId="0" xfId="0" applyFont="1" applyAlignment="1">
      <alignment horizontal="left"/>
    </xf>
    <xf numFmtId="43" fontId="0" fillId="0" borderId="0" xfId="3" applyFont="1"/>
    <xf numFmtId="167" fontId="0" fillId="0" borderId="0" xfId="3" applyNumberFormat="1" applyFont="1"/>
    <xf numFmtId="167" fontId="0" fillId="0" borderId="1" xfId="3" applyNumberFormat="1" applyFont="1" applyBorder="1"/>
    <xf numFmtId="167" fontId="0" fillId="0" borderId="0" xfId="3" applyNumberFormat="1" applyFont="1" applyBorder="1"/>
    <xf numFmtId="167" fontId="2" fillId="0" borderId="1" xfId="3" applyNumberFormat="1" applyFont="1" applyBorder="1"/>
    <xf numFmtId="43" fontId="0" fillId="0" borderId="0" xfId="0" applyNumberFormat="1"/>
    <xf numFmtId="43" fontId="1" fillId="2" borderId="0" xfId="3" applyFont="1" applyFill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B3A6-BC0A-4964-9CA0-7B59726F7275}">
  <dimension ref="A1:R26"/>
  <sheetViews>
    <sheetView workbookViewId="0">
      <selection activeCell="C21" sqref="C21:D21"/>
    </sheetView>
  </sheetViews>
  <sheetFormatPr defaultRowHeight="15" x14ac:dyDescent="0.25"/>
  <cols>
    <col min="2" max="2" width="15.7109375" customWidth="1"/>
    <col min="3" max="13" width="10.7109375" customWidth="1"/>
    <col min="14" max="14" width="5.7109375" customWidth="1"/>
    <col min="15" max="18" width="15.7109375" customWidth="1"/>
  </cols>
  <sheetData>
    <row r="1" spans="1:18" ht="23.25" x14ac:dyDescent="0.35">
      <c r="A1" s="6" t="s">
        <v>1</v>
      </c>
    </row>
    <row r="2" spans="1:18" ht="23.25" x14ac:dyDescent="0.35">
      <c r="B2" s="6"/>
    </row>
    <row r="3" spans="1:18" x14ac:dyDescent="0.25">
      <c r="B3" s="7" t="s">
        <v>2</v>
      </c>
      <c r="C3" s="7" t="s">
        <v>4</v>
      </c>
    </row>
    <row r="4" spans="1:18" x14ac:dyDescent="0.25">
      <c r="B4" s="7" t="s">
        <v>3</v>
      </c>
      <c r="C4" s="7">
        <v>12</v>
      </c>
      <c r="D4" s="7">
        <v>24</v>
      </c>
      <c r="E4" s="7">
        <v>36</v>
      </c>
      <c r="F4" s="7">
        <v>48</v>
      </c>
      <c r="G4" s="7">
        <v>60</v>
      </c>
      <c r="H4" s="7">
        <v>72</v>
      </c>
      <c r="I4" s="7">
        <v>84</v>
      </c>
      <c r="J4" s="7">
        <v>96</v>
      </c>
      <c r="K4" s="7">
        <v>108</v>
      </c>
      <c r="L4" s="7">
        <v>120</v>
      </c>
      <c r="M4" s="7"/>
      <c r="N4" s="7"/>
      <c r="O4" s="7" t="s">
        <v>13</v>
      </c>
      <c r="P4" s="7" t="s">
        <v>14</v>
      </c>
      <c r="Q4" s="7" t="s">
        <v>0</v>
      </c>
      <c r="R4" s="7" t="s">
        <v>15</v>
      </c>
    </row>
    <row r="5" spans="1:18" x14ac:dyDescent="0.25">
      <c r="B5" s="10">
        <v>1998</v>
      </c>
      <c r="C5" s="12"/>
      <c r="D5" s="12"/>
      <c r="E5" s="12">
        <v>6309</v>
      </c>
      <c r="F5" s="12">
        <v>8521</v>
      </c>
      <c r="G5" s="12">
        <v>10082</v>
      </c>
      <c r="H5" s="12">
        <v>11620</v>
      </c>
      <c r="I5" s="12">
        <v>13242</v>
      </c>
      <c r="J5" s="12">
        <v>14419</v>
      </c>
      <c r="K5" s="12">
        <v>15311</v>
      </c>
      <c r="L5" s="12">
        <v>15764</v>
      </c>
      <c r="M5" s="12"/>
      <c r="N5" s="1"/>
      <c r="O5" s="12">
        <f>L5</f>
        <v>15764</v>
      </c>
      <c r="P5" s="11">
        <v>1</v>
      </c>
      <c r="Q5" s="12">
        <f>O5*P5</f>
        <v>15764</v>
      </c>
      <c r="R5" s="12">
        <f>Q5-O5</f>
        <v>0</v>
      </c>
    </row>
    <row r="6" spans="1:18" x14ac:dyDescent="0.25">
      <c r="B6" s="10">
        <v>1999</v>
      </c>
      <c r="C6" s="12"/>
      <c r="D6" s="12">
        <v>4666</v>
      </c>
      <c r="E6" s="12">
        <v>9861</v>
      </c>
      <c r="F6" s="12">
        <v>13971</v>
      </c>
      <c r="G6" s="12">
        <v>18127</v>
      </c>
      <c r="H6" s="12">
        <v>22032</v>
      </c>
      <c r="I6" s="12">
        <v>23511</v>
      </c>
      <c r="J6" s="12">
        <v>24146</v>
      </c>
      <c r="K6" s="12">
        <v>24592</v>
      </c>
      <c r="L6" s="12"/>
      <c r="M6" s="12"/>
      <c r="N6" s="1"/>
      <c r="O6" s="12">
        <f>K6</f>
        <v>24592</v>
      </c>
      <c r="P6" s="11">
        <f>K25</f>
        <v>1.0295865717458037</v>
      </c>
      <c r="Q6" s="12">
        <f t="shared" ref="Q6:Q14" si="0">O6*P6</f>
        <v>25319.592972372804</v>
      </c>
      <c r="R6" s="12">
        <f>Q6-O6</f>
        <v>727.59297237280407</v>
      </c>
    </row>
    <row r="7" spans="1:18" x14ac:dyDescent="0.25">
      <c r="B7" s="10">
        <v>2000</v>
      </c>
      <c r="C7" s="12">
        <v>1302</v>
      </c>
      <c r="D7" s="12">
        <v>6513</v>
      </c>
      <c r="E7" s="12">
        <v>12139</v>
      </c>
      <c r="F7" s="12">
        <v>17828</v>
      </c>
      <c r="G7" s="12">
        <v>24030</v>
      </c>
      <c r="H7" s="12">
        <v>28853</v>
      </c>
      <c r="I7" s="12">
        <v>33222</v>
      </c>
      <c r="J7" s="12">
        <v>35902</v>
      </c>
      <c r="K7" s="12"/>
      <c r="L7" s="12"/>
      <c r="M7" s="12"/>
      <c r="O7" s="12">
        <f>J7</f>
        <v>35902</v>
      </c>
      <c r="P7" s="11">
        <f>J25</f>
        <v>1.0653077394625388</v>
      </c>
      <c r="Q7" s="12">
        <f t="shared" si="0"/>
        <v>38246.678462184063</v>
      </c>
      <c r="R7" s="12">
        <f>Q7-O7</f>
        <v>2344.6784621840634</v>
      </c>
    </row>
    <row r="8" spans="1:18" x14ac:dyDescent="0.25">
      <c r="B8" s="10">
        <v>2001</v>
      </c>
      <c r="C8" s="12">
        <v>1539</v>
      </c>
      <c r="D8" s="12">
        <v>5952</v>
      </c>
      <c r="E8" s="12">
        <v>12319</v>
      </c>
      <c r="F8" s="12">
        <v>18609</v>
      </c>
      <c r="G8" s="12">
        <v>24387</v>
      </c>
      <c r="H8" s="12">
        <v>31090</v>
      </c>
      <c r="I8" s="12">
        <v>37070</v>
      </c>
      <c r="J8" s="12"/>
      <c r="K8" s="12"/>
      <c r="L8" s="12"/>
      <c r="M8" s="12"/>
      <c r="O8" s="12">
        <f>I8</f>
        <v>37070</v>
      </c>
      <c r="P8" s="11">
        <f>I25</f>
        <v>1.1336944828089583</v>
      </c>
      <c r="Q8" s="12">
        <f t="shared" si="0"/>
        <v>42026.054477728088</v>
      </c>
      <c r="R8" s="12">
        <f>Q8-O8</f>
        <v>4956.0544777280884</v>
      </c>
    </row>
    <row r="9" spans="1:18" x14ac:dyDescent="0.25">
      <c r="B9" s="10">
        <v>2002</v>
      </c>
      <c r="C9" s="12">
        <v>2318</v>
      </c>
      <c r="D9" s="12">
        <v>7932</v>
      </c>
      <c r="E9" s="12">
        <v>13822</v>
      </c>
      <c r="F9" s="12">
        <v>22095</v>
      </c>
      <c r="G9" s="12">
        <v>31945</v>
      </c>
      <c r="H9" s="12">
        <v>40629</v>
      </c>
      <c r="I9" s="12"/>
      <c r="J9" s="12"/>
      <c r="K9" s="12"/>
      <c r="L9" s="12"/>
      <c r="M9" s="12"/>
      <c r="O9" s="12">
        <f>H9</f>
        <v>40629</v>
      </c>
      <c r="P9" s="11">
        <f>H25</f>
        <v>1.2966112069264912</v>
      </c>
      <c r="Q9" s="12">
        <f t="shared" si="0"/>
        <v>52680.01672621641</v>
      </c>
      <c r="R9" s="12">
        <f>Q9-O9</f>
        <v>12051.01672621641</v>
      </c>
    </row>
    <row r="10" spans="1:18" x14ac:dyDescent="0.25">
      <c r="B10" s="10">
        <v>2003</v>
      </c>
      <c r="C10" s="12">
        <v>1743</v>
      </c>
      <c r="D10" s="12">
        <v>6240</v>
      </c>
      <c r="E10" s="12">
        <v>12683</v>
      </c>
      <c r="F10" s="12">
        <v>22892</v>
      </c>
      <c r="G10" s="12">
        <v>34505</v>
      </c>
      <c r="H10" s="12"/>
      <c r="I10" s="12"/>
      <c r="J10" s="12"/>
      <c r="K10" s="12"/>
      <c r="L10" s="12"/>
      <c r="M10" s="12"/>
      <c r="O10" s="12">
        <f>G10</f>
        <v>34505</v>
      </c>
      <c r="P10" s="11">
        <f>G25</f>
        <v>1.6029726412992544</v>
      </c>
      <c r="Q10" s="12">
        <f t="shared" si="0"/>
        <v>55310.570988030777</v>
      </c>
      <c r="R10" s="12">
        <f>Q10-O10</f>
        <v>20805.570988030777</v>
      </c>
    </row>
    <row r="11" spans="1:18" x14ac:dyDescent="0.25">
      <c r="B11" s="10">
        <v>2004</v>
      </c>
      <c r="C11" s="12">
        <v>2221</v>
      </c>
      <c r="D11" s="12">
        <v>9898</v>
      </c>
      <c r="E11" s="12">
        <v>25950</v>
      </c>
      <c r="F11" s="12">
        <v>43439</v>
      </c>
      <c r="G11" s="12"/>
      <c r="H11" s="12"/>
      <c r="I11" s="12"/>
      <c r="J11" s="12"/>
      <c r="K11" s="12"/>
      <c r="L11" s="12"/>
      <c r="M11" s="12"/>
      <c r="O11" s="12">
        <f>F11</f>
        <v>43439</v>
      </c>
      <c r="P11" s="11">
        <f>F25</f>
        <v>2.2070413952281855</v>
      </c>
      <c r="Q11" s="12">
        <f t="shared" si="0"/>
        <v>95871.671167317152</v>
      </c>
      <c r="R11" s="12">
        <f>Q11-O11</f>
        <v>52432.671167317152</v>
      </c>
    </row>
    <row r="12" spans="1:18" x14ac:dyDescent="0.25">
      <c r="B12" s="10">
        <v>2005</v>
      </c>
      <c r="C12" s="12">
        <v>3043</v>
      </c>
      <c r="D12" s="12">
        <v>12219</v>
      </c>
      <c r="E12" s="12">
        <v>27073</v>
      </c>
      <c r="F12" s="12"/>
      <c r="G12" s="12"/>
      <c r="H12" s="12"/>
      <c r="I12" s="12"/>
      <c r="J12" s="12"/>
      <c r="K12" s="12"/>
      <c r="L12" s="12"/>
      <c r="M12" s="12"/>
      <c r="O12" s="12">
        <f>E12</f>
        <v>27073</v>
      </c>
      <c r="P12" s="11">
        <f>E25</f>
        <v>3.4938558576093302</v>
      </c>
      <c r="Q12" s="12">
        <f t="shared" si="0"/>
        <v>94589.159633057396</v>
      </c>
      <c r="R12" s="12">
        <f>Q12-O12</f>
        <v>67516.159633057396</v>
      </c>
    </row>
    <row r="13" spans="1:18" x14ac:dyDescent="0.25">
      <c r="B13" s="10">
        <v>2006</v>
      </c>
      <c r="C13" s="12">
        <v>3531</v>
      </c>
      <c r="D13" s="12">
        <v>11778</v>
      </c>
      <c r="E13" s="12"/>
      <c r="F13" s="12"/>
      <c r="G13" s="12"/>
      <c r="H13" s="12"/>
      <c r="I13" s="12"/>
      <c r="J13" s="12"/>
      <c r="K13" s="12"/>
      <c r="L13" s="12"/>
      <c r="M13" s="12"/>
      <c r="O13" s="12">
        <f>D13</f>
        <v>11778</v>
      </c>
      <c r="P13" s="11">
        <f>D25</f>
        <v>8.0956128285812543</v>
      </c>
      <c r="Q13" s="12">
        <f t="shared" si="0"/>
        <v>95350.127895030018</v>
      </c>
      <c r="R13" s="12">
        <f>Q13-O13</f>
        <v>83572.127895030018</v>
      </c>
    </row>
    <row r="14" spans="1:18" x14ac:dyDescent="0.25">
      <c r="B14" s="10">
        <v>2007</v>
      </c>
      <c r="C14" s="12">
        <v>3529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O14" s="12">
        <f>C14</f>
        <v>3529</v>
      </c>
      <c r="P14" s="11">
        <f>C25</f>
        <v>31.199635795879658</v>
      </c>
      <c r="Q14" s="12">
        <f t="shared" si="0"/>
        <v>110103.51472365932</v>
      </c>
      <c r="R14" s="12">
        <f>Q14-O14</f>
        <v>106574.51472365932</v>
      </c>
    </row>
    <row r="15" spans="1:18" x14ac:dyDescent="0.25">
      <c r="B15" s="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3">
        <f>SUM(O5:O14)</f>
        <v>274281</v>
      </c>
      <c r="P15" s="1"/>
      <c r="Q15" s="13">
        <f>SUM(Q5:Q14)</f>
        <v>625261.38704559603</v>
      </c>
      <c r="R15" s="15">
        <f>SUM(R5:R14)</f>
        <v>350980.38704559603</v>
      </c>
    </row>
    <row r="16" spans="1:18" x14ac:dyDescent="0.25">
      <c r="B16" s="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4"/>
      <c r="P16" s="1"/>
      <c r="Q16" s="14"/>
      <c r="R16" s="14"/>
    </row>
    <row r="17" spans="2:17" x14ac:dyDescent="0.25">
      <c r="B17" s="7"/>
      <c r="C17" s="8" t="str">
        <f>C4&amp;"-"&amp;D4</f>
        <v>12-24</v>
      </c>
      <c r="D17" s="8" t="str">
        <f>D4&amp;"-"&amp;E4</f>
        <v>24-36</v>
      </c>
      <c r="E17" s="8" t="str">
        <f>E4&amp;"-"&amp;F4</f>
        <v>36-48</v>
      </c>
      <c r="F17" s="8" t="str">
        <f>F4&amp;"-"&amp;G4</f>
        <v>48-60</v>
      </c>
      <c r="G17" s="8" t="str">
        <f>G4&amp;"-"&amp;H4</f>
        <v>60-72</v>
      </c>
      <c r="H17" s="8" t="str">
        <f>H4&amp;"-"&amp;I4</f>
        <v>72-84</v>
      </c>
      <c r="I17" s="8" t="str">
        <f>I4&amp;"-"&amp;J4</f>
        <v>84-96</v>
      </c>
      <c r="J17" s="8" t="str">
        <f>J4&amp;"-"&amp;K4</f>
        <v>96-108</v>
      </c>
      <c r="K17" s="8" t="str">
        <f>K4&amp;"-"&amp;L4</f>
        <v>108-120</v>
      </c>
      <c r="L17" s="8" t="str">
        <f>L4&amp;"-Ult"</f>
        <v>120-Ult</v>
      </c>
      <c r="M17" s="1"/>
      <c r="N17" s="1"/>
      <c r="O17" s="1"/>
      <c r="P17" s="1"/>
      <c r="Q17" s="1"/>
    </row>
    <row r="18" spans="2:17" x14ac:dyDescent="0.25">
      <c r="B18" s="7" t="s">
        <v>5</v>
      </c>
      <c r="C18" s="9">
        <f>SUM(D11:D13)/SUM(C11:C13)</f>
        <v>3.8538942581011937</v>
      </c>
      <c r="D18" s="9">
        <f>SUM(E10:E12)/SUM(D10:D12)</f>
        <v>2.317099834256092</v>
      </c>
      <c r="E18" s="9">
        <f>SUM(F9:F11)/SUM(E9:E11)</f>
        <v>1.6857496902106568</v>
      </c>
      <c r="F18" s="9">
        <f>SUM(G8:G10)/SUM(F8:F10)</f>
        <v>1.4283445499716962</v>
      </c>
      <c r="G18" s="9">
        <f>SUM(H7:H9)/SUM(G7:G9)</f>
        <v>1.2514870212289391</v>
      </c>
      <c r="H18" s="9">
        <f>SUM(I6:I8)/SUM(H6:H8)</f>
        <v>1.1442878926501983</v>
      </c>
      <c r="I18" s="9">
        <f>SUM(J5:J7)/SUM(I5:I7)</f>
        <v>1.0641943551268309</v>
      </c>
      <c r="J18" s="9">
        <f>SUM(K5:K6)/SUM(J5:J6)</f>
        <v>1.0346946713341112</v>
      </c>
      <c r="K18" s="9">
        <f>SUM(L5)/SUM(K5)</f>
        <v>1.0295865717458037</v>
      </c>
      <c r="L18" s="9">
        <v>1</v>
      </c>
      <c r="M18" s="1"/>
      <c r="N18" s="1"/>
      <c r="O18" s="1"/>
      <c r="P18" s="1"/>
      <c r="Q18" s="1"/>
    </row>
    <row r="19" spans="2:17" x14ac:dyDescent="0.25">
      <c r="B19" s="7" t="s">
        <v>6</v>
      </c>
      <c r="C19" s="9">
        <f>SUM(D9:D13)/SUM(C9:C13)</f>
        <v>3.7388767890479153</v>
      </c>
      <c r="D19" s="9">
        <f>SUM(E8:E12)/SUM(D8:D12)</f>
        <v>2.1743566676925261</v>
      </c>
      <c r="E19" s="9">
        <f>SUM(F7:F11)/SUM(E7:E11)</f>
        <v>1.623431669548711</v>
      </c>
      <c r="F19" s="9">
        <f>SUM(G6:G10)/SUM(F6:F10)</f>
        <v>1.3941401540961267</v>
      </c>
      <c r="G19" s="9">
        <f>SUM(H5:H9)/SUM(G5:G9)</f>
        <v>1.2362785642574905</v>
      </c>
      <c r="H19" s="9">
        <f>SUM(I5:I8)/SUM(H5:H8)</f>
        <v>1.1437042577060741</v>
      </c>
      <c r="I19" s="9">
        <f>SUM(J5:J7)/SUM(I5:I7)</f>
        <v>1.0641943551268309</v>
      </c>
      <c r="J19" s="9">
        <f>SUM(K5:K6)/SUM(J5:J6)</f>
        <v>1.0346946713341112</v>
      </c>
      <c r="K19" s="9">
        <f>SUM(L5)/SUM(K5)</f>
        <v>1.0295865717458037</v>
      </c>
      <c r="L19" s="9">
        <v>1</v>
      </c>
      <c r="M19" s="1"/>
      <c r="N19" s="1"/>
      <c r="O19" s="1"/>
      <c r="P19" s="1"/>
      <c r="Q19" s="1"/>
    </row>
    <row r="20" spans="2:17" x14ac:dyDescent="0.25">
      <c r="B20" s="7" t="s">
        <v>7</v>
      </c>
      <c r="C20" s="9">
        <f>SUM(D7:D13)/SUM(C7:C13)</f>
        <v>3.8562782697330702</v>
      </c>
      <c r="D20" s="9">
        <f>SUM(E6:E12)/SUM(D6:D12)</f>
        <v>2.1311681018345188</v>
      </c>
      <c r="E20" s="9">
        <f>SUM(F5:F11)/SUM(E5:E11)</f>
        <v>1.5830495364352244</v>
      </c>
      <c r="F20" s="9">
        <f>SUM(G5:G10)/SUM(F5:F10)</f>
        <v>1.3768428345971746</v>
      </c>
      <c r="G20" s="9">
        <f>SUM(H5:H9)/SUM(G5:G9)</f>
        <v>1.2362785642574905</v>
      </c>
      <c r="H20" s="9">
        <f>SUM(I5:I8)/SUM(H5:H8)</f>
        <v>1.1437042577060741</v>
      </c>
      <c r="I20" s="9">
        <f>SUM(J5:J7)/SUM(I5:I7)</f>
        <v>1.0641943551268309</v>
      </c>
      <c r="J20" s="9">
        <f>SUM(K5:K6)/SUM(J5:J6)</f>
        <v>1.0346946713341112</v>
      </c>
      <c r="K20" s="9">
        <f>SUM(L5)/SUM(K5)</f>
        <v>1.0295865717458037</v>
      </c>
      <c r="L20" s="9">
        <v>1</v>
      </c>
      <c r="M20" s="1"/>
      <c r="N20" s="1"/>
      <c r="O20" s="1"/>
      <c r="P20" s="1"/>
      <c r="Q20" s="1"/>
    </row>
    <row r="21" spans="2:17" x14ac:dyDescent="0.25">
      <c r="B21" s="7" t="s">
        <v>8</v>
      </c>
      <c r="C21" s="1" t="s">
        <v>10</v>
      </c>
      <c r="D21" s="1" t="s">
        <v>10</v>
      </c>
      <c r="E21" s="1" t="s">
        <v>11</v>
      </c>
      <c r="F21" s="1" t="s">
        <v>11</v>
      </c>
      <c r="G21" s="1" t="s">
        <v>11</v>
      </c>
      <c r="H21" s="1" t="s">
        <v>11</v>
      </c>
      <c r="I21" s="1" t="s">
        <v>11</v>
      </c>
      <c r="J21" s="1" t="s">
        <v>11</v>
      </c>
      <c r="K21" s="1" t="s">
        <v>11</v>
      </c>
      <c r="L21" s="1" t="s">
        <v>11</v>
      </c>
      <c r="M21" s="1"/>
      <c r="N21" s="1"/>
      <c r="O21" s="1"/>
    </row>
    <row r="22" spans="2:17" x14ac:dyDescent="0.25">
      <c r="B22" s="7" t="s">
        <v>9</v>
      </c>
      <c r="C22" s="9">
        <f>C18</f>
        <v>3.8538942581011937</v>
      </c>
      <c r="D22" s="9">
        <f>D18</f>
        <v>2.317099834256092</v>
      </c>
      <c r="E22" s="9">
        <f>E20</f>
        <v>1.5830495364352244</v>
      </c>
      <c r="F22" s="9">
        <f t="shared" ref="F22:L22" si="1">F20</f>
        <v>1.3768428345971746</v>
      </c>
      <c r="G22" s="9">
        <f t="shared" si="1"/>
        <v>1.2362785642574905</v>
      </c>
      <c r="H22" s="9">
        <f t="shared" si="1"/>
        <v>1.1437042577060741</v>
      </c>
      <c r="I22" s="9">
        <f t="shared" si="1"/>
        <v>1.0641943551268309</v>
      </c>
      <c r="J22" s="9">
        <f t="shared" si="1"/>
        <v>1.0346946713341112</v>
      </c>
      <c r="K22" s="9">
        <f t="shared" si="1"/>
        <v>1.0295865717458037</v>
      </c>
      <c r="L22" s="9">
        <f t="shared" si="1"/>
        <v>1</v>
      </c>
      <c r="M22" s="1"/>
      <c r="N22" s="1"/>
      <c r="O22" s="1"/>
    </row>
    <row r="24" spans="2:17" x14ac:dyDescent="0.25">
      <c r="C24" s="8" t="str">
        <f>C4&amp;"-Ult"</f>
        <v>12-Ult</v>
      </c>
      <c r="D24" s="8" t="str">
        <f>D4&amp;"-Ult"</f>
        <v>24-Ult</v>
      </c>
      <c r="E24" s="8" t="str">
        <f>E4&amp;"-Ult"</f>
        <v>36-Ult</v>
      </c>
      <c r="F24" s="8" t="str">
        <f>F4&amp;"-Ult"</f>
        <v>48-Ult</v>
      </c>
      <c r="G24" s="8" t="str">
        <f>G4&amp;"-Ult"</f>
        <v>60-Ult</v>
      </c>
      <c r="H24" s="8" t="str">
        <f>H4&amp;"-Ult"</f>
        <v>72-Ult</v>
      </c>
      <c r="I24" s="8" t="str">
        <f>I4&amp;"-Ult"</f>
        <v>84-Ult</v>
      </c>
      <c r="J24" s="8" t="str">
        <f>J4&amp;"-Ult"</f>
        <v>96-Ult</v>
      </c>
      <c r="K24" s="8" t="str">
        <f>K4&amp;"-Ult"</f>
        <v>108-Ult</v>
      </c>
      <c r="L24" s="8" t="str">
        <f>L4&amp;"-Ult"</f>
        <v>120-Ult</v>
      </c>
      <c r="M24" s="5"/>
      <c r="N24" s="5"/>
    </row>
    <row r="25" spans="2:17" x14ac:dyDescent="0.25">
      <c r="B25" s="7" t="s">
        <v>12</v>
      </c>
      <c r="C25" s="9">
        <f>C22*D25</f>
        <v>31.199635795879658</v>
      </c>
      <c r="D25" s="9">
        <f t="shared" ref="D25:K25" si="2">D22*E25</f>
        <v>8.0956128285812543</v>
      </c>
      <c r="E25" s="9">
        <f t="shared" si="2"/>
        <v>3.4938558576093302</v>
      </c>
      <c r="F25" s="9">
        <f t="shared" si="2"/>
        <v>2.2070413952281855</v>
      </c>
      <c r="G25" s="9">
        <f t="shared" si="2"/>
        <v>1.6029726412992544</v>
      </c>
      <c r="H25" s="9">
        <f t="shared" si="2"/>
        <v>1.2966112069264912</v>
      </c>
      <c r="I25" s="9">
        <f t="shared" si="2"/>
        <v>1.1336944828089583</v>
      </c>
      <c r="J25" s="9">
        <f t="shared" si="2"/>
        <v>1.0653077394625388</v>
      </c>
      <c r="K25" s="9">
        <f t="shared" si="2"/>
        <v>1.0295865717458037</v>
      </c>
      <c r="L25" s="5">
        <f>L22</f>
        <v>1</v>
      </c>
      <c r="M25" s="5"/>
      <c r="N25" s="5"/>
    </row>
    <row r="26" spans="2:17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B5A5-B67F-40EA-AD65-F86B8809A508}">
  <dimension ref="A1:R25"/>
  <sheetViews>
    <sheetView workbookViewId="0">
      <selection activeCell="C21" sqref="C18:M21"/>
    </sheetView>
  </sheetViews>
  <sheetFormatPr defaultRowHeight="15" x14ac:dyDescent="0.25"/>
  <cols>
    <col min="2" max="2" width="15.7109375" customWidth="1"/>
    <col min="3" max="13" width="10.7109375" customWidth="1"/>
    <col min="14" max="14" width="5.7109375" customWidth="1"/>
    <col min="15" max="18" width="15.7109375" customWidth="1"/>
  </cols>
  <sheetData>
    <row r="1" spans="1:18" ht="23.25" x14ac:dyDescent="0.35">
      <c r="A1" s="6" t="s">
        <v>1</v>
      </c>
    </row>
    <row r="2" spans="1:18" ht="23.25" x14ac:dyDescent="0.35">
      <c r="B2" s="6"/>
    </row>
    <row r="3" spans="1:18" x14ac:dyDescent="0.25">
      <c r="B3" s="7" t="s">
        <v>2</v>
      </c>
      <c r="C3" s="7" t="s">
        <v>4</v>
      </c>
    </row>
    <row r="4" spans="1:18" x14ac:dyDescent="0.25">
      <c r="B4" s="7" t="s">
        <v>3</v>
      </c>
      <c r="C4" s="7">
        <v>12</v>
      </c>
      <c r="D4" s="7">
        <v>24</v>
      </c>
      <c r="E4" s="7">
        <v>36</v>
      </c>
      <c r="F4" s="7">
        <v>48</v>
      </c>
      <c r="G4" s="7">
        <v>60</v>
      </c>
      <c r="H4" s="7">
        <v>72</v>
      </c>
      <c r="I4" s="7">
        <v>84</v>
      </c>
      <c r="J4" s="7">
        <v>96</v>
      </c>
      <c r="K4" s="7">
        <v>108</v>
      </c>
      <c r="L4" s="7">
        <v>120</v>
      </c>
      <c r="M4" s="7">
        <v>132</v>
      </c>
      <c r="N4" s="7"/>
      <c r="O4" s="7" t="s">
        <v>13</v>
      </c>
      <c r="P4" s="7" t="s">
        <v>14</v>
      </c>
      <c r="Q4" s="7" t="s">
        <v>0</v>
      </c>
      <c r="R4" s="7" t="s">
        <v>15</v>
      </c>
    </row>
    <row r="5" spans="1:18" x14ac:dyDescent="0.25">
      <c r="B5" s="10">
        <v>1998</v>
      </c>
      <c r="C5" s="12"/>
      <c r="D5" s="12"/>
      <c r="E5" s="12">
        <v>6309</v>
      </c>
      <c r="F5" s="12">
        <v>8521</v>
      </c>
      <c r="G5" s="12">
        <v>10082</v>
      </c>
      <c r="H5" s="12">
        <v>11620</v>
      </c>
      <c r="I5" s="12">
        <v>13242</v>
      </c>
      <c r="J5" s="12">
        <v>14419</v>
      </c>
      <c r="K5" s="12">
        <v>15311</v>
      </c>
      <c r="L5" s="12">
        <v>15764</v>
      </c>
      <c r="M5" s="12">
        <v>15822</v>
      </c>
      <c r="N5" s="1"/>
      <c r="O5" s="12">
        <f>M5</f>
        <v>15822</v>
      </c>
      <c r="P5" s="16">
        <f>M25</f>
        <v>1</v>
      </c>
      <c r="Q5" s="12">
        <f>O5*P5</f>
        <v>15822</v>
      </c>
      <c r="R5" s="12">
        <f>Q5-O5</f>
        <v>0</v>
      </c>
    </row>
    <row r="6" spans="1:18" x14ac:dyDescent="0.25">
      <c r="B6" s="10">
        <v>1999</v>
      </c>
      <c r="C6" s="12"/>
      <c r="D6" s="12">
        <v>4666</v>
      </c>
      <c r="E6" s="12">
        <v>9861</v>
      </c>
      <c r="F6" s="12">
        <v>13971</v>
      </c>
      <c r="G6" s="12">
        <v>18127</v>
      </c>
      <c r="H6" s="12">
        <v>22032</v>
      </c>
      <c r="I6" s="12">
        <v>23511</v>
      </c>
      <c r="J6" s="12">
        <v>24146</v>
      </c>
      <c r="K6" s="12">
        <v>24592</v>
      </c>
      <c r="L6" s="12">
        <v>24817</v>
      </c>
      <c r="M6" s="12"/>
      <c r="N6" s="1"/>
      <c r="O6" s="12">
        <f>L6</f>
        <v>24817</v>
      </c>
      <c r="P6" s="11">
        <f>L25</f>
        <v>1</v>
      </c>
      <c r="Q6" s="12">
        <f t="shared" ref="Q6:Q15" si="0">O6*P6</f>
        <v>24817</v>
      </c>
      <c r="R6" s="12">
        <f t="shared" ref="R6:R15" si="1">Q6-O6</f>
        <v>0</v>
      </c>
    </row>
    <row r="7" spans="1:18" x14ac:dyDescent="0.25">
      <c r="B7" s="10">
        <v>2000</v>
      </c>
      <c r="C7" s="12">
        <v>1302</v>
      </c>
      <c r="D7" s="12">
        <v>6513</v>
      </c>
      <c r="E7" s="12">
        <v>12139</v>
      </c>
      <c r="F7" s="12">
        <v>17828</v>
      </c>
      <c r="G7" s="12">
        <v>24030</v>
      </c>
      <c r="H7" s="12">
        <v>28853</v>
      </c>
      <c r="I7" s="12">
        <v>33222</v>
      </c>
      <c r="J7" s="12">
        <v>35902</v>
      </c>
      <c r="K7" s="12">
        <v>36782</v>
      </c>
      <c r="L7" s="12"/>
      <c r="M7" s="12"/>
      <c r="O7" s="12">
        <f>K7</f>
        <v>36782</v>
      </c>
      <c r="P7" s="11">
        <f>K25</f>
        <v>1.0295865717458037</v>
      </c>
      <c r="Q7" s="12">
        <f t="shared" si="0"/>
        <v>37870.253281954152</v>
      </c>
      <c r="R7" s="12">
        <f t="shared" si="1"/>
        <v>1088.253281954152</v>
      </c>
    </row>
    <row r="8" spans="1:18" x14ac:dyDescent="0.25">
      <c r="B8" s="10">
        <v>2001</v>
      </c>
      <c r="C8" s="12">
        <v>1539</v>
      </c>
      <c r="D8" s="12">
        <v>5952</v>
      </c>
      <c r="E8" s="12">
        <v>12319</v>
      </c>
      <c r="F8" s="12">
        <v>18609</v>
      </c>
      <c r="G8" s="12">
        <v>24387</v>
      </c>
      <c r="H8" s="12">
        <v>31090</v>
      </c>
      <c r="I8" s="12">
        <v>37070</v>
      </c>
      <c r="J8" s="12">
        <v>38519</v>
      </c>
      <c r="K8" s="12"/>
      <c r="L8" s="12"/>
      <c r="M8" s="12"/>
      <c r="O8" s="12">
        <f>J8</f>
        <v>38519</v>
      </c>
      <c r="P8" s="11">
        <f>J25</f>
        <v>1.0653077394625388</v>
      </c>
      <c r="Q8" s="12">
        <f t="shared" si="0"/>
        <v>41034.588816357529</v>
      </c>
      <c r="R8" s="12">
        <f t="shared" si="1"/>
        <v>2515.5888163575291</v>
      </c>
    </row>
    <row r="9" spans="1:18" x14ac:dyDescent="0.25">
      <c r="B9" s="10">
        <v>2002</v>
      </c>
      <c r="C9" s="12">
        <v>2318</v>
      </c>
      <c r="D9" s="12">
        <v>7932</v>
      </c>
      <c r="E9" s="12">
        <v>13822</v>
      </c>
      <c r="F9" s="12">
        <v>22095</v>
      </c>
      <c r="G9" s="12">
        <v>31945</v>
      </c>
      <c r="H9" s="12">
        <v>40629</v>
      </c>
      <c r="I9" s="12">
        <v>44437</v>
      </c>
      <c r="J9" s="12"/>
      <c r="K9" s="12"/>
      <c r="L9" s="12"/>
      <c r="M9" s="12"/>
      <c r="O9" s="12">
        <f>I9</f>
        <v>44437</v>
      </c>
      <c r="P9" s="11">
        <f>I25</f>
        <v>1.1336944828089583</v>
      </c>
      <c r="Q9" s="12">
        <f t="shared" si="0"/>
        <v>50377.981732581684</v>
      </c>
      <c r="R9" s="12">
        <f t="shared" si="1"/>
        <v>5940.9817325816839</v>
      </c>
    </row>
    <row r="10" spans="1:18" x14ac:dyDescent="0.25">
      <c r="B10" s="10">
        <v>2003</v>
      </c>
      <c r="C10" s="12">
        <v>1743</v>
      </c>
      <c r="D10" s="12">
        <v>6240</v>
      </c>
      <c r="E10" s="12">
        <v>12683</v>
      </c>
      <c r="F10" s="12">
        <v>22892</v>
      </c>
      <c r="G10" s="12">
        <v>34505</v>
      </c>
      <c r="H10" s="12">
        <v>39320</v>
      </c>
      <c r="I10" s="12"/>
      <c r="J10" s="12"/>
      <c r="K10" s="12"/>
      <c r="L10" s="12"/>
      <c r="M10" s="12"/>
      <c r="O10" s="12">
        <f>H10</f>
        <v>39320</v>
      </c>
      <c r="P10" s="11">
        <f>H25</f>
        <v>1.2966112069264912</v>
      </c>
      <c r="Q10" s="12">
        <f t="shared" si="0"/>
        <v>50982.752656349636</v>
      </c>
      <c r="R10" s="12">
        <f t="shared" si="1"/>
        <v>11662.752656349636</v>
      </c>
    </row>
    <row r="11" spans="1:18" x14ac:dyDescent="0.25">
      <c r="B11" s="10">
        <v>2004</v>
      </c>
      <c r="C11" s="12">
        <v>2221</v>
      </c>
      <c r="D11" s="12">
        <v>9898</v>
      </c>
      <c r="E11" s="12">
        <v>25950</v>
      </c>
      <c r="F11" s="12">
        <v>43439</v>
      </c>
      <c r="G11" s="12">
        <v>52811</v>
      </c>
      <c r="H11" s="12"/>
      <c r="I11" s="12"/>
      <c r="J11" s="12"/>
      <c r="K11" s="12"/>
      <c r="L11" s="12"/>
      <c r="M11" s="12"/>
      <c r="O11" s="12">
        <f>G11</f>
        <v>52811</v>
      </c>
      <c r="P11" s="11">
        <f>G25</f>
        <v>1.6029726412992544</v>
      </c>
      <c r="Q11" s="12">
        <f t="shared" si="0"/>
        <v>84654.58815965493</v>
      </c>
      <c r="R11" s="12">
        <f t="shared" si="1"/>
        <v>31843.58815965493</v>
      </c>
    </row>
    <row r="12" spans="1:18" x14ac:dyDescent="0.25">
      <c r="B12" s="10">
        <v>2005</v>
      </c>
      <c r="C12" s="12">
        <v>3043</v>
      </c>
      <c r="D12" s="12">
        <v>12219</v>
      </c>
      <c r="E12" s="12">
        <v>27073</v>
      </c>
      <c r="F12" s="12">
        <v>40026</v>
      </c>
      <c r="G12" s="12"/>
      <c r="H12" s="12"/>
      <c r="I12" s="12"/>
      <c r="J12" s="12"/>
      <c r="K12" s="12"/>
      <c r="L12" s="12"/>
      <c r="M12" s="12"/>
      <c r="O12" s="12">
        <f>F12</f>
        <v>40026</v>
      </c>
      <c r="P12" s="11">
        <f>F25</f>
        <v>2.2070413952281855</v>
      </c>
      <c r="Q12" s="12">
        <f t="shared" si="0"/>
        <v>88339.038885403352</v>
      </c>
      <c r="R12" s="12">
        <f t="shared" si="1"/>
        <v>48313.038885403352</v>
      </c>
    </row>
    <row r="13" spans="1:18" x14ac:dyDescent="0.25">
      <c r="B13" s="10">
        <v>2006</v>
      </c>
      <c r="C13" s="12">
        <v>3531</v>
      </c>
      <c r="D13" s="12">
        <v>11778</v>
      </c>
      <c r="E13" s="12">
        <v>22819</v>
      </c>
      <c r="F13" s="12"/>
      <c r="G13" s="12"/>
      <c r="H13" s="12"/>
      <c r="I13" s="12"/>
      <c r="J13" s="12"/>
      <c r="K13" s="12"/>
      <c r="L13" s="12"/>
      <c r="M13" s="12"/>
      <c r="O13" s="12">
        <f>E13</f>
        <v>22819</v>
      </c>
      <c r="P13" s="11">
        <f>E25</f>
        <v>3.4938558576093302</v>
      </c>
      <c r="Q13" s="12">
        <f t="shared" si="0"/>
        <v>79726.296814787303</v>
      </c>
      <c r="R13" s="12">
        <f t="shared" si="1"/>
        <v>56907.296814787303</v>
      </c>
    </row>
    <row r="14" spans="1:18" x14ac:dyDescent="0.25">
      <c r="B14" s="10">
        <v>2007</v>
      </c>
      <c r="C14" s="12">
        <v>3529</v>
      </c>
      <c r="D14" s="12">
        <v>11865</v>
      </c>
      <c r="E14" s="12"/>
      <c r="F14" s="12"/>
      <c r="G14" s="12"/>
      <c r="H14" s="12"/>
      <c r="I14" s="12"/>
      <c r="J14" s="12"/>
      <c r="K14" s="12"/>
      <c r="L14" s="12"/>
      <c r="M14" s="12"/>
      <c r="O14" s="12">
        <f>D14</f>
        <v>11865</v>
      </c>
      <c r="P14" s="11">
        <f>D25</f>
        <v>8.0956128285812543</v>
      </c>
      <c r="Q14" s="12">
        <f t="shared" si="0"/>
        <v>96054.446211116578</v>
      </c>
      <c r="R14" s="12">
        <f t="shared" si="1"/>
        <v>84189.446211116578</v>
      </c>
    </row>
    <row r="15" spans="1:18" x14ac:dyDescent="0.25">
      <c r="B15" s="10">
        <v>2008</v>
      </c>
      <c r="C15" s="12">
        <v>3409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2">
        <f>C15</f>
        <v>3409</v>
      </c>
      <c r="P15" s="11">
        <f>C25</f>
        <v>31.199635795879658</v>
      </c>
      <c r="Q15" s="12">
        <f t="shared" si="0"/>
        <v>106359.55842815376</v>
      </c>
      <c r="R15" s="12">
        <f t="shared" si="1"/>
        <v>102950.55842815376</v>
      </c>
    </row>
    <row r="16" spans="1:18" x14ac:dyDescent="0.25">
      <c r="B16" s="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3">
        <f>SUM(O5:O15)</f>
        <v>330627</v>
      </c>
      <c r="P16" s="1"/>
      <c r="Q16" s="13">
        <f t="shared" ref="Q16:R16" si="2">SUM(Q5:Q15)</f>
        <v>676038.50498635892</v>
      </c>
      <c r="R16" s="15">
        <f t="shared" si="2"/>
        <v>345411.50498635892</v>
      </c>
    </row>
    <row r="17" spans="2:18" x14ac:dyDescent="0.25">
      <c r="B17" s="7"/>
      <c r="C17" s="8" t="str">
        <f>C4&amp;"-"&amp;D4</f>
        <v>12-24</v>
      </c>
      <c r="D17" s="8" t="str">
        <f>D4&amp;"-"&amp;E4</f>
        <v>24-36</v>
      </c>
      <c r="E17" s="8" t="str">
        <f>E4&amp;"-"&amp;F4</f>
        <v>36-48</v>
      </c>
      <c r="F17" s="8" t="str">
        <f>F4&amp;"-"&amp;G4</f>
        <v>48-60</v>
      </c>
      <c r="G17" s="8" t="str">
        <f>G4&amp;"-"&amp;H4</f>
        <v>60-72</v>
      </c>
      <c r="H17" s="8" t="str">
        <f>H4&amp;"-"&amp;I4</f>
        <v>72-84</v>
      </c>
      <c r="I17" s="8" t="str">
        <f>I4&amp;"-"&amp;J4</f>
        <v>84-96</v>
      </c>
      <c r="J17" s="8" t="str">
        <f>J4&amp;"-"&amp;K4</f>
        <v>96-108</v>
      </c>
      <c r="K17" s="8" t="str">
        <f>K4&amp;"-"&amp;L4</f>
        <v>108-120</v>
      </c>
      <c r="L17" s="8" t="str">
        <f>L4&amp;"-"&amp;M4</f>
        <v>120-132</v>
      </c>
      <c r="M17" s="8" t="str">
        <f>M4&amp;"-Ult"</f>
        <v>132-Ult</v>
      </c>
      <c r="N17" s="1"/>
      <c r="O17" s="14"/>
      <c r="P17" s="1"/>
      <c r="Q17" s="14"/>
      <c r="R17" s="14"/>
    </row>
    <row r="18" spans="2:18" x14ac:dyDescent="0.25">
      <c r="B18" s="7" t="s">
        <v>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"/>
      <c r="O18" s="1"/>
      <c r="P18" s="1"/>
      <c r="Q18" s="1"/>
    </row>
    <row r="19" spans="2:18" x14ac:dyDescent="0.25">
      <c r="B19" s="7" t="s">
        <v>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"/>
      <c r="O19" s="1"/>
      <c r="P19" s="1"/>
      <c r="Q19" s="1"/>
    </row>
    <row r="20" spans="2:18" x14ac:dyDescent="0.25">
      <c r="B20" s="7" t="s">
        <v>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"/>
      <c r="O20" s="1"/>
      <c r="P20" s="1"/>
      <c r="Q20" s="1"/>
    </row>
    <row r="21" spans="2:18" x14ac:dyDescent="0.25">
      <c r="B21" s="7" t="s">
        <v>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8" x14ac:dyDescent="0.25">
      <c r="B22" s="7" t="s">
        <v>9</v>
      </c>
      <c r="C22" s="17">
        <f>'2007'!C22</f>
        <v>3.8538942581011937</v>
      </c>
      <c r="D22" s="17">
        <f>'2007'!D22</f>
        <v>2.317099834256092</v>
      </c>
      <c r="E22" s="17">
        <f>'2007'!E22</f>
        <v>1.5830495364352244</v>
      </c>
      <c r="F22" s="17">
        <f>'2007'!F22</f>
        <v>1.3768428345971746</v>
      </c>
      <c r="G22" s="17">
        <f>'2007'!G22</f>
        <v>1.2362785642574905</v>
      </c>
      <c r="H22" s="17">
        <f>'2007'!H22</f>
        <v>1.1437042577060741</v>
      </c>
      <c r="I22" s="17">
        <f>'2007'!I22</f>
        <v>1.0641943551268309</v>
      </c>
      <c r="J22" s="17">
        <f>'2007'!J22</f>
        <v>1.0346946713341112</v>
      </c>
      <c r="K22" s="17">
        <f>'2007'!K22</f>
        <v>1.0295865717458037</v>
      </c>
      <c r="L22" s="17">
        <f>'2007'!L22</f>
        <v>1</v>
      </c>
      <c r="M22" s="17">
        <v>1</v>
      </c>
      <c r="N22" s="1"/>
      <c r="O22" s="1"/>
    </row>
    <row r="23" spans="2:18" x14ac:dyDescent="0.25">
      <c r="O23" s="1"/>
    </row>
    <row r="24" spans="2:18" x14ac:dyDescent="0.25">
      <c r="C24" s="8" t="str">
        <f>C4&amp;"-Ult"</f>
        <v>12-Ult</v>
      </c>
      <c r="D24" s="8" t="str">
        <f>D4&amp;"-Ult"</f>
        <v>24-Ult</v>
      </c>
      <c r="E24" s="8" t="str">
        <f>E4&amp;"-Ult"</f>
        <v>36-Ult</v>
      </c>
      <c r="F24" s="8" t="str">
        <f>F4&amp;"-Ult"</f>
        <v>48-Ult</v>
      </c>
      <c r="G24" s="8" t="str">
        <f>G4&amp;"-Ult"</f>
        <v>60-Ult</v>
      </c>
      <c r="H24" s="8" t="str">
        <f>H4&amp;"-Ult"</f>
        <v>72-Ult</v>
      </c>
      <c r="I24" s="8" t="str">
        <f>I4&amp;"-Ult"</f>
        <v>84-Ult</v>
      </c>
      <c r="J24" s="8" t="str">
        <f>J4&amp;"-Ult"</f>
        <v>96-Ult</v>
      </c>
      <c r="K24" s="8" t="str">
        <f>K4&amp;"-Ult"</f>
        <v>108-Ult</v>
      </c>
      <c r="L24" s="8" t="str">
        <f>L4&amp;"-Ult"</f>
        <v>120-Ult</v>
      </c>
      <c r="M24" s="8" t="str">
        <f>M4&amp;"-Ult"</f>
        <v>132-Ult</v>
      </c>
      <c r="N24" s="5"/>
    </row>
    <row r="25" spans="2:18" x14ac:dyDescent="0.25">
      <c r="B25" s="7" t="s">
        <v>12</v>
      </c>
      <c r="C25" s="9">
        <f>C22*D25</f>
        <v>31.199635795879658</v>
      </c>
      <c r="D25" s="9">
        <f t="shared" ref="D25:L25" si="3">D22*E25</f>
        <v>8.0956128285812543</v>
      </c>
      <c r="E25" s="9">
        <f t="shared" si="3"/>
        <v>3.4938558576093302</v>
      </c>
      <c r="F25" s="9">
        <f t="shared" si="3"/>
        <v>2.2070413952281855</v>
      </c>
      <c r="G25" s="9">
        <f t="shared" si="3"/>
        <v>1.6029726412992544</v>
      </c>
      <c r="H25" s="9">
        <f t="shared" si="3"/>
        <v>1.2966112069264912</v>
      </c>
      <c r="I25" s="9">
        <f t="shared" si="3"/>
        <v>1.1336944828089583</v>
      </c>
      <c r="J25" s="9">
        <f t="shared" si="3"/>
        <v>1.0653077394625388</v>
      </c>
      <c r="K25" s="9">
        <f t="shared" si="3"/>
        <v>1.0295865717458037</v>
      </c>
      <c r="L25" s="9">
        <f t="shared" si="3"/>
        <v>1</v>
      </c>
      <c r="M25" s="4">
        <f>M22</f>
        <v>1</v>
      </c>
      <c r="N25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EA5F-0DD0-4BD0-BD01-F25F5A89366B}">
  <dimension ref="A1:R25"/>
  <sheetViews>
    <sheetView workbookViewId="0">
      <selection activeCell="R22" sqref="R22"/>
    </sheetView>
  </sheetViews>
  <sheetFormatPr defaultRowHeight="15" x14ac:dyDescent="0.25"/>
  <cols>
    <col min="2" max="2" width="15.7109375" customWidth="1"/>
    <col min="3" max="13" width="10.7109375" customWidth="1"/>
    <col min="14" max="14" width="5.7109375" customWidth="1"/>
    <col min="15" max="18" width="15.7109375" customWidth="1"/>
  </cols>
  <sheetData>
    <row r="1" spans="1:18" ht="23.25" x14ac:dyDescent="0.35">
      <c r="A1" s="6" t="s">
        <v>1</v>
      </c>
    </row>
    <row r="2" spans="1:18" ht="23.25" x14ac:dyDescent="0.35">
      <c r="B2" s="6"/>
    </row>
    <row r="3" spans="1:18" x14ac:dyDescent="0.25">
      <c r="B3" s="7" t="s">
        <v>2</v>
      </c>
      <c r="C3" s="7" t="s">
        <v>4</v>
      </c>
    </row>
    <row r="4" spans="1:18" x14ac:dyDescent="0.25">
      <c r="B4" s="7" t="s">
        <v>3</v>
      </c>
      <c r="C4" s="7">
        <v>12</v>
      </c>
      <c r="D4" s="7">
        <v>24</v>
      </c>
      <c r="E4" s="7">
        <v>36</v>
      </c>
      <c r="F4" s="7">
        <v>48</v>
      </c>
      <c r="G4" s="7">
        <v>60</v>
      </c>
      <c r="H4" s="7">
        <v>72</v>
      </c>
      <c r="I4" s="7">
        <v>84</v>
      </c>
      <c r="J4" s="7">
        <v>96</v>
      </c>
      <c r="K4" s="7">
        <v>108</v>
      </c>
      <c r="L4" s="7">
        <v>120</v>
      </c>
      <c r="M4" s="7">
        <v>132</v>
      </c>
      <c r="N4" s="7"/>
      <c r="O4" s="7" t="s">
        <v>13</v>
      </c>
      <c r="P4" s="7" t="s">
        <v>14</v>
      </c>
      <c r="Q4" s="7" t="s">
        <v>0</v>
      </c>
      <c r="R4" s="7" t="s">
        <v>15</v>
      </c>
    </row>
    <row r="5" spans="1:18" x14ac:dyDescent="0.25">
      <c r="B5" s="10">
        <v>1998</v>
      </c>
      <c r="C5" s="12"/>
      <c r="D5" s="12"/>
      <c r="E5" s="12">
        <v>6309</v>
      </c>
      <c r="F5" s="12">
        <v>8521</v>
      </c>
      <c r="G5" s="12">
        <v>10082</v>
      </c>
      <c r="H5" s="12">
        <v>11620</v>
      </c>
      <c r="I5" s="12">
        <v>13242</v>
      </c>
      <c r="J5" s="12">
        <v>14419</v>
      </c>
      <c r="K5" s="12">
        <v>15311</v>
      </c>
      <c r="L5" s="12">
        <v>15764</v>
      </c>
      <c r="M5" s="12">
        <v>15822</v>
      </c>
      <c r="N5" s="1"/>
      <c r="O5" s="12">
        <f>M5</f>
        <v>15822</v>
      </c>
      <c r="P5" s="16">
        <f>M25</f>
        <v>1</v>
      </c>
      <c r="Q5" s="12">
        <f>O5*P5</f>
        <v>15822</v>
      </c>
      <c r="R5" s="12">
        <f>Q5-O5</f>
        <v>0</v>
      </c>
    </row>
    <row r="6" spans="1:18" x14ac:dyDescent="0.25">
      <c r="B6" s="10">
        <v>1999</v>
      </c>
      <c r="C6" s="12"/>
      <c r="D6" s="12">
        <v>4666</v>
      </c>
      <c r="E6" s="12">
        <v>9861</v>
      </c>
      <c r="F6" s="12">
        <v>13971</v>
      </c>
      <c r="G6" s="12">
        <v>18127</v>
      </c>
      <c r="H6" s="12">
        <v>22032</v>
      </c>
      <c r="I6" s="12">
        <v>23511</v>
      </c>
      <c r="J6" s="12">
        <v>24146</v>
      </c>
      <c r="K6" s="12">
        <v>24592</v>
      </c>
      <c r="L6" s="12">
        <v>24817</v>
      </c>
      <c r="M6" s="12"/>
      <c r="N6" s="1"/>
      <c r="O6" s="12">
        <f>L6</f>
        <v>24817</v>
      </c>
      <c r="P6" s="11">
        <f>L25</f>
        <v>1.0036792692210099</v>
      </c>
      <c r="Q6" s="12">
        <f t="shared" ref="Q6:Q15" si="0">O6*P6</f>
        <v>24908.308424257804</v>
      </c>
      <c r="R6" s="12">
        <f t="shared" ref="R6:R15" si="1">Q6-O6</f>
        <v>91.30842425780429</v>
      </c>
    </row>
    <row r="7" spans="1:18" x14ac:dyDescent="0.25">
      <c r="B7" s="10">
        <v>2000</v>
      </c>
      <c r="C7" s="12">
        <v>1302</v>
      </c>
      <c r="D7" s="12">
        <v>6513</v>
      </c>
      <c r="E7" s="12">
        <v>12139</v>
      </c>
      <c r="F7" s="12">
        <v>17828</v>
      </c>
      <c r="G7" s="12">
        <v>24030</v>
      </c>
      <c r="H7" s="12">
        <v>28853</v>
      </c>
      <c r="I7" s="12">
        <v>33222</v>
      </c>
      <c r="J7" s="12">
        <v>35902</v>
      </c>
      <c r="K7" s="12">
        <v>36782</v>
      </c>
      <c r="L7" s="12"/>
      <c r="M7" s="12"/>
      <c r="O7" s="12">
        <f>K7</f>
        <v>36782</v>
      </c>
      <c r="P7" s="11">
        <f>K25</f>
        <v>1.0207329881025939</v>
      </c>
      <c r="Q7" s="12">
        <f t="shared" si="0"/>
        <v>37544.60076838961</v>
      </c>
      <c r="R7" s="12">
        <f t="shared" si="1"/>
        <v>762.60076838960958</v>
      </c>
    </row>
    <row r="8" spans="1:18" x14ac:dyDescent="0.25">
      <c r="B8" s="10">
        <v>2001</v>
      </c>
      <c r="C8" s="12">
        <v>1539</v>
      </c>
      <c r="D8" s="12">
        <v>5952</v>
      </c>
      <c r="E8" s="12">
        <v>12319</v>
      </c>
      <c r="F8" s="12">
        <v>18609</v>
      </c>
      <c r="G8" s="12">
        <v>24387</v>
      </c>
      <c r="H8" s="12">
        <v>31090</v>
      </c>
      <c r="I8" s="12">
        <v>37070</v>
      </c>
      <c r="J8" s="12">
        <v>38519</v>
      </c>
      <c r="K8" s="12"/>
      <c r="L8" s="12"/>
      <c r="M8" s="12"/>
      <c r="O8" s="12">
        <f>J8</f>
        <v>38519</v>
      </c>
      <c r="P8" s="11">
        <f>J25</f>
        <v>1.0511355257046398</v>
      </c>
      <c r="Q8" s="12">
        <f t="shared" si="0"/>
        <v>40488.689314617019</v>
      </c>
      <c r="R8" s="12">
        <f t="shared" si="1"/>
        <v>1969.6893146170187</v>
      </c>
    </row>
    <row r="9" spans="1:18" x14ac:dyDescent="0.25">
      <c r="B9" s="10">
        <v>2002</v>
      </c>
      <c r="C9" s="12">
        <v>2318</v>
      </c>
      <c r="D9" s="12">
        <v>7932</v>
      </c>
      <c r="E9" s="12">
        <v>13822</v>
      </c>
      <c r="F9" s="12">
        <v>22095</v>
      </c>
      <c r="G9" s="12">
        <v>31945</v>
      </c>
      <c r="H9" s="12">
        <v>40629</v>
      </c>
      <c r="I9" s="12">
        <v>44437</v>
      </c>
      <c r="J9" s="12"/>
      <c r="K9" s="12"/>
      <c r="L9" s="12"/>
      <c r="M9" s="12"/>
      <c r="O9" s="12">
        <f>I9</f>
        <v>44437</v>
      </c>
      <c r="P9" s="11">
        <f>I25</f>
        <v>1.109473571930164</v>
      </c>
      <c r="Q9" s="12">
        <f t="shared" si="0"/>
        <v>49301.677115860701</v>
      </c>
      <c r="R9" s="12">
        <f t="shared" si="1"/>
        <v>4864.6771158607007</v>
      </c>
    </row>
    <row r="10" spans="1:18" x14ac:dyDescent="0.25">
      <c r="B10" s="10">
        <v>2003</v>
      </c>
      <c r="C10" s="12">
        <v>1743</v>
      </c>
      <c r="D10" s="12">
        <v>6240</v>
      </c>
      <c r="E10" s="12">
        <v>12683</v>
      </c>
      <c r="F10" s="12">
        <v>22892</v>
      </c>
      <c r="G10" s="12">
        <v>34505</v>
      </c>
      <c r="H10" s="12">
        <v>39320</v>
      </c>
      <c r="I10" s="12"/>
      <c r="J10" s="12"/>
      <c r="K10" s="12"/>
      <c r="L10" s="12"/>
      <c r="M10" s="12"/>
      <c r="O10" s="12">
        <f>H10</f>
        <v>39320</v>
      </c>
      <c r="P10" s="11">
        <f>H25</f>
        <v>1.2521253697038168</v>
      </c>
      <c r="Q10" s="12">
        <f t="shared" si="0"/>
        <v>49233.569536754076</v>
      </c>
      <c r="R10" s="12">
        <f t="shared" si="1"/>
        <v>9913.5695367540757</v>
      </c>
    </row>
    <row r="11" spans="1:18" x14ac:dyDescent="0.25">
      <c r="B11" s="10">
        <v>2004</v>
      </c>
      <c r="C11" s="12">
        <v>2221</v>
      </c>
      <c r="D11" s="12">
        <v>9898</v>
      </c>
      <c r="E11" s="12">
        <v>25950</v>
      </c>
      <c r="F11" s="12">
        <v>43439</v>
      </c>
      <c r="G11" s="12">
        <v>52811</v>
      </c>
      <c r="H11" s="12"/>
      <c r="I11" s="12"/>
      <c r="J11" s="12"/>
      <c r="K11" s="12"/>
      <c r="L11" s="12"/>
      <c r="M11" s="12"/>
      <c r="O11" s="12">
        <f>G11</f>
        <v>52811</v>
      </c>
      <c r="P11" s="11">
        <f>G25</f>
        <v>1.5187651678819594</v>
      </c>
      <c r="Q11" s="12">
        <f t="shared" si="0"/>
        <v>80207.507281014157</v>
      </c>
      <c r="R11" s="12">
        <f t="shared" si="1"/>
        <v>27396.507281014157</v>
      </c>
    </row>
    <row r="12" spans="1:18" x14ac:dyDescent="0.25">
      <c r="B12" s="10">
        <v>2005</v>
      </c>
      <c r="C12" s="12">
        <v>3043</v>
      </c>
      <c r="D12" s="12">
        <v>12219</v>
      </c>
      <c r="E12" s="12">
        <v>27073</v>
      </c>
      <c r="F12" s="12">
        <v>40026</v>
      </c>
      <c r="G12" s="12"/>
      <c r="H12" s="12"/>
      <c r="I12" s="12"/>
      <c r="J12" s="12"/>
      <c r="K12" s="12"/>
      <c r="L12" s="12"/>
      <c r="M12" s="12"/>
      <c r="O12" s="12">
        <f>F12</f>
        <v>40026</v>
      </c>
      <c r="P12" s="11">
        <f>F25</f>
        <v>2.0189769769664645</v>
      </c>
      <c r="Q12" s="12">
        <f t="shared" si="0"/>
        <v>80811.572480059709</v>
      </c>
      <c r="R12" s="12">
        <f t="shared" si="1"/>
        <v>40785.572480059709</v>
      </c>
    </row>
    <row r="13" spans="1:18" x14ac:dyDescent="0.25">
      <c r="B13" s="10">
        <v>2006</v>
      </c>
      <c r="C13" s="12">
        <v>3531</v>
      </c>
      <c r="D13" s="12">
        <v>11778</v>
      </c>
      <c r="E13" s="12">
        <v>22819</v>
      </c>
      <c r="F13" s="12"/>
      <c r="G13" s="12"/>
      <c r="H13" s="12"/>
      <c r="I13" s="12"/>
      <c r="J13" s="12"/>
      <c r="K13" s="12"/>
      <c r="L13" s="12"/>
      <c r="M13" s="12"/>
      <c r="O13" s="12">
        <f>E13</f>
        <v>22819</v>
      </c>
      <c r="P13" s="11">
        <f>E25</f>
        <v>3.1485562512146967</v>
      </c>
      <c r="Q13" s="12">
        <f t="shared" si="0"/>
        <v>71846.905096468166</v>
      </c>
      <c r="R13" s="12">
        <f t="shared" si="1"/>
        <v>49027.905096468166</v>
      </c>
    </row>
    <row r="14" spans="1:18" x14ac:dyDescent="0.25">
      <c r="B14" s="10">
        <v>2007</v>
      </c>
      <c r="C14" s="12">
        <v>3529</v>
      </c>
      <c r="D14" s="12">
        <v>11865</v>
      </c>
      <c r="E14" s="12"/>
      <c r="F14" s="12"/>
      <c r="G14" s="12"/>
      <c r="H14" s="12"/>
      <c r="I14" s="12"/>
      <c r="J14" s="12"/>
      <c r="K14" s="12"/>
      <c r="L14" s="12"/>
      <c r="M14" s="12"/>
      <c r="O14" s="12">
        <f>D14</f>
        <v>11865</v>
      </c>
      <c r="P14" s="11">
        <f>D25</f>
        <v>7.0450745893088955</v>
      </c>
      <c r="Q14" s="12">
        <f t="shared" si="0"/>
        <v>83589.810002150043</v>
      </c>
      <c r="R14" s="12">
        <f t="shared" si="1"/>
        <v>71724.810002150043</v>
      </c>
    </row>
    <row r="15" spans="1:18" x14ac:dyDescent="0.25">
      <c r="B15" s="10">
        <v>2008</v>
      </c>
      <c r="C15" s="12">
        <v>3409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2">
        <f>C15</f>
        <v>3409</v>
      </c>
      <c r="P15" s="11">
        <f>C25</f>
        <v>25.007469555755282</v>
      </c>
      <c r="Q15" s="12">
        <f t="shared" si="0"/>
        <v>85250.463715569756</v>
      </c>
      <c r="R15" s="12">
        <f t="shared" si="1"/>
        <v>81841.463715569756</v>
      </c>
    </row>
    <row r="16" spans="1:18" x14ac:dyDescent="0.25">
      <c r="B16" s="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3">
        <f>SUM(O5:O15)</f>
        <v>330627</v>
      </c>
      <c r="P16" s="1"/>
      <c r="Q16" s="13">
        <f t="shared" ref="Q16:R16" si="2">SUM(Q5:Q15)</f>
        <v>619005.10373514099</v>
      </c>
      <c r="R16" s="15">
        <f t="shared" si="2"/>
        <v>288378.10373514105</v>
      </c>
    </row>
    <row r="17" spans="2:18" x14ac:dyDescent="0.25">
      <c r="B17" s="7"/>
      <c r="C17" s="8" t="str">
        <f>C4&amp;"-"&amp;D4</f>
        <v>12-24</v>
      </c>
      <c r="D17" s="8" t="str">
        <f>D4&amp;"-"&amp;E4</f>
        <v>24-36</v>
      </c>
      <c r="E17" s="8" t="str">
        <f>E4&amp;"-"&amp;F4</f>
        <v>36-48</v>
      </c>
      <c r="F17" s="8" t="str">
        <f>F4&amp;"-"&amp;G4</f>
        <v>48-60</v>
      </c>
      <c r="G17" s="8" t="str">
        <f>G4&amp;"-"&amp;H4</f>
        <v>60-72</v>
      </c>
      <c r="H17" s="8" t="str">
        <f>H4&amp;"-"&amp;I4</f>
        <v>72-84</v>
      </c>
      <c r="I17" s="8" t="str">
        <f>I4&amp;"-"&amp;J4</f>
        <v>84-96</v>
      </c>
      <c r="J17" s="8" t="str">
        <f>J4&amp;"-"&amp;K4</f>
        <v>96-108</v>
      </c>
      <c r="K17" s="8" t="str">
        <f>K4&amp;"-"&amp;L4</f>
        <v>108-120</v>
      </c>
      <c r="L17" s="8" t="str">
        <f>L4&amp;"-"&amp;M4</f>
        <v>120-132</v>
      </c>
      <c r="M17" s="8" t="str">
        <f>M4&amp;"-Ult"</f>
        <v>132-Ult</v>
      </c>
      <c r="N17" s="1"/>
      <c r="O17" s="14"/>
      <c r="P17" s="1"/>
      <c r="Q17" s="14"/>
      <c r="R17" s="14"/>
    </row>
    <row r="18" spans="2:18" x14ac:dyDescent="0.25">
      <c r="B18" s="7" t="s">
        <v>5</v>
      </c>
      <c r="C18" s="9">
        <f>SUM(D12:D14)/SUM(C12:C14)</f>
        <v>3.5496387211719291</v>
      </c>
      <c r="D18" s="9">
        <f>SUM(E11:E13)/SUM(D11:D13)</f>
        <v>2.2375571618232777</v>
      </c>
      <c r="E18" s="9">
        <f>SUM(F10:F12)/SUM(E10:E12)</f>
        <v>1.6186801814141782</v>
      </c>
      <c r="F18" s="9">
        <f>SUM(G9:G11)/SUM(F9:F11)</f>
        <v>1.3487096555311786</v>
      </c>
      <c r="G18" s="9">
        <f>SUM(H8:H10)/SUM(G8:G10)</f>
        <v>1.2223983619009875</v>
      </c>
      <c r="H18" s="9">
        <f>SUM(I7:I9)/SUM(H7:H9)</f>
        <v>1.1407648251998568</v>
      </c>
      <c r="I18" s="9">
        <f>SUM(J6:J8)/SUM(I6:I8)</f>
        <v>1.0507872882530409</v>
      </c>
      <c r="J18" s="9">
        <f>SUM(K5:K7)/SUM(J5:J7)</f>
        <v>1.0297850054386506</v>
      </c>
      <c r="K18" s="9">
        <f>SUM(L5:L6)/SUM(K5:K6)</f>
        <v>1.0169912036688971</v>
      </c>
      <c r="L18" s="9">
        <f>SUM(M5)/SUM(L5)</f>
        <v>1.0036792692210099</v>
      </c>
      <c r="M18" s="9">
        <v>1</v>
      </c>
      <c r="N18" s="1"/>
      <c r="O18" s="1"/>
      <c r="P18" s="1"/>
      <c r="Q18" s="1"/>
    </row>
    <row r="19" spans="2:18" x14ac:dyDescent="0.25">
      <c r="B19" s="7" t="s">
        <v>6</v>
      </c>
      <c r="C19" s="9">
        <f>SUM(D10:D14)/SUM(C10:C14)</f>
        <v>3.6965948674202034</v>
      </c>
      <c r="D19" s="9">
        <f>SUM(E9:E13)/SUM(D9:D13)</f>
        <v>2.1292570786610354</v>
      </c>
      <c r="E19" s="9">
        <f>SUM(F8:F12)/SUM(E8:E12)</f>
        <v>1.6011519156858689</v>
      </c>
      <c r="F19" s="9">
        <f>SUM(G7:G11)/SUM(F7:F11)</f>
        <v>1.3428958138119378</v>
      </c>
      <c r="G19" s="9">
        <f>SUM(H6:H10)/SUM(G6:G10)</f>
        <v>1.2175286103132472</v>
      </c>
      <c r="H19" s="9">
        <f>SUM(I5:I9)/SUM(H5:H9)</f>
        <v>1.1285761115746811</v>
      </c>
      <c r="I19" s="9">
        <f>SUM(J5:J8)/SUM(I5:I8)</f>
        <v>1.0555000233546639</v>
      </c>
      <c r="J19" s="9">
        <f>SUM(K5:K7)/SUM(J5:J7)</f>
        <v>1.0297850054386506</v>
      </c>
      <c r="K19" s="9">
        <f>SUM(L5:L6)/SUM(K5:K6)</f>
        <v>1.0169912036688971</v>
      </c>
      <c r="L19" s="9">
        <f>SUM(M5)/SUM(L5)</f>
        <v>1.0036792692210099</v>
      </c>
      <c r="M19" s="9">
        <v>1</v>
      </c>
      <c r="N19" s="1"/>
      <c r="O19" s="1"/>
      <c r="P19" s="1"/>
      <c r="Q19" s="1"/>
    </row>
    <row r="20" spans="2:18" x14ac:dyDescent="0.25">
      <c r="B20" s="7" t="s">
        <v>7</v>
      </c>
      <c r="C20" s="9">
        <f>SUM(D7:D14)/SUM(C7:C14)</f>
        <v>3.7655778633101007</v>
      </c>
      <c r="D20" s="9">
        <f>SUM(E6:E13)/SUM(D6:D13)</f>
        <v>2.0961685941286543</v>
      </c>
      <c r="E20" s="9">
        <f>SUM(F5:F12)/SUM(E5:E12)</f>
        <v>1.5594810080229036</v>
      </c>
      <c r="F20" s="9">
        <f>SUM(G5:G11)/SUM(F5:F11)</f>
        <v>1.329354280479115</v>
      </c>
      <c r="G20" s="9">
        <f>SUM(H5:H10)/SUM(G5:G10)</f>
        <v>1.2129497609661999</v>
      </c>
      <c r="H20" s="9">
        <f>SUM(I5:I9)/SUM(H5:H9)</f>
        <v>1.1285761115746811</v>
      </c>
      <c r="I20" s="9">
        <f>SUM(J5:J8)/SUM(I5:I8)</f>
        <v>1.0555000233546639</v>
      </c>
      <c r="J20" s="9">
        <f>SUM(K5:K7)/SUM(J5:J7)</f>
        <v>1.0297850054386506</v>
      </c>
      <c r="K20" s="9">
        <f>SUM(L5:L6)/SUM(K5:K6)</f>
        <v>1.0169912036688971</v>
      </c>
      <c r="L20" s="9">
        <f>SUM(M5)/SUM(L5)</f>
        <v>1.0036792692210099</v>
      </c>
      <c r="M20" s="9">
        <v>1</v>
      </c>
      <c r="N20" s="1"/>
      <c r="O20" s="1"/>
      <c r="P20" s="1"/>
      <c r="Q20" s="1"/>
    </row>
    <row r="21" spans="2:18" x14ac:dyDescent="0.25">
      <c r="B21" s="7" t="s">
        <v>8</v>
      </c>
      <c r="C21" s="1" t="s">
        <v>10</v>
      </c>
      <c r="D21" s="1" t="s">
        <v>10</v>
      </c>
      <c r="E21" s="1" t="s">
        <v>11</v>
      </c>
      <c r="F21" s="1" t="s">
        <v>11</v>
      </c>
      <c r="G21" s="1" t="s">
        <v>11</v>
      </c>
      <c r="H21" s="1" t="s">
        <v>11</v>
      </c>
      <c r="I21" s="1" t="s">
        <v>11</v>
      </c>
      <c r="J21" s="1" t="s">
        <v>11</v>
      </c>
      <c r="K21" s="1" t="s">
        <v>11</v>
      </c>
      <c r="L21" s="1" t="s">
        <v>11</v>
      </c>
      <c r="M21" s="1" t="s">
        <v>11</v>
      </c>
      <c r="N21" s="1"/>
      <c r="O21" s="1"/>
      <c r="P21" s="1"/>
      <c r="Q21" s="1"/>
    </row>
    <row r="22" spans="2:18" x14ac:dyDescent="0.25">
      <c r="B22" s="7" t="s">
        <v>9</v>
      </c>
      <c r="C22" s="9">
        <f>C18</f>
        <v>3.5496387211719291</v>
      </c>
      <c r="D22" s="9">
        <f>D18</f>
        <v>2.2375571618232777</v>
      </c>
      <c r="E22" s="9">
        <f t="shared" ref="C22:M22" si="3">E20</f>
        <v>1.5594810080229036</v>
      </c>
      <c r="F22" s="9">
        <f t="shared" si="3"/>
        <v>1.329354280479115</v>
      </c>
      <c r="G22" s="9">
        <f t="shared" si="3"/>
        <v>1.2129497609661999</v>
      </c>
      <c r="H22" s="9">
        <f t="shared" si="3"/>
        <v>1.1285761115746811</v>
      </c>
      <c r="I22" s="9">
        <f t="shared" si="3"/>
        <v>1.0555000233546639</v>
      </c>
      <c r="J22" s="9">
        <f t="shared" si="3"/>
        <v>1.0297850054386506</v>
      </c>
      <c r="K22" s="9">
        <f t="shared" si="3"/>
        <v>1.0169912036688971</v>
      </c>
      <c r="L22" s="9">
        <f t="shared" si="3"/>
        <v>1.0036792692210099</v>
      </c>
      <c r="M22" s="9">
        <f t="shared" si="3"/>
        <v>1</v>
      </c>
      <c r="N22" s="1"/>
      <c r="O22" s="1"/>
    </row>
    <row r="23" spans="2:18" x14ac:dyDescent="0.25">
      <c r="O23" s="1"/>
    </row>
    <row r="24" spans="2:18" x14ac:dyDescent="0.25">
      <c r="C24" s="8" t="str">
        <f>C4&amp;"-Ult"</f>
        <v>12-Ult</v>
      </c>
      <c r="D24" s="8" t="str">
        <f>D4&amp;"-Ult"</f>
        <v>24-Ult</v>
      </c>
      <c r="E24" s="8" t="str">
        <f>E4&amp;"-Ult"</f>
        <v>36-Ult</v>
      </c>
      <c r="F24" s="8" t="str">
        <f>F4&amp;"-Ult"</f>
        <v>48-Ult</v>
      </c>
      <c r="G24" s="8" t="str">
        <f>G4&amp;"-Ult"</f>
        <v>60-Ult</v>
      </c>
      <c r="H24" s="8" t="str">
        <f>H4&amp;"-Ult"</f>
        <v>72-Ult</v>
      </c>
      <c r="I24" s="8" t="str">
        <f>I4&amp;"-Ult"</f>
        <v>84-Ult</v>
      </c>
      <c r="J24" s="8" t="str">
        <f>J4&amp;"-Ult"</f>
        <v>96-Ult</v>
      </c>
      <c r="K24" s="8" t="str">
        <f>K4&amp;"-Ult"</f>
        <v>108-Ult</v>
      </c>
      <c r="L24" s="8" t="str">
        <f>L4&amp;"-Ult"</f>
        <v>120-Ult</v>
      </c>
      <c r="M24" s="8" t="str">
        <f>M4&amp;"-Ult"</f>
        <v>132-Ult</v>
      </c>
      <c r="N24" s="5"/>
    </row>
    <row r="25" spans="2:18" x14ac:dyDescent="0.25">
      <c r="B25" s="7" t="s">
        <v>12</v>
      </c>
      <c r="C25" s="9">
        <f>C22*D25</f>
        <v>25.007469555755282</v>
      </c>
      <c r="D25" s="9">
        <f t="shared" ref="D25:L25" si="4">D22*E25</f>
        <v>7.0450745893088955</v>
      </c>
      <c r="E25" s="9">
        <f t="shared" si="4"/>
        <v>3.1485562512146967</v>
      </c>
      <c r="F25" s="9">
        <f t="shared" si="4"/>
        <v>2.0189769769664645</v>
      </c>
      <c r="G25" s="9">
        <f t="shared" si="4"/>
        <v>1.5187651678819594</v>
      </c>
      <c r="H25" s="9">
        <f t="shared" si="4"/>
        <v>1.2521253697038168</v>
      </c>
      <c r="I25" s="9">
        <f t="shared" si="4"/>
        <v>1.109473571930164</v>
      </c>
      <c r="J25" s="9">
        <f t="shared" si="4"/>
        <v>1.0511355257046398</v>
      </c>
      <c r="K25" s="9">
        <f t="shared" si="4"/>
        <v>1.0207329881025939</v>
      </c>
      <c r="L25" s="9">
        <f t="shared" si="4"/>
        <v>1.0036792692210099</v>
      </c>
      <c r="M25" s="4">
        <f>M22</f>
        <v>1</v>
      </c>
      <c r="N25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36F4-7CAC-481D-A052-469B54DBD6AA}">
  <dimension ref="A1:R25"/>
  <sheetViews>
    <sheetView tabSelected="1" workbookViewId="0">
      <selection activeCell="C31" sqref="C31"/>
    </sheetView>
  </sheetViews>
  <sheetFormatPr defaultRowHeight="15" x14ac:dyDescent="0.25"/>
  <cols>
    <col min="2" max="2" width="15.7109375" customWidth="1"/>
    <col min="3" max="13" width="10.7109375" customWidth="1"/>
    <col min="14" max="14" width="5.7109375" customWidth="1"/>
    <col min="15" max="18" width="15.7109375" customWidth="1"/>
  </cols>
  <sheetData>
    <row r="1" spans="1:18" ht="23.25" x14ac:dyDescent="0.35">
      <c r="A1" s="6" t="s">
        <v>1</v>
      </c>
    </row>
    <row r="2" spans="1:18" ht="23.25" x14ac:dyDescent="0.35">
      <c r="B2" s="6"/>
    </row>
    <row r="3" spans="1:18" x14ac:dyDescent="0.25">
      <c r="B3" s="7" t="s">
        <v>2</v>
      </c>
      <c r="C3" s="7" t="s">
        <v>4</v>
      </c>
    </row>
    <row r="4" spans="1:18" x14ac:dyDescent="0.25">
      <c r="B4" s="7" t="s">
        <v>3</v>
      </c>
      <c r="C4" s="7">
        <v>12</v>
      </c>
      <c r="D4" s="7">
        <v>24</v>
      </c>
      <c r="E4" s="7">
        <v>36</v>
      </c>
      <c r="F4" s="7">
        <v>48</v>
      </c>
      <c r="G4" s="7">
        <v>60</v>
      </c>
      <c r="H4" s="7">
        <v>72</v>
      </c>
      <c r="I4" s="7">
        <v>84</v>
      </c>
      <c r="J4" s="7">
        <v>96</v>
      </c>
      <c r="K4" s="7">
        <v>108</v>
      </c>
      <c r="L4" s="7">
        <v>120</v>
      </c>
      <c r="M4" s="7">
        <v>132</v>
      </c>
      <c r="N4" s="7"/>
      <c r="O4" s="7" t="s">
        <v>13</v>
      </c>
      <c r="P4" s="7" t="s">
        <v>14</v>
      </c>
      <c r="Q4" s="7" t="s">
        <v>0</v>
      </c>
      <c r="R4" s="7" t="s">
        <v>15</v>
      </c>
    </row>
    <row r="5" spans="1:18" x14ac:dyDescent="0.25">
      <c r="B5" s="10">
        <v>1998</v>
      </c>
      <c r="C5" s="12"/>
      <c r="D5" s="12"/>
      <c r="E5" s="12">
        <v>6309</v>
      </c>
      <c r="F5" s="12">
        <v>8521</v>
      </c>
      <c r="G5" s="12">
        <v>10082</v>
      </c>
      <c r="H5" s="12">
        <v>11620</v>
      </c>
      <c r="I5" s="12">
        <v>13242</v>
      </c>
      <c r="J5" s="12">
        <v>14419</v>
      </c>
      <c r="K5" s="12">
        <v>15311</v>
      </c>
      <c r="L5" s="12">
        <v>15764</v>
      </c>
      <c r="M5" s="12">
        <v>15822</v>
      </c>
      <c r="N5" s="1"/>
      <c r="O5" s="12">
        <f>M5</f>
        <v>15822</v>
      </c>
      <c r="P5" s="16">
        <f>M25</f>
        <v>1</v>
      </c>
      <c r="Q5" s="12">
        <f>O5*P5</f>
        <v>15822</v>
      </c>
      <c r="R5" s="12">
        <f>Q5-O5</f>
        <v>0</v>
      </c>
    </row>
    <row r="6" spans="1:18" x14ac:dyDescent="0.25">
      <c r="B6" s="10">
        <v>1999</v>
      </c>
      <c r="C6" s="12"/>
      <c r="D6" s="12">
        <v>4666</v>
      </c>
      <c r="E6" s="12">
        <v>9861</v>
      </c>
      <c r="F6" s="12">
        <v>13971</v>
      </c>
      <c r="G6" s="12">
        <v>18127</v>
      </c>
      <c r="H6" s="12">
        <v>22032</v>
      </c>
      <c r="I6" s="12">
        <v>23511</v>
      </c>
      <c r="J6" s="12">
        <v>24146</v>
      </c>
      <c r="K6" s="12">
        <v>24592</v>
      </c>
      <c r="L6" s="12">
        <v>24817</v>
      </c>
      <c r="M6" s="12"/>
      <c r="N6" s="1"/>
      <c r="O6" s="12">
        <f>L6</f>
        <v>24817</v>
      </c>
      <c r="P6" s="11">
        <f>L25</f>
        <v>1.0036792692210099</v>
      </c>
      <c r="Q6" s="12">
        <f t="shared" ref="Q6:Q15" si="0">O6*P6</f>
        <v>24908.308424257804</v>
      </c>
      <c r="R6" s="12">
        <f t="shared" ref="R6:R15" si="1">Q6-O6</f>
        <v>91.30842425780429</v>
      </c>
    </row>
    <row r="7" spans="1:18" x14ac:dyDescent="0.25">
      <c r="B7" s="10">
        <v>2000</v>
      </c>
      <c r="C7" s="12">
        <v>1302</v>
      </c>
      <c r="D7" s="12">
        <v>6513</v>
      </c>
      <c r="E7" s="12">
        <v>12139</v>
      </c>
      <c r="F7" s="12">
        <v>17828</v>
      </c>
      <c r="G7" s="12">
        <v>24030</v>
      </c>
      <c r="H7" s="12">
        <v>28853</v>
      </c>
      <c r="I7" s="12">
        <v>33222</v>
      </c>
      <c r="J7" s="12">
        <v>35902</v>
      </c>
      <c r="K7" s="12">
        <v>36782</v>
      </c>
      <c r="L7" s="12"/>
      <c r="M7" s="12"/>
      <c r="O7" s="12">
        <f>K7</f>
        <v>36782</v>
      </c>
      <c r="P7" s="11">
        <f>K25</f>
        <v>1.0207329881025939</v>
      </c>
      <c r="Q7" s="12">
        <f t="shared" si="0"/>
        <v>37544.60076838961</v>
      </c>
      <c r="R7" s="12">
        <f t="shared" si="1"/>
        <v>762.60076838960958</v>
      </c>
    </row>
    <row r="8" spans="1:18" x14ac:dyDescent="0.25">
      <c r="B8" s="10">
        <v>2001</v>
      </c>
      <c r="C8" s="12">
        <v>1539</v>
      </c>
      <c r="D8" s="12">
        <v>5952</v>
      </c>
      <c r="E8" s="12">
        <v>12319</v>
      </c>
      <c r="F8" s="12">
        <v>18609</v>
      </c>
      <c r="G8" s="12">
        <v>24387</v>
      </c>
      <c r="H8" s="12">
        <v>31090</v>
      </c>
      <c r="I8" s="12">
        <v>37070</v>
      </c>
      <c r="J8" s="12">
        <v>38519</v>
      </c>
      <c r="K8" s="12"/>
      <c r="L8" s="12"/>
      <c r="M8" s="12"/>
      <c r="O8" s="12">
        <f>J8</f>
        <v>38519</v>
      </c>
      <c r="P8" s="11">
        <f>J25</f>
        <v>1.0511355257046398</v>
      </c>
      <c r="Q8" s="12">
        <f t="shared" si="0"/>
        <v>40488.689314617019</v>
      </c>
      <c r="R8" s="12">
        <f t="shared" si="1"/>
        <v>1969.6893146170187</v>
      </c>
    </row>
    <row r="9" spans="1:18" x14ac:dyDescent="0.25">
      <c r="B9" s="10">
        <v>2002</v>
      </c>
      <c r="C9" s="12">
        <v>2318</v>
      </c>
      <c r="D9" s="12">
        <v>7932</v>
      </c>
      <c r="E9" s="12">
        <v>13822</v>
      </c>
      <c r="F9" s="12">
        <v>22095</v>
      </c>
      <c r="G9" s="12">
        <v>31945</v>
      </c>
      <c r="H9" s="12">
        <v>40629</v>
      </c>
      <c r="I9" s="12">
        <v>44437</v>
      </c>
      <c r="J9" s="12"/>
      <c r="K9" s="12"/>
      <c r="L9" s="12"/>
      <c r="M9" s="12"/>
      <c r="O9" s="12">
        <f>I9</f>
        <v>44437</v>
      </c>
      <c r="P9" s="11">
        <f>I25</f>
        <v>1.109473571930164</v>
      </c>
      <c r="Q9" s="12">
        <f t="shared" si="0"/>
        <v>49301.677115860701</v>
      </c>
      <c r="R9" s="12">
        <f t="shared" si="1"/>
        <v>4864.6771158607007</v>
      </c>
    </row>
    <row r="10" spans="1:18" x14ac:dyDescent="0.25">
      <c r="B10" s="10">
        <v>2003</v>
      </c>
      <c r="C10" s="12">
        <v>1743</v>
      </c>
      <c r="D10" s="12">
        <v>6240</v>
      </c>
      <c r="E10" s="12">
        <v>12683</v>
      </c>
      <c r="F10" s="12">
        <v>22892</v>
      </c>
      <c r="G10" s="12">
        <v>34505</v>
      </c>
      <c r="H10" s="12">
        <v>39320</v>
      </c>
      <c r="I10" s="12"/>
      <c r="J10" s="12"/>
      <c r="K10" s="12"/>
      <c r="L10" s="12"/>
      <c r="M10" s="12"/>
      <c r="O10" s="12">
        <f>H10</f>
        <v>39320</v>
      </c>
      <c r="P10" s="11">
        <f>H25</f>
        <v>1.2521253697038168</v>
      </c>
      <c r="Q10" s="12">
        <f t="shared" si="0"/>
        <v>49233.569536754076</v>
      </c>
      <c r="R10" s="12">
        <f t="shared" si="1"/>
        <v>9913.5695367540757</v>
      </c>
    </row>
    <row r="11" spans="1:18" x14ac:dyDescent="0.25">
      <c r="B11" s="10">
        <v>2004</v>
      </c>
      <c r="C11" s="12">
        <v>2221</v>
      </c>
      <c r="D11" s="12">
        <v>9898</v>
      </c>
      <c r="E11" s="12">
        <v>25950</v>
      </c>
      <c r="F11" s="12">
        <v>43439</v>
      </c>
      <c r="G11" s="12">
        <v>52811</v>
      </c>
      <c r="H11" s="12"/>
      <c r="I11" s="12"/>
      <c r="J11" s="12"/>
      <c r="K11" s="12"/>
      <c r="L11" s="12"/>
      <c r="M11" s="12"/>
      <c r="O11" s="12">
        <f>G11</f>
        <v>52811</v>
      </c>
      <c r="P11" s="11">
        <f>G25</f>
        <v>1.5187651678819594</v>
      </c>
      <c r="Q11" s="12">
        <f t="shared" si="0"/>
        <v>80207.507281014157</v>
      </c>
      <c r="R11" s="12">
        <f t="shared" si="1"/>
        <v>27396.507281014157</v>
      </c>
    </row>
    <row r="12" spans="1:18" x14ac:dyDescent="0.25">
      <c r="B12" s="10">
        <v>2005</v>
      </c>
      <c r="C12" s="12">
        <v>3043</v>
      </c>
      <c r="D12" s="12">
        <v>12219</v>
      </c>
      <c r="E12" s="12">
        <v>27073</v>
      </c>
      <c r="F12" s="12">
        <v>40026</v>
      </c>
      <c r="G12" s="12"/>
      <c r="H12" s="12"/>
      <c r="I12" s="12"/>
      <c r="J12" s="12"/>
      <c r="K12" s="12"/>
      <c r="L12" s="12"/>
      <c r="M12" s="12"/>
      <c r="O12" s="12">
        <f>F12</f>
        <v>40026</v>
      </c>
      <c r="P12" s="11">
        <f>F25</f>
        <v>2.0189769769664645</v>
      </c>
      <c r="Q12" s="12">
        <f t="shared" si="0"/>
        <v>80811.572480059709</v>
      </c>
      <c r="R12" s="12">
        <f t="shared" si="1"/>
        <v>40785.572480059709</v>
      </c>
    </row>
    <row r="13" spans="1:18" x14ac:dyDescent="0.25">
      <c r="B13" s="10">
        <v>2006</v>
      </c>
      <c r="C13" s="12">
        <v>3531</v>
      </c>
      <c r="D13" s="12">
        <v>11778</v>
      </c>
      <c r="E13" s="12">
        <v>22819</v>
      </c>
      <c r="F13" s="12"/>
      <c r="G13" s="12"/>
      <c r="H13" s="12"/>
      <c r="I13" s="12"/>
      <c r="J13" s="12"/>
      <c r="K13" s="12"/>
      <c r="L13" s="12"/>
      <c r="M13" s="12"/>
      <c r="O13" s="12">
        <f>E13</f>
        <v>22819</v>
      </c>
      <c r="P13" s="11">
        <f>E25</f>
        <v>3.1485562512146967</v>
      </c>
      <c r="Q13" s="12">
        <f t="shared" si="0"/>
        <v>71846.905096468166</v>
      </c>
      <c r="R13" s="12">
        <f t="shared" si="1"/>
        <v>49027.905096468166</v>
      </c>
    </row>
    <row r="14" spans="1:18" x14ac:dyDescent="0.25">
      <c r="B14" s="10">
        <v>2007</v>
      </c>
      <c r="C14" s="12">
        <v>3529</v>
      </c>
      <c r="D14" s="12">
        <v>11865</v>
      </c>
      <c r="E14" s="12"/>
      <c r="F14" s="12"/>
      <c r="G14" s="12"/>
      <c r="H14" s="12"/>
      <c r="I14" s="12"/>
      <c r="J14" s="12"/>
      <c r="K14" s="12"/>
      <c r="L14" s="12"/>
      <c r="M14" s="12"/>
      <c r="O14" s="12">
        <f>D14</f>
        <v>11865</v>
      </c>
      <c r="P14" s="11">
        <f>D25</f>
        <v>6.5999047306436971</v>
      </c>
      <c r="Q14" s="12">
        <f t="shared" si="0"/>
        <v>78307.869629087465</v>
      </c>
      <c r="R14" s="12">
        <f t="shared" si="1"/>
        <v>66442.869629087465</v>
      </c>
    </row>
    <row r="15" spans="1:18" x14ac:dyDescent="0.25">
      <c r="B15" s="10">
        <v>2008</v>
      </c>
      <c r="C15" s="12">
        <v>3409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2">
        <f>C15</f>
        <v>3409</v>
      </c>
      <c r="P15" s="11">
        <f>C25</f>
        <v>24.852455153667517</v>
      </c>
      <c r="Q15" s="12">
        <f t="shared" si="0"/>
        <v>84722.019618852559</v>
      </c>
      <c r="R15" s="12">
        <f t="shared" si="1"/>
        <v>81313.019618852559</v>
      </c>
    </row>
    <row r="16" spans="1:18" x14ac:dyDescent="0.25">
      <c r="B16" s="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3">
        <f>SUM(O5:O15)</f>
        <v>330627</v>
      </c>
      <c r="P16" s="1"/>
      <c r="Q16" s="13">
        <f t="shared" ref="Q16:R16" si="2">SUM(Q5:Q15)</f>
        <v>613194.7192653612</v>
      </c>
      <c r="R16" s="15">
        <f t="shared" si="2"/>
        <v>282567.71926536132</v>
      </c>
    </row>
    <row r="17" spans="2:18" x14ac:dyDescent="0.25">
      <c r="B17" s="7"/>
      <c r="C17" s="8" t="str">
        <f>C4&amp;"-"&amp;D4</f>
        <v>12-24</v>
      </c>
      <c r="D17" s="8" t="str">
        <f>D4&amp;"-"&amp;E4</f>
        <v>24-36</v>
      </c>
      <c r="E17" s="8" t="str">
        <f>E4&amp;"-"&amp;F4</f>
        <v>36-48</v>
      </c>
      <c r="F17" s="8" t="str">
        <f>F4&amp;"-"&amp;G4</f>
        <v>48-60</v>
      </c>
      <c r="G17" s="8" t="str">
        <f>G4&amp;"-"&amp;H4</f>
        <v>60-72</v>
      </c>
      <c r="H17" s="8" t="str">
        <f>H4&amp;"-"&amp;I4</f>
        <v>72-84</v>
      </c>
      <c r="I17" s="8" t="str">
        <f>I4&amp;"-"&amp;J4</f>
        <v>84-96</v>
      </c>
      <c r="J17" s="8" t="str">
        <f>J4&amp;"-"&amp;K4</f>
        <v>96-108</v>
      </c>
      <c r="K17" s="8" t="str">
        <f>K4&amp;"-"&amp;L4</f>
        <v>108-120</v>
      </c>
      <c r="L17" s="8" t="str">
        <f>L4&amp;"-"&amp;M4</f>
        <v>120-132</v>
      </c>
      <c r="M17" s="8" t="str">
        <f>M4&amp;"-Ult"</f>
        <v>132-Ult</v>
      </c>
      <c r="N17" s="1"/>
      <c r="O17" s="14"/>
      <c r="P17" s="1"/>
      <c r="Q17" s="14"/>
      <c r="R17" s="14"/>
    </row>
    <row r="18" spans="2:18" x14ac:dyDescent="0.25">
      <c r="B18" s="7" t="s">
        <v>5</v>
      </c>
      <c r="C18" s="9">
        <f>SUM(D12:D14)/SUM(C12:C14)</f>
        <v>3.5496387211719291</v>
      </c>
      <c r="D18" s="9">
        <f>SUM(E11:E13)/SUM(D11:D13)</f>
        <v>2.2375571618232777</v>
      </c>
      <c r="E18" s="9">
        <f>SUM(F10:F12)/SUM(E10:E12)</f>
        <v>1.6186801814141782</v>
      </c>
      <c r="F18" s="9">
        <f>SUM(G9:G11)/SUM(F9:F11)</f>
        <v>1.3487096555311786</v>
      </c>
      <c r="G18" s="9">
        <f>SUM(H8:H10)/SUM(G8:G10)</f>
        <v>1.2223983619009875</v>
      </c>
      <c r="H18" s="9">
        <f>SUM(I7:I9)/SUM(H7:H9)</f>
        <v>1.1407648251998568</v>
      </c>
      <c r="I18" s="9">
        <f>SUM(J6:J8)/SUM(I6:I8)</f>
        <v>1.0507872882530409</v>
      </c>
      <c r="J18" s="9">
        <f>SUM(K5:K7)/SUM(J5:J7)</f>
        <v>1.0297850054386506</v>
      </c>
      <c r="K18" s="9">
        <f>SUM(L5:L6)/SUM(K5:K6)</f>
        <v>1.0169912036688971</v>
      </c>
      <c r="L18" s="9">
        <f>SUM(M5)/SUM(L5)</f>
        <v>1.0036792692210099</v>
      </c>
      <c r="M18" s="9">
        <v>1</v>
      </c>
      <c r="N18" s="1"/>
      <c r="O18" s="1"/>
      <c r="P18" s="1"/>
      <c r="Q18" s="1"/>
    </row>
    <row r="19" spans="2:18" x14ac:dyDescent="0.25">
      <c r="B19" s="7" t="s">
        <v>6</v>
      </c>
      <c r="C19" s="9">
        <f>SUM(D10:D14)/SUM(C10:C14)</f>
        <v>3.6965948674202034</v>
      </c>
      <c r="D19" s="9">
        <f>SUM(E9:E13)/SUM(D9:D13)</f>
        <v>2.1292570786610354</v>
      </c>
      <c r="E19" s="9">
        <f>SUM(F8:F12)/SUM(E8:E12)</f>
        <v>1.6011519156858689</v>
      </c>
      <c r="F19" s="9">
        <f>SUM(G7:G11)/SUM(F7:F11)</f>
        <v>1.3428958138119378</v>
      </c>
      <c r="G19" s="9">
        <f>SUM(H6:H10)/SUM(G6:G10)</f>
        <v>1.2175286103132472</v>
      </c>
      <c r="H19" s="9">
        <f>SUM(I5:I9)/SUM(H5:H9)</f>
        <v>1.1285761115746811</v>
      </c>
      <c r="I19" s="9">
        <f>SUM(J5:J8)/SUM(I5:I8)</f>
        <v>1.0555000233546639</v>
      </c>
      <c r="J19" s="9">
        <f>SUM(K5:K7)/SUM(J5:J7)</f>
        <v>1.0297850054386506</v>
      </c>
      <c r="K19" s="9">
        <f>SUM(L5:L6)/SUM(K5:K6)</f>
        <v>1.0169912036688971</v>
      </c>
      <c r="L19" s="9">
        <f>SUM(M5)/SUM(L5)</f>
        <v>1.0036792692210099</v>
      </c>
      <c r="M19" s="9">
        <v>1</v>
      </c>
      <c r="N19" s="1"/>
      <c r="O19" s="1"/>
      <c r="P19" s="1"/>
      <c r="Q19" s="1"/>
    </row>
    <row r="20" spans="2:18" x14ac:dyDescent="0.25">
      <c r="B20" s="7" t="s">
        <v>7</v>
      </c>
      <c r="C20" s="9">
        <f>SUM(D7:D14)/SUM(C7:C14)</f>
        <v>3.7655778633101007</v>
      </c>
      <c r="D20" s="9">
        <f>SUM(E6:E13)/SUM(D6:D13)</f>
        <v>2.0961685941286543</v>
      </c>
      <c r="E20" s="9">
        <f>SUM(F5:F12)/SUM(E5:E12)</f>
        <v>1.5594810080229036</v>
      </c>
      <c r="F20" s="9">
        <f>SUM(G5:G11)/SUM(F5:F11)</f>
        <v>1.329354280479115</v>
      </c>
      <c r="G20" s="9">
        <f>SUM(H5:H10)/SUM(G5:G10)</f>
        <v>1.2129497609661999</v>
      </c>
      <c r="H20" s="9">
        <f>SUM(I5:I9)/SUM(H5:H9)</f>
        <v>1.1285761115746811</v>
      </c>
      <c r="I20" s="9">
        <f>SUM(J5:J8)/SUM(I5:I8)</f>
        <v>1.0555000233546639</v>
      </c>
      <c r="J20" s="9">
        <f>SUM(K5:K7)/SUM(J5:J7)</f>
        <v>1.0297850054386506</v>
      </c>
      <c r="K20" s="9">
        <f>SUM(L5:L6)/SUM(K5:K6)</f>
        <v>1.0169912036688971</v>
      </c>
      <c r="L20" s="9">
        <f>SUM(M5)/SUM(L5)</f>
        <v>1.0036792692210099</v>
      </c>
      <c r="M20" s="9">
        <v>1</v>
      </c>
      <c r="N20" s="1"/>
      <c r="O20" s="1"/>
      <c r="P20" s="1"/>
      <c r="Q20" s="1"/>
    </row>
    <row r="21" spans="2:18" x14ac:dyDescent="0.25">
      <c r="B21" s="7" t="s">
        <v>8</v>
      </c>
      <c r="C21" s="1" t="s">
        <v>11</v>
      </c>
      <c r="D21" s="1" t="s">
        <v>11</v>
      </c>
      <c r="E21" s="1" t="s">
        <v>11</v>
      </c>
      <c r="F21" s="1" t="s">
        <v>11</v>
      </c>
      <c r="G21" s="1" t="s">
        <v>11</v>
      </c>
      <c r="H21" s="1" t="s">
        <v>11</v>
      </c>
      <c r="I21" s="1" t="s">
        <v>11</v>
      </c>
      <c r="J21" s="1" t="s">
        <v>11</v>
      </c>
      <c r="K21" s="1" t="s">
        <v>11</v>
      </c>
      <c r="L21" s="1" t="s">
        <v>11</v>
      </c>
      <c r="M21" s="1" t="s">
        <v>11</v>
      </c>
      <c r="N21" s="1"/>
      <c r="O21" s="1"/>
      <c r="P21" s="1"/>
      <c r="Q21" s="1"/>
    </row>
    <row r="22" spans="2:18" x14ac:dyDescent="0.25">
      <c r="B22" s="7" t="s">
        <v>9</v>
      </c>
      <c r="C22" s="9">
        <f t="shared" ref="C22:E22" si="3">C20</f>
        <v>3.7655778633101007</v>
      </c>
      <c r="D22" s="9">
        <f t="shared" si="3"/>
        <v>2.0961685941286543</v>
      </c>
      <c r="E22" s="9">
        <f t="shared" si="3"/>
        <v>1.5594810080229036</v>
      </c>
      <c r="F22" s="9">
        <f t="shared" ref="F22:K22" si="4">F20</f>
        <v>1.329354280479115</v>
      </c>
      <c r="G22" s="9">
        <f t="shared" si="4"/>
        <v>1.2129497609661999</v>
      </c>
      <c r="H22" s="9">
        <f t="shared" si="4"/>
        <v>1.1285761115746811</v>
      </c>
      <c r="I22" s="9">
        <f t="shared" si="4"/>
        <v>1.0555000233546639</v>
      </c>
      <c r="J22" s="9">
        <f t="shared" si="4"/>
        <v>1.0297850054386506</v>
      </c>
      <c r="K22" s="9">
        <f t="shared" si="4"/>
        <v>1.0169912036688971</v>
      </c>
      <c r="L22" s="9">
        <f t="shared" ref="L22:M22" si="5">L20</f>
        <v>1.0036792692210099</v>
      </c>
      <c r="M22" s="9">
        <f t="shared" si="5"/>
        <v>1</v>
      </c>
      <c r="N22" s="1"/>
      <c r="O22" s="1"/>
    </row>
    <row r="23" spans="2:18" x14ac:dyDescent="0.25">
      <c r="O23" s="1"/>
    </row>
    <row r="24" spans="2:18" x14ac:dyDescent="0.25">
      <c r="C24" s="8" t="str">
        <f>C4&amp;"-Ult"</f>
        <v>12-Ult</v>
      </c>
      <c r="D24" s="8" t="str">
        <f>D4&amp;"-Ult"</f>
        <v>24-Ult</v>
      </c>
      <c r="E24" s="8" t="str">
        <f>E4&amp;"-Ult"</f>
        <v>36-Ult</v>
      </c>
      <c r="F24" s="8" t="str">
        <f>F4&amp;"-Ult"</f>
        <v>48-Ult</v>
      </c>
      <c r="G24" s="8" t="str">
        <f>G4&amp;"-Ult"</f>
        <v>60-Ult</v>
      </c>
      <c r="H24" s="8" t="str">
        <f>H4&amp;"-Ult"</f>
        <v>72-Ult</v>
      </c>
      <c r="I24" s="8" t="str">
        <f>I4&amp;"-Ult"</f>
        <v>84-Ult</v>
      </c>
      <c r="J24" s="8" t="str">
        <f>J4&amp;"-Ult"</f>
        <v>96-Ult</v>
      </c>
      <c r="K24" s="8" t="str">
        <f>K4&amp;"-Ult"</f>
        <v>108-Ult</v>
      </c>
      <c r="L24" s="8" t="str">
        <f>L4&amp;"-Ult"</f>
        <v>120-Ult</v>
      </c>
      <c r="M24" s="8" t="str">
        <f>M4&amp;"-Ult"</f>
        <v>132-Ult</v>
      </c>
      <c r="N24" s="5"/>
    </row>
    <row r="25" spans="2:18" x14ac:dyDescent="0.25">
      <c r="B25" s="7" t="s">
        <v>12</v>
      </c>
      <c r="C25" s="9">
        <f>C22*D25</f>
        <v>24.852455153667517</v>
      </c>
      <c r="D25" s="9">
        <f t="shared" ref="D25:L25" si="6">D22*E25</f>
        <v>6.5999047306436971</v>
      </c>
      <c r="E25" s="9">
        <f t="shared" si="6"/>
        <v>3.1485562512146967</v>
      </c>
      <c r="F25" s="9">
        <f t="shared" si="6"/>
        <v>2.0189769769664645</v>
      </c>
      <c r="G25" s="9">
        <f t="shared" si="6"/>
        <v>1.5187651678819594</v>
      </c>
      <c r="H25" s="9">
        <f t="shared" si="6"/>
        <v>1.2521253697038168</v>
      </c>
      <c r="I25" s="9">
        <f t="shared" si="6"/>
        <v>1.109473571930164</v>
      </c>
      <c r="J25" s="9">
        <f t="shared" si="6"/>
        <v>1.0511355257046398</v>
      </c>
      <c r="K25" s="9">
        <f t="shared" si="6"/>
        <v>1.0207329881025939</v>
      </c>
      <c r="L25" s="9">
        <f t="shared" si="6"/>
        <v>1.0036792692210099</v>
      </c>
      <c r="M25" s="4">
        <f>M22</f>
        <v>1</v>
      </c>
      <c r="N2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2007</vt:lpstr>
      <vt:lpstr>2008 w 2007 LDF</vt:lpstr>
      <vt:lpstr>2008 w 2007 Sel</vt:lpstr>
      <vt:lpstr>2008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Henry</dc:creator>
  <cp:lastModifiedBy>Liu, Henry</cp:lastModifiedBy>
  <dcterms:created xsi:type="dcterms:W3CDTF">2024-11-04T20:36:34Z</dcterms:created>
  <dcterms:modified xsi:type="dcterms:W3CDTF">2024-12-02T08:59:06Z</dcterms:modified>
</cp:coreProperties>
</file>