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800" windowHeight="12435" activeTab="8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TRS_HVLV" sheetId="13" r:id="rId8"/>
    <sheet name="Demand" sheetId="9" r:id="rId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9" l="1"/>
  <c r="F7" i="13"/>
  <c r="E7" i="13"/>
  <c r="C9" i="9"/>
  <c r="F12" i="8"/>
  <c r="E12" i="8"/>
  <c r="L10" i="8" l="1"/>
  <c r="K10" i="8"/>
  <c r="J10" i="8"/>
  <c r="I10" i="8"/>
  <c r="H10" i="8"/>
  <c r="G10" i="8"/>
  <c r="F9" i="8"/>
  <c r="F10" i="8" s="1"/>
  <c r="E10" i="8"/>
  <c r="D10" i="8"/>
  <c r="C10" i="8"/>
  <c r="E11" i="3"/>
  <c r="D11" i="3"/>
  <c r="C11" i="3"/>
  <c r="D9" i="8" l="1"/>
  <c r="D11" i="8"/>
  <c r="C11" i="8"/>
  <c r="C9" i="8"/>
  <c r="F11" i="8"/>
  <c r="O11" i="8"/>
  <c r="P11" i="8" s="1"/>
  <c r="O9" i="8"/>
  <c r="O13" i="8" s="1"/>
  <c r="P9" i="8" l="1"/>
  <c r="E11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</authors>
  <commentList>
    <comment ref="D4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<sst xmlns="http://schemas.openxmlformats.org/spreadsheetml/2006/main" count="278" uniqueCount="184">
  <si>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</si>
  <si>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</si>
  <si>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</si>
  <si>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</si>
  <si>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</si>
  <si>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</si>
  <si>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</si>
  <si>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</si>
  <si>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</si>
  <si>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</si>
  <si>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</si>
  <si>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</si>
  <si>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</si>
  <si>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</si>
  <si>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</si>
  <si>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</si>
  <si>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</si>
  <si>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</si>
  <si>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</si>
  <si>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</si>
  <si>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</si>
  <si>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</si>
  <si>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</si>
  <si>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</si>
  <si>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</si>
  <si>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</si>
  <si>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</si>
  <si>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</si>
  <si>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</si>
  <si>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</si>
  <si>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</si>
  <si>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</si>
  <si>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</si>
  <si>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</si>
  <si>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</si>
  <si>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</si>
  <si>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</si>
  <si>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</si>
  <si>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</si>
  <si>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</si>
  <si>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</si>
  <si>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</si>
  <si>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</si>
  <si>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</si>
  <si>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</si>
  <si>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</si>
  <si>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</si>
  <si>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</si>
  <si>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</si>
  <si>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</si>
  <si>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</si>
  <si>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</si>
  <si>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</si>
  <si>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</si>
  <si>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</si>
  <si>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</si>
  <si>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</si>
  <si>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</si>
  <si>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</si>
  <si>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</si>
  <si>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</si>
  <si>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</si>
  <si>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</si>
  <si>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</si>
  <si>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</si>
  <si>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</si>
  <si>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</si>
  <si>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</si>
  <si>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</si>
  <si>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</si>
  <si>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</si>
  <si>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</si>
  <si>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</si>
  <si>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</si>
  <si>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</si>
  <si>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</si>
  <si>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</si>
  <si>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</si>
  <si>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</si>
  <si>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</si>
  <si>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</si>
  <si>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</si>
  <si>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</si>
  <si>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</si>
  <si>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</si>
  <si>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</si>
  <si>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</si>
  <si>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</si>
  <si>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</si>
  <si>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</si>
  <si>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</si>
  <si>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</si>
  <si>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</si>
  <si>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</si>
  <si>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</si>
  <si>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</si>
  <si>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</si>
  <si>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</si>
  <si>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</si>
  <si>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</si>
  <si>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</si>
  <si>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</si>
  <si>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</si>
  <si>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</si>
  <si>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</si>
  <si>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</si>
  <si>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</si>
  <si>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</si>
  <si>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</si>
  <si>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</si>
  <si>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</si>
  <si>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</si>
  <si>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</si>
  <si>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</si>
  <si>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</si>
  <si>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</si>
  <si>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</si>
  <si>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</si>
  <si>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</si>
  <si>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</si>
  <si>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</si>
  <si>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</si>
  <si>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</si>
  <si>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</si>
  <si>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</si>
  <si>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</si>
  <si>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</si>
  <si>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</si>
  <si>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</si>
  <si>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</si>
  <si>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</si>
  <si>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</si>
  <si>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</si>
  <si>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</si>
  <si>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</si>
  <si>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</si>
  <si>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</si>
  <si>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</si>
  <si>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</si>
  <si>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</si>
  <si>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</si>
  <si>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</si>
  <si>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</si>
  <si>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</si>
  <si>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</si>
  <si>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</si>
  <si>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</si>
  <si>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</si>
  <si>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</si>
  <si>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</si>
  <si>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</si>
  <si>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</si>
  <si>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</si>
  <si>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</si>
  <si>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</si>
  <si>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</si>
  <si>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</si>
  <si>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</si>
  <si>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</si>
  <si>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</si>
  <si>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</si>
  <si>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</si>
  <si>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</si>
  <si>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</si>
  <si>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</si>
  <si>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</si>
  <si>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</si>
  <si>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</si>
  <si>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</si>
  <si>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</si>
  <si>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BROWN_COAL</t>
  </si>
  <si>
    <t>Brown Coal</t>
  </si>
  <si>
    <t>EX_PP_BROWN_COAL</t>
  </si>
  <si>
    <t>Power Plant - Brown Coal</t>
  </si>
  <si>
    <t>MIN_BROWN_COAL</t>
  </si>
  <si>
    <t>Domestic mining of brown coal</t>
  </si>
  <si>
    <t>ELC_LV</t>
  </si>
  <si>
    <t>Low Voltage Electricity</t>
  </si>
  <si>
    <t>PRE</t>
  </si>
  <si>
    <t>TRS_HVLV</t>
  </si>
  <si>
    <t>Transforming from high voltage to low voltage</t>
  </si>
  <si>
    <t>\I: Transmission Process</t>
  </si>
  <si>
    <t>Transmission</t>
  </si>
  <si>
    <t>HV_DEMAND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</si>
</sst>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26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2" fontId="0" fillId="0" borderId="0" xfId="0" applyNumberFormat="1" applyBorder="1"/>
    <xf numFmtId="0" fontId="0" fillId="8" borderId="0" xfId="0" applyFill="1" applyBorder="1"/>
    <xf numFmtId="0" fontId="0" fillId="0" borderId="0" xfId="0" applyFill="1" applyBorder="1"/>
    <xf numFmtId="0" fontId="9" fillId="0" borderId="0" xfId="0" applyFont="1" applyFill="1" applyBorder="1"/>
    <xf numFmtId="164" fontId="19" fillId="0" borderId="0" xfId="0" applyNumberFormat="1" applyFont="1" applyFill="1" applyBorder="1" applyAlignment="1">
      <alignment horizontal="center" vertical="center" wrapText="1"/>
    </xf>
    <xf numFmtId="164" fontId="18" fillId="0" borderId="0" xfId="1" applyNumberFormat="1" applyFont="1" applyFill="1" applyBorder="1" applyAlignment="1">
      <alignment horizontal="center" vertical="center" wrapText="1"/>
    </xf>
    <xf numFmtId="0" fontId="18" fillId="0" borderId="0" xfId="0" applyFont="1" applyFill="1" applyBorder="1"/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="" xmlns:a16="http://schemas.microsoft.com/office/drawing/2014/main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="" xmlns:a16="http://schemas.microsoft.com/office/drawing/2014/main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19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=""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23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=""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106" t="s">
        <v>93</v>
      </c>
      <c r="G2" s="106"/>
      <c r="H2" s="106"/>
      <c r="I2" s="106"/>
      <c r="J2" s="106"/>
      <c r="K2" s="106"/>
      <c r="L2" s="106"/>
      <c r="M2" s="106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2"/>
  <sheetViews>
    <sheetView workbookViewId="0">
      <selection activeCell="F16" sqref="F16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.75" thickBot="1" x14ac:dyDescent="0.3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39" thickBot="1" x14ac:dyDescent="0.3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25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9.5" customHeight="1" x14ac:dyDescent="0.25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thickBot="1" x14ac:dyDescent="0.3">
      <c r="B10" s="29"/>
      <c r="C10" s="61" t="s">
        <v>140</v>
      </c>
      <c r="D10" s="62"/>
      <c r="E10" s="63" t="s">
        <v>17</v>
      </c>
      <c r="F10" s="63" t="s">
        <v>56</v>
      </c>
      <c r="G10" s="63" t="s">
        <v>58</v>
      </c>
      <c r="H10" s="63"/>
      <c r="I10" s="63" t="s">
        <v>20</v>
      </c>
      <c r="J10" s="63"/>
      <c r="K10" s="64" t="s">
        <v>18</v>
      </c>
      <c r="L10" s="34"/>
    </row>
    <row r="11" spans="2:12" ht="18.75" customHeight="1" thickBot="1" x14ac:dyDescent="0.3">
      <c r="B11" s="29"/>
      <c r="C11" s="13" t="s">
        <v>15</v>
      </c>
      <c r="D11" s="13"/>
      <c r="E11" s="13" t="s">
        <v>170</v>
      </c>
      <c r="F11" s="13" t="s">
        <v>171</v>
      </c>
      <c r="G11" s="13" t="s">
        <v>58</v>
      </c>
      <c r="H11" s="13"/>
      <c r="I11" s="13" t="s">
        <v>19</v>
      </c>
      <c r="J11" s="13"/>
      <c r="K11" s="13"/>
      <c r="L11" s="34"/>
    </row>
    <row r="12" spans="2:12" ht="18.75" customHeight="1" thickBot="1" x14ac:dyDescent="0.3">
      <c r="B12" s="29"/>
      <c r="C12" s="13" t="s">
        <v>140</v>
      </c>
      <c r="D12" s="13"/>
      <c r="E12" s="13" t="s">
        <v>176</v>
      </c>
      <c r="F12" s="13" t="s">
        <v>177</v>
      </c>
      <c r="G12" s="13" t="s">
        <v>58</v>
      </c>
      <c r="H12" s="13"/>
      <c r="I12" s="13" t="s">
        <v>20</v>
      </c>
      <c r="J12" s="13"/>
      <c r="K12" s="13" t="s">
        <v>18</v>
      </c>
      <c r="L12" s="34"/>
    </row>
    <row r="13" spans="2:12" ht="18" customHeight="1" thickBot="1" x14ac:dyDescent="0.3"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2"/>
    </row>
    <row r="16" spans="2:12" ht="18.75" thickBot="1" x14ac:dyDescent="0.3">
      <c r="C16" s="107" t="s">
        <v>136</v>
      </c>
      <c r="D16" s="107"/>
      <c r="E16" s="107"/>
    </row>
    <row r="17" spans="3:5" x14ac:dyDescent="0.25">
      <c r="C17" s="104" t="s">
        <v>142</v>
      </c>
      <c r="D17" s="108" t="s">
        <v>143</v>
      </c>
      <c r="E17" s="109"/>
    </row>
    <row r="18" spans="3:5" x14ac:dyDescent="0.25">
      <c r="C18" s="101" t="s">
        <v>15</v>
      </c>
      <c r="D18" s="112" t="s">
        <v>141</v>
      </c>
      <c r="E18" s="112"/>
    </row>
    <row r="19" spans="3:5" x14ac:dyDescent="0.25">
      <c r="C19" s="102" t="s">
        <v>139</v>
      </c>
      <c r="D19" s="111" t="s">
        <v>144</v>
      </c>
      <c r="E19" s="111"/>
    </row>
    <row r="20" spans="3:5" x14ac:dyDescent="0.25">
      <c r="C20" s="101" t="s">
        <v>140</v>
      </c>
      <c r="D20" s="112" t="s">
        <v>145</v>
      </c>
      <c r="E20" s="112"/>
    </row>
    <row r="21" spans="3:5" x14ac:dyDescent="0.25">
      <c r="C21" s="102" t="s">
        <v>146</v>
      </c>
      <c r="D21" s="111" t="s">
        <v>148</v>
      </c>
      <c r="E21" s="111"/>
    </row>
    <row r="22" spans="3:5" ht="15.75" thickBot="1" x14ac:dyDescent="0.3">
      <c r="C22" s="103" t="s">
        <v>147</v>
      </c>
      <c r="D22" s="110" t="s">
        <v>149</v>
      </c>
      <c r="E22" s="110"/>
    </row>
  </sheetData>
  <mergeCells count="7">
    <mergeCell ref="C16:E16"/>
    <mergeCell ref="D17:E17"/>
    <mergeCell ref="D22:E22"/>
    <mergeCell ref="D21:E21"/>
    <mergeCell ref="D20:E20"/>
    <mergeCell ref="D19:E19"/>
    <mergeCell ref="D18:E1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2"/>
  <sheetViews>
    <sheetView zoomScaleNormal="100" workbookViewId="0">
      <selection activeCell="P15" sqref="P15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2.7109375" bestFit="1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.75" thickBot="1" x14ac:dyDescent="0.3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8.25" x14ac:dyDescent="0.25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25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25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25">
      <c r="B10" s="29"/>
      <c r="C10" s="47" t="s">
        <v>40</v>
      </c>
      <c r="D10" s="21"/>
      <c r="E10" s="21" t="s">
        <v>174</v>
      </c>
      <c r="F10" s="21" t="s">
        <v>175</v>
      </c>
      <c r="G10" s="21" t="s">
        <v>58</v>
      </c>
      <c r="H10" s="21" t="s">
        <v>64</v>
      </c>
      <c r="I10" s="21" t="s">
        <v>19</v>
      </c>
      <c r="J10" s="21"/>
      <c r="K10" s="48"/>
      <c r="L10" s="34"/>
    </row>
    <row r="11" spans="2:12" ht="18.75" customHeight="1" x14ac:dyDescent="0.25">
      <c r="B11" s="29"/>
      <c r="C11" s="49" t="s">
        <v>40</v>
      </c>
      <c r="D11" s="23"/>
      <c r="E11" s="23" t="s">
        <v>42</v>
      </c>
      <c r="F11" s="23" t="s">
        <v>54</v>
      </c>
      <c r="G11" s="23" t="s">
        <v>58</v>
      </c>
      <c r="H11" s="23" t="s">
        <v>64</v>
      </c>
      <c r="I11" s="23" t="s">
        <v>19</v>
      </c>
      <c r="J11" s="23"/>
      <c r="K11" s="50"/>
      <c r="L11" s="34"/>
    </row>
    <row r="12" spans="2:12" ht="18.75" customHeight="1" x14ac:dyDescent="0.25">
      <c r="B12" s="29"/>
      <c r="C12" s="45" t="s">
        <v>68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 x14ac:dyDescent="0.25">
      <c r="B13" s="29"/>
      <c r="C13" s="47" t="s">
        <v>41</v>
      </c>
      <c r="D13" s="21"/>
      <c r="E13" s="21" t="s">
        <v>65</v>
      </c>
      <c r="F13" s="21" t="s">
        <v>69</v>
      </c>
      <c r="G13" s="21" t="s">
        <v>58</v>
      </c>
      <c r="H13" s="21" t="s">
        <v>71</v>
      </c>
      <c r="I13" s="21" t="s">
        <v>20</v>
      </c>
      <c r="J13" s="21"/>
      <c r="K13" s="48"/>
      <c r="L13" s="34"/>
    </row>
    <row r="14" spans="2:12" ht="18.75" customHeight="1" x14ac:dyDescent="0.25">
      <c r="B14" s="29"/>
      <c r="C14" s="47" t="s">
        <v>41</v>
      </c>
      <c r="D14" s="21"/>
      <c r="E14" s="21" t="s">
        <v>172</v>
      </c>
      <c r="F14" s="21" t="s">
        <v>173</v>
      </c>
      <c r="G14" s="21" t="s">
        <v>58</v>
      </c>
      <c r="H14" s="21" t="s">
        <v>71</v>
      </c>
      <c r="I14" s="21" t="s">
        <v>20</v>
      </c>
      <c r="J14" s="21"/>
      <c r="K14" s="48"/>
      <c r="L14" s="34"/>
    </row>
    <row r="15" spans="2:12" ht="18.75" customHeight="1" thickBot="1" x14ac:dyDescent="0.3">
      <c r="B15" s="29"/>
      <c r="C15" s="51" t="s">
        <v>41</v>
      </c>
      <c r="D15" s="52"/>
      <c r="E15" s="52" t="s">
        <v>66</v>
      </c>
      <c r="F15" s="52" t="s">
        <v>70</v>
      </c>
      <c r="G15" s="52" t="s">
        <v>58</v>
      </c>
      <c r="H15" s="52" t="s">
        <v>71</v>
      </c>
      <c r="I15" s="52" t="s">
        <v>20</v>
      </c>
      <c r="J15" s="52"/>
      <c r="K15" s="53"/>
      <c r="L15" s="34"/>
    </row>
    <row r="16" spans="2:12" ht="18.75" customHeight="1" x14ac:dyDescent="0.25">
      <c r="B16" s="29"/>
      <c r="C16" s="45" t="s">
        <v>181</v>
      </c>
      <c r="D16" s="26"/>
      <c r="E16" s="26"/>
      <c r="F16" s="26"/>
      <c r="G16" s="26"/>
      <c r="H16" s="26"/>
      <c r="I16" s="26"/>
      <c r="J16" s="26"/>
      <c r="K16" s="46"/>
      <c r="L16" s="34"/>
    </row>
    <row r="17" spans="2:12" ht="18.75" customHeight="1" thickBot="1" x14ac:dyDescent="0.3">
      <c r="B17" s="29"/>
      <c r="C17" s="75" t="s">
        <v>178</v>
      </c>
      <c r="D17" s="75"/>
      <c r="E17" s="75" t="s">
        <v>179</v>
      </c>
      <c r="F17" s="75" t="s">
        <v>180</v>
      </c>
      <c r="G17" s="75" t="s">
        <v>58</v>
      </c>
      <c r="H17" s="75" t="s">
        <v>64</v>
      </c>
      <c r="I17" s="75" t="s">
        <v>20</v>
      </c>
      <c r="J17" s="75"/>
      <c r="K17" s="75"/>
      <c r="L17" s="34"/>
    </row>
    <row r="18" spans="2:12" ht="18" customHeight="1" thickBot="1" x14ac:dyDescent="0.3">
      <c r="B18" s="30"/>
      <c r="C18" s="31"/>
      <c r="D18" s="31"/>
      <c r="E18" s="31"/>
      <c r="F18" s="31"/>
      <c r="G18" s="31"/>
      <c r="H18" s="31"/>
      <c r="I18" s="31"/>
      <c r="J18" s="31"/>
      <c r="K18" s="31"/>
      <c r="L18" s="32"/>
    </row>
    <row r="21" spans="2:12" ht="18.75" thickBot="1" x14ac:dyDescent="0.3">
      <c r="C21" s="107" t="s">
        <v>168</v>
      </c>
      <c r="D21" s="107"/>
      <c r="E21" s="107"/>
    </row>
    <row r="22" spans="2:12" ht="14.45" customHeight="1" x14ac:dyDescent="0.25">
      <c r="C22" s="24" t="s">
        <v>169</v>
      </c>
      <c r="D22" s="114" t="s">
        <v>143</v>
      </c>
      <c r="E22" s="115"/>
    </row>
    <row r="23" spans="2:12" x14ac:dyDescent="0.25">
      <c r="C23" s="105" t="s">
        <v>150</v>
      </c>
      <c r="D23" s="118" t="s">
        <v>166</v>
      </c>
      <c r="E23" s="118"/>
    </row>
    <row r="24" spans="2:12" x14ac:dyDescent="0.25">
      <c r="C24" s="102" t="s">
        <v>156</v>
      </c>
      <c r="D24" s="116" t="s">
        <v>164</v>
      </c>
      <c r="E24" s="116"/>
    </row>
    <row r="25" spans="2:12" x14ac:dyDescent="0.25">
      <c r="C25" s="101" t="s">
        <v>154</v>
      </c>
      <c r="D25" s="117" t="s">
        <v>162</v>
      </c>
      <c r="E25" s="117"/>
    </row>
    <row r="26" spans="2:12" x14ac:dyDescent="0.25">
      <c r="C26" s="102" t="s">
        <v>153</v>
      </c>
      <c r="D26" s="116" t="s">
        <v>161</v>
      </c>
      <c r="E26" s="116"/>
    </row>
    <row r="27" spans="2:12" x14ac:dyDescent="0.25">
      <c r="C27" s="101" t="s">
        <v>152</v>
      </c>
      <c r="D27" s="117" t="s">
        <v>160</v>
      </c>
      <c r="E27" s="117"/>
    </row>
    <row r="28" spans="2:12" x14ac:dyDescent="0.25">
      <c r="C28" s="102" t="s">
        <v>159</v>
      </c>
      <c r="D28" s="116" t="s">
        <v>167</v>
      </c>
      <c r="E28" s="116"/>
    </row>
    <row r="29" spans="2:12" x14ac:dyDescent="0.25">
      <c r="C29" s="101" t="s">
        <v>155</v>
      </c>
      <c r="D29" s="117" t="s">
        <v>163</v>
      </c>
      <c r="E29" s="117"/>
    </row>
    <row r="30" spans="2:12" x14ac:dyDescent="0.25">
      <c r="C30" s="102" t="s">
        <v>151</v>
      </c>
      <c r="D30" s="116" t="s">
        <v>158</v>
      </c>
      <c r="E30" s="116"/>
    </row>
    <row r="31" spans="2:12" ht="15.75" thickBot="1" x14ac:dyDescent="0.3">
      <c r="C31" s="103" t="s">
        <v>157</v>
      </c>
      <c r="D31" s="113" t="s">
        <v>165</v>
      </c>
      <c r="E31" s="113"/>
    </row>
    <row r="32" spans="2:12" x14ac:dyDescent="0.25">
      <c r="D32" s="100"/>
      <c r="E32" s="100"/>
    </row>
  </sheetData>
  <mergeCells count="11">
    <mergeCell ref="D31:E31"/>
    <mergeCell ref="C21:E21"/>
    <mergeCell ref="D22:E22"/>
    <mergeCell ref="D30:E30"/>
    <mergeCell ref="D29:E29"/>
    <mergeCell ref="D28:E28"/>
    <mergeCell ref="D27:E27"/>
    <mergeCell ref="D26:E26"/>
    <mergeCell ref="D25:E25"/>
    <mergeCell ref="D24:E24"/>
    <mergeCell ref="D23:E2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2"/>
  <sheetViews>
    <sheetView zoomScaleNormal="100" workbookViewId="0">
      <selection activeCell="E12" sqref="E12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17.5703125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7"/>
      <c r="D4" s="78"/>
      <c r="E4" s="79"/>
      <c r="F4" s="37"/>
      <c r="G4" s="37"/>
      <c r="H4" s="33"/>
    </row>
    <row r="5" spans="2:8" ht="18.75" customHeight="1" thickBot="1" x14ac:dyDescent="0.3">
      <c r="B5" s="29"/>
      <c r="C5" s="54"/>
      <c r="D5" s="55"/>
      <c r="E5" s="65" t="s">
        <v>43</v>
      </c>
      <c r="F5" s="55"/>
      <c r="G5" s="56"/>
      <c r="H5" s="34"/>
    </row>
    <row r="6" spans="2:8" ht="15.75" thickBot="1" x14ac:dyDescent="0.3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8.25" x14ac:dyDescent="0.25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25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25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thickBot="1" x14ac:dyDescent="0.3">
      <c r="B10" s="29"/>
      <c r="C10" s="74" t="str">
        <f>FI_Process!E11</f>
        <v>MIN_NAT_GAS</v>
      </c>
      <c r="D10" s="75" t="str">
        <f>FI_Process!F11</f>
        <v>Supply Natural Gas</v>
      </c>
      <c r="E10" s="75" t="str">
        <f>FI_Comm!E9</f>
        <v>NAT_GAS</v>
      </c>
      <c r="F10" s="75"/>
      <c r="G10" s="76">
        <v>20</v>
      </c>
      <c r="H10" s="34"/>
    </row>
    <row r="11" spans="2:8" ht="18.75" customHeight="1" thickBot="1" x14ac:dyDescent="0.3">
      <c r="B11" s="29"/>
      <c r="C11" s="75" t="str">
        <f>FI_Process!E10</f>
        <v>MIN_BROWN_COAL</v>
      </c>
      <c r="D11" s="75" t="str">
        <f>FI_Process!F10</f>
        <v>Domestic mining of brown coal</v>
      </c>
      <c r="E11" s="75" t="str">
        <f>FI_Comm!E11</f>
        <v>BROWN_COAL</v>
      </c>
      <c r="F11" s="75"/>
      <c r="G11" s="75">
        <v>11</v>
      </c>
      <c r="H11" s="34"/>
    </row>
    <row r="12" spans="2:8" ht="18" customHeight="1" thickBot="1" x14ac:dyDescent="0.3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4"/>
  <sheetViews>
    <sheetView zoomScaleNormal="100" workbookViewId="0">
      <selection activeCell="B4" sqref="B4:M8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15.5703125" customWidth="1"/>
    <col min="5" max="5" width="10.140625" bestFit="1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26.25" thickBot="1" x14ac:dyDescent="0.3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8.25" x14ac:dyDescent="0.25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25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25">
      <c r="B9" s="29"/>
      <c r="C9" s="72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FI_Comm!E10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x14ac:dyDescent="0.25">
      <c r="B10" s="29"/>
      <c r="C10" s="72" t="str">
        <f>FI_Process!E14</f>
        <v>EX_PP_BROWN_COAL</v>
      </c>
      <c r="D10" s="11" t="str">
        <f>FI_Process!F14</f>
        <v>Power Plant - Brown Coal</v>
      </c>
      <c r="E10" s="11" t="str">
        <f>FI_Comm!E11</f>
        <v>BROWN_COAL</v>
      </c>
      <c r="F10" s="11" t="str">
        <f t="shared" ref="F10:L10" si="0">F9</f>
        <v>ELC_HV</v>
      </c>
      <c r="G10" s="11">
        <f t="shared" si="0"/>
        <v>4</v>
      </c>
      <c r="H10" s="11">
        <f t="shared" si="0"/>
        <v>31.536000000000001</v>
      </c>
      <c r="I10" s="11">
        <f t="shared" si="0"/>
        <v>0.4</v>
      </c>
      <c r="J10" s="11">
        <f t="shared" si="0"/>
        <v>0.8</v>
      </c>
      <c r="K10" s="11">
        <f t="shared" si="0"/>
        <v>1</v>
      </c>
      <c r="L10" s="73">
        <f t="shared" si="0"/>
        <v>1</v>
      </c>
      <c r="M10" s="34"/>
      <c r="O10" s="85"/>
      <c r="P10" s="85"/>
    </row>
    <row r="11" spans="2:16" ht="18.75" customHeight="1" thickBot="1" x14ac:dyDescent="0.3">
      <c r="B11" s="29"/>
      <c r="C11" s="74" t="str">
        <f>FI_Process!E15</f>
        <v>EX_PP_NAT_GAS</v>
      </c>
      <c r="D11" s="75" t="str">
        <f>FI_Process!F15</f>
        <v>Power Plant - Natural Gas</v>
      </c>
      <c r="E11" s="75" t="str">
        <f>FI_Comm!E9</f>
        <v>NAT_GAS</v>
      </c>
      <c r="F11" s="75" t="str">
        <f>FI_Comm!E10</f>
        <v>ELC_HV</v>
      </c>
      <c r="G11" s="75">
        <v>2</v>
      </c>
      <c r="H11" s="75">
        <v>31.536000000000001</v>
      </c>
      <c r="I11" s="75">
        <v>0.6</v>
      </c>
      <c r="J11" s="75">
        <v>0.5</v>
      </c>
      <c r="K11" s="75">
        <v>1</v>
      </c>
      <c r="L11" s="76">
        <v>1</v>
      </c>
      <c r="M11" s="34"/>
      <c r="O11" s="98">
        <f>G11*H11*J11</f>
        <v>31.536000000000001</v>
      </c>
      <c r="P11" s="98">
        <f>O11/I11</f>
        <v>52.56</v>
      </c>
    </row>
    <row r="12" spans="2:16" ht="18.75" customHeight="1" thickBot="1" x14ac:dyDescent="0.3">
      <c r="B12" s="29"/>
      <c r="C12" s="75"/>
      <c r="D12" s="75" t="s">
        <v>182</v>
      </c>
      <c r="E12" s="75" t="str">
        <f>F11</f>
        <v>ELC_HV</v>
      </c>
      <c r="F12" s="75" t="str">
        <f>FI_Comm!E12</f>
        <v>ELC_LV</v>
      </c>
      <c r="G12" s="75"/>
      <c r="H12" s="75"/>
      <c r="I12" s="75"/>
      <c r="J12" s="75"/>
      <c r="K12" s="75"/>
      <c r="L12" s="75"/>
      <c r="M12" s="34"/>
      <c r="O12" s="119"/>
      <c r="P12" s="119"/>
    </row>
    <row r="13" spans="2:16" ht="15.75" thickBot="1" x14ac:dyDescent="0.3"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2"/>
      <c r="O13" s="99">
        <f>SUM(O9:O11)</f>
        <v>132.45120000000003</v>
      </c>
    </row>
    <row r="18" spans="3:3" x14ac:dyDescent="0.25">
      <c r="C18" s="9" t="s">
        <v>129</v>
      </c>
    </row>
    <row r="19" spans="3:3" x14ac:dyDescent="0.25">
      <c r="C19" t="s">
        <v>126</v>
      </c>
    </row>
    <row r="20" spans="3:3" ht="42" customHeight="1" x14ac:dyDescent="0.25"/>
    <row r="21" spans="3:3" x14ac:dyDescent="0.25">
      <c r="C21" t="s">
        <v>127</v>
      </c>
    </row>
    <row r="22" spans="3:3" x14ac:dyDescent="0.25">
      <c r="C22" t="s">
        <v>125</v>
      </c>
    </row>
    <row r="23" spans="3:3" x14ac:dyDescent="0.25">
      <c r="C23" t="s">
        <v>128</v>
      </c>
    </row>
    <row r="24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"/>
  <sheetViews>
    <sheetView workbookViewId="0">
      <selection activeCell="H8" sqref="H8"/>
    </sheetView>
  </sheetViews>
  <sheetFormatPr defaultRowHeight="15" x14ac:dyDescent="0.25"/>
  <sheetData>
    <row r="1" spans="2:12" ht="15.75" thickBot="1" x14ac:dyDescent="0.3"/>
    <row r="2" spans="2:12" ht="15.75" thickBot="1" x14ac:dyDescent="0.3">
      <c r="B2" s="28"/>
      <c r="C2" s="77"/>
      <c r="D2" s="78"/>
      <c r="E2" s="78"/>
      <c r="F2" s="79"/>
      <c r="G2" s="37"/>
      <c r="H2" s="37"/>
      <c r="I2" s="37"/>
      <c r="K2" s="121"/>
      <c r="L2" s="121"/>
    </row>
    <row r="3" spans="2:12" ht="16.5" thickBot="1" x14ac:dyDescent="0.3">
      <c r="B3" s="29"/>
      <c r="C3" s="54"/>
      <c r="D3" s="55"/>
      <c r="E3" s="55"/>
      <c r="F3" s="65" t="s">
        <v>43</v>
      </c>
      <c r="G3" s="55"/>
      <c r="H3" s="55"/>
      <c r="I3" s="120"/>
      <c r="K3" s="122"/>
      <c r="L3" s="122"/>
    </row>
    <row r="4" spans="2:12" ht="39" thickBot="1" x14ac:dyDescent="0.3">
      <c r="B4" s="29"/>
      <c r="C4" s="66" t="s">
        <v>24</v>
      </c>
      <c r="D4" s="12" t="s">
        <v>138</v>
      </c>
      <c r="E4" s="12" t="s">
        <v>104</v>
      </c>
      <c r="F4" s="12" t="s">
        <v>44</v>
      </c>
      <c r="G4" s="12" t="s">
        <v>108</v>
      </c>
      <c r="H4" s="12" t="s">
        <v>106</v>
      </c>
      <c r="I4" s="120"/>
      <c r="K4" s="123"/>
      <c r="L4" s="123"/>
    </row>
    <row r="5" spans="2:12" ht="63.75" x14ac:dyDescent="0.25">
      <c r="B5" s="29"/>
      <c r="C5" s="68" t="s">
        <v>45</v>
      </c>
      <c r="D5" s="14" t="s">
        <v>34</v>
      </c>
      <c r="E5" s="14" t="s">
        <v>105</v>
      </c>
      <c r="F5" s="14" t="s">
        <v>46</v>
      </c>
      <c r="G5" s="14" t="s">
        <v>113</v>
      </c>
      <c r="H5" s="14" t="s">
        <v>114</v>
      </c>
      <c r="I5" s="120"/>
      <c r="K5" s="124"/>
      <c r="L5" s="124"/>
    </row>
    <row r="6" spans="2:12" x14ac:dyDescent="0.25">
      <c r="B6" s="29"/>
      <c r="C6" s="80" t="s">
        <v>52</v>
      </c>
      <c r="D6" s="15"/>
      <c r="E6" s="15"/>
      <c r="F6" s="15"/>
      <c r="G6" s="15" t="s">
        <v>133</v>
      </c>
      <c r="H6" s="15" t="s">
        <v>124</v>
      </c>
      <c r="I6" s="120"/>
      <c r="K6" s="125"/>
      <c r="L6" s="125"/>
    </row>
    <row r="7" spans="2:12" x14ac:dyDescent="0.25">
      <c r="C7" t="s">
        <v>179</v>
      </c>
      <c r="D7" t="s">
        <v>182</v>
      </c>
      <c r="E7" t="str">
        <f>FI_Comm!E10</f>
        <v>ELC_HV</v>
      </c>
      <c r="F7" t="str">
        <f>FI_Comm!E12</f>
        <v>ELC_LV</v>
      </c>
      <c r="G7">
        <v>1</v>
      </c>
      <c r="H7">
        <v>0.84713000000000005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tabSelected="1" workbookViewId="0">
      <selection activeCell="F17" sqref="F17:F18"/>
    </sheetView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9" ht="15" customHeight="1" x14ac:dyDescent="0.25"/>
    <row r="2" spans="2:9" ht="15.75" x14ac:dyDescent="0.25">
      <c r="C2" s="4" t="s">
        <v>119</v>
      </c>
      <c r="D2" s="5"/>
      <c r="E2" s="6"/>
    </row>
    <row r="3" spans="2:9" ht="15.75" thickBot="1" x14ac:dyDescent="0.3"/>
    <row r="4" spans="2:9" ht="18" customHeight="1" thickBot="1" x14ac:dyDescent="0.3">
      <c r="B4" s="28"/>
      <c r="C4" s="77"/>
      <c r="D4" s="78"/>
      <c r="E4" s="79"/>
      <c r="F4" s="33"/>
    </row>
    <row r="5" spans="2:9" ht="18.75" customHeight="1" thickBot="1" x14ac:dyDescent="0.3">
      <c r="B5" s="29"/>
      <c r="C5" s="90" t="s">
        <v>43</v>
      </c>
      <c r="D5" s="55"/>
      <c r="E5" s="91"/>
      <c r="F5" s="84"/>
    </row>
    <row r="6" spans="2:9" ht="15.75" thickBot="1" x14ac:dyDescent="0.3">
      <c r="B6" s="29"/>
      <c r="C6" s="88" t="s">
        <v>2</v>
      </c>
      <c r="D6" s="89" t="s">
        <v>120</v>
      </c>
      <c r="E6" s="87">
        <v>2023</v>
      </c>
      <c r="F6" s="34"/>
    </row>
    <row r="7" spans="2:9" ht="38.25" x14ac:dyDescent="0.25">
      <c r="B7" s="29"/>
      <c r="C7" s="92" t="s">
        <v>121</v>
      </c>
      <c r="D7" s="93" t="s">
        <v>120</v>
      </c>
      <c r="E7" s="94" t="s">
        <v>122</v>
      </c>
      <c r="F7" s="34"/>
    </row>
    <row r="8" spans="2:9" ht="18.75" customHeight="1" x14ac:dyDescent="0.25">
      <c r="B8" s="29"/>
      <c r="C8" s="95" t="s">
        <v>52</v>
      </c>
      <c r="D8" s="96"/>
      <c r="E8" s="97" t="s">
        <v>132</v>
      </c>
      <c r="F8" s="34"/>
    </row>
    <row r="9" spans="2:9" ht="18.75" customHeight="1" thickBot="1" x14ac:dyDescent="0.3">
      <c r="B9" s="29"/>
      <c r="C9" s="82" t="str">
        <f>FI_Comm!E12</f>
        <v>ELC_LV</v>
      </c>
      <c r="D9" s="13" t="s">
        <v>123</v>
      </c>
      <c r="E9" s="83">
        <f>I10*TRS_HVLV!H7</f>
        <v>84.713000000000008</v>
      </c>
      <c r="F9" s="34"/>
      <c r="I9" t="s">
        <v>183</v>
      </c>
    </row>
    <row r="10" spans="2:9" ht="18" customHeight="1" thickBot="1" x14ac:dyDescent="0.3">
      <c r="B10" s="30"/>
      <c r="C10" s="31"/>
      <c r="D10" s="31"/>
      <c r="E10" s="31"/>
      <c r="F10" s="32"/>
      <c r="I10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customXml/itemProps3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TRS_HVLV</vt:lpstr>
      <vt:lpstr>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2025-05-20T12:28:31Z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