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rakoniecki/github/Exposition-Report/"/>
    </mc:Choice>
  </mc:AlternateContent>
  <xr:revisionPtr revIDLastSave="0" documentId="13_ncr:1_{947B81A9-3A65-EE45-9606-DF27F8FADE6A}" xr6:coauthVersionLast="47" xr6:coauthVersionMax="47" xr10:uidLastSave="{00000000-0000-0000-0000-000000000000}"/>
  <bookViews>
    <workbookView xWindow="0" yWindow="500" windowWidth="28800" windowHeight="16300" activeTab="4" xr2:uid="{0B9BCFD2-083C-DD4F-BFCB-A2665170C659}"/>
  </bookViews>
  <sheets>
    <sheet name="Data (frequency response)" sheetId="2" r:id="rId1"/>
    <sheet name="Attenuation vs Frequncy" sheetId="12" state="hidden" r:id="rId2"/>
    <sheet name="Graph (gain vs freq)" sheetId="7" r:id="rId3"/>
    <sheet name="Graph (phase vs freq)" sheetId="8" r:id="rId4"/>
    <sheet name="Graph (gain vs freq) Tol" sheetId="13" r:id="rId5"/>
    <sheet name="Graph (phase vs freq) tol" sheetId="14" r:id="rId6"/>
  </sheets>
  <definedNames>
    <definedName name="solver_adj" localSheetId="0" hidden="1">'Data (frequency response)'!$B$15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'Data (frequency response)'!$O$15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2" l="1"/>
  <c r="O5" i="2"/>
  <c r="O6" i="2"/>
  <c r="O7" i="2"/>
  <c r="O8" i="2"/>
  <c r="O9" i="2"/>
  <c r="O10" i="2"/>
  <c r="O11" i="2"/>
  <c r="O12" i="2"/>
  <c r="O13" i="2"/>
  <c r="O4" i="2"/>
  <c r="O3" i="2"/>
  <c r="M5" i="2"/>
  <c r="M6" i="2"/>
  <c r="M7" i="2"/>
  <c r="M8" i="2"/>
  <c r="M9" i="2"/>
  <c r="M10" i="2"/>
  <c r="M11" i="2"/>
  <c r="M12" i="2"/>
  <c r="M13" i="2"/>
  <c r="M4" i="2"/>
  <c r="M3" i="2"/>
  <c r="K3" i="2"/>
  <c r="K5" i="2"/>
  <c r="J6" i="2"/>
  <c r="J4" i="2"/>
  <c r="H5" i="2"/>
  <c r="N5" i="2" l="1"/>
  <c r="P5" i="2"/>
  <c r="N13" i="2"/>
  <c r="N4" i="2"/>
  <c r="N6" i="2"/>
  <c r="P12" i="2"/>
  <c r="P10" i="2"/>
  <c r="P3" i="2"/>
  <c r="P9" i="2"/>
  <c r="N12" i="2"/>
  <c r="N11" i="2"/>
  <c r="N10" i="2"/>
  <c r="P8" i="2"/>
  <c r="N3" i="2"/>
  <c r="N9" i="2"/>
  <c r="P7" i="2"/>
  <c r="N8" i="2"/>
  <c r="P4" i="2"/>
  <c r="P6" i="2"/>
  <c r="N7" i="2"/>
  <c r="P13" i="2"/>
  <c r="I4" i="2"/>
  <c r="J13" i="2"/>
  <c r="J12" i="2"/>
  <c r="J11" i="2"/>
  <c r="J10" i="2"/>
  <c r="J9" i="2"/>
  <c r="J8" i="2"/>
  <c r="J7" i="2"/>
  <c r="J5" i="2"/>
  <c r="H13" i="2"/>
  <c r="H12" i="2"/>
  <c r="H11" i="2"/>
  <c r="H10" i="2"/>
  <c r="H9" i="2"/>
  <c r="H8" i="2"/>
  <c r="H7" i="2"/>
  <c r="H6" i="2"/>
  <c r="H4" i="2"/>
  <c r="K13" i="2"/>
  <c r="K12" i="2"/>
  <c r="K11" i="2"/>
  <c r="K10" i="2"/>
  <c r="K9" i="2"/>
  <c r="K8" i="2"/>
  <c r="K7" i="2"/>
  <c r="K6" i="2"/>
  <c r="K4" i="2"/>
  <c r="I3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<sst xmlns="http://schemas.openxmlformats.org/spreadsheetml/2006/main" count="44" uniqueCount="29">
  <si>
    <t>RMS A (mV)</t>
  </si>
  <si>
    <t>RMS B (mV)</t>
  </si>
  <si>
    <t>Frequency (Hz)</t>
  </si>
  <si>
    <t>1s</t>
  </si>
  <si>
    <t>500ms</t>
  </si>
  <si>
    <t>200ms</t>
  </si>
  <si>
    <t>100ms</t>
  </si>
  <si>
    <t>50ms</t>
  </si>
  <si>
    <t>20ms</t>
  </si>
  <si>
    <t>10ms</t>
  </si>
  <si>
    <t>5ms</t>
  </si>
  <si>
    <t>DC</t>
  </si>
  <si>
    <t>AC</t>
  </si>
  <si>
    <t>2ms</t>
  </si>
  <si>
    <t>2s</t>
  </si>
  <si>
    <t>Measured phase (degrees)</t>
  </si>
  <si>
    <t>RC time constant (s)</t>
  </si>
  <si>
    <t>Time delay between A and B (ms)</t>
  </si>
  <si>
    <t>Measured gain (dB)</t>
  </si>
  <si>
    <t xml:space="preserve">Setting Probe B Amplitude </t>
  </si>
  <si>
    <t>±5V</t>
  </si>
  <si>
    <t>±1V</t>
  </si>
  <si>
    <t>±500mV</t>
  </si>
  <si>
    <t>Coupling for A &amp; B</t>
  </si>
  <si>
    <t>Setting for Time base</t>
  </si>
  <si>
    <t>Raw Experimental Data</t>
  </si>
  <si>
    <t>Gain and phase (from experiment and theory)</t>
  </si>
  <si>
    <t>RC time constant (s) Max</t>
  </si>
  <si>
    <t>RC time constant (s)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</si>
</sst>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2" fontId="0" fillId="0" borderId="2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5" xfId="0" applyNumberFormat="1" applyBorder="1"/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4709360135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'Data (frequency response)'!$L$3</c:f>
              <c:strCache>
                <c:ptCount val="1"/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8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'Data (frequency response)'!$A$3:$A$13</c:f>
              <c:strCache>
                <c:ptCount val="11"/>
                <c:pt idx="0">
                  <c:v>Frequency (Hz)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100</c:v>
                </c:pt>
              </c:strCache>
            </c:strRef>
          </c:xVal>
          <c:yVal>
            <c:numRef>
              <c:f>'Data (frequency response)'!$L$4:$L$13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ED7-9A49-A3D7-56FFC16B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60"/>
        <c:crossBetween val="midCat"/>
      </c:valAx>
      <c:valAx>
        <c:axId val="896715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4709360135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response)'!$H$3</c:f>
              <c:strCache>
                <c:ptCount val="1"/>
                <c:pt idx="0">
                  <c:v>Measured gain (dB)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response)'!$H$4:$H$13</c:f>
              <c:numCache>
                <c:formatCode>0.00</c:formatCode>
                <c:ptCount val="10"/>
                <c:pt idx="0">
                  <c:v>-4.93317573268586E-2</c:v>
                </c:pt>
                <c:pt idx="1">
                  <c:v>-7.1196215324405482E-2</c:v>
                </c:pt>
                <c:pt idx="2">
                  <c:v>-0.42738187863002647</c:v>
                </c:pt>
                <c:pt idx="3">
                  <c:v>-0.48471469166208891</c:v>
                </c:pt>
                <c:pt idx="4">
                  <c:v>-4.0898671041914803</c:v>
                </c:pt>
                <c:pt idx="5">
                  <c:v>-10.264029940685894</c:v>
                </c:pt>
                <c:pt idx="6">
                  <c:v>-15.882353389364338</c:v>
                </c:pt>
                <c:pt idx="7">
                  <c:v>-21.785637288301487</c:v>
                </c:pt>
                <c:pt idx="8">
                  <c:v>-29.497957985474947</c:v>
                </c:pt>
                <c:pt idx="9">
                  <c:v>-35.35123819154267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4-3C47-9135-586ACA9067AB}"/>
            </c:ext>
          </c:extLst>
        </c:ser>
        <c:ser>
          <c:idx val="1"/>
          <c:order val="1"/>
          <c:tx>
            <c:strRef>
              <c:f>'Data (frequency response)'!$I$3</c:f>
              <c:strCache>
                <c:ptCount val="1"/>
                <c:pt idx="0">
                  <c:v>Theoretical gain with RC=0.1 s (dB)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response)'!$I$4:$I$13</c:f>
              <c:numCache>
                <c:formatCode>0.00</c:formatCode>
                <c:ptCount val="10"/>
                <c:pt idx="0">
                  <c:v>-1.7111504344581821E-2</c:v>
                </c:pt>
                <c:pt idx="1">
                  <c:v>-6.8045175474464911E-2</c:v>
                </c:pt>
                <c:pt idx="2">
                  <c:v>-0.40877560788352169</c:v>
                </c:pt>
                <c:pt idx="3">
                  <c:v>-1.445070116205287</c:v>
                </c:pt>
                <c:pt idx="4">
                  <c:v>-4.1147436202747096</c:v>
                </c:pt>
                <c:pt idx="5">
                  <c:v>-10.362137382398966</c:v>
                </c:pt>
                <c:pt idx="6">
                  <c:v>-16.072235265805517</c:v>
                </c:pt>
                <c:pt idx="7">
                  <c:v>-22.011612586390065</c:v>
                </c:pt>
                <c:pt idx="8">
                  <c:v>-29.947395549253176</c:v>
                </c:pt>
                <c:pt idx="9">
                  <c:v>-35.964697308632864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4-3C47-9135-586ACA90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60"/>
        <c:crossBetween val="midCat"/>
      </c:valAx>
      <c:valAx>
        <c:axId val="8967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290102389078497"/>
          <c:y val="0.4119419548996166"/>
          <c:w val="0.43468297008948964"/>
          <c:h val="0.191644803561858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72217892558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response)'!$J$3</c:f>
              <c:strCache>
                <c:ptCount val="1"/>
                <c:pt idx="0">
                  <c:v>Measured phase (degrees)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response)'!$J$4:$J$13</c:f>
              <c:numCache>
                <c:formatCode>0.00</c:formatCode>
                <c:ptCount val="10"/>
                <c:pt idx="0">
                  <c:v>-4.4280000000000008</c:v>
                </c:pt>
                <c:pt idx="1">
                  <c:v>-8.3231999999999999</c:v>
                </c:pt>
                <c:pt idx="2">
                  <c:v>-17.985600000000002</c:v>
                </c:pt>
                <c:pt idx="3">
                  <c:v>-32.817599999999999</c:v>
                </c:pt>
                <c:pt idx="4">
                  <c:v>-48.362400000000001</c:v>
                </c:pt>
                <c:pt idx="5">
                  <c:v>-68.706000000000003</c:v>
                </c:pt>
                <c:pt idx="6">
                  <c:v>-77.867999999999995</c:v>
                </c:pt>
                <c:pt idx="7">
                  <c:v>-84.024000000000001</c:v>
                </c:pt>
                <c:pt idx="8">
                  <c:v>-86.076000000000022</c:v>
                </c:pt>
                <c:pt idx="9">
                  <c:v>-101.73599999999999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9-944D-A8DF-9C4DC0A9DE99}"/>
            </c:ext>
          </c:extLst>
        </c:ser>
        <c:ser>
          <c:idx val="1"/>
          <c:order val="1"/>
          <c:tx>
            <c:strRef>
              <c:f>'Data (frequency response)'!$K$3</c:f>
              <c:strCache>
                <c:ptCount val="1"/>
                <c:pt idx="0">
                  <c:v>Theoretical phase with RC=0.1 s (degrees)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response)'!$K$4:$K$13</c:f>
              <c:numCache>
                <c:formatCode>0.00</c:formatCode>
                <c:ptCount val="10"/>
                <c:pt idx="0">
                  <c:v>-3.5952737798681755</c:v>
                </c:pt>
                <c:pt idx="1">
                  <c:v>-7.1624558067258226</c:v>
                </c:pt>
                <c:pt idx="2">
                  <c:v>-17.44059449051187</c:v>
                </c:pt>
                <c:pt idx="3">
                  <c:v>-32.141907635342058</c:v>
                </c:pt>
                <c:pt idx="4">
                  <c:v>-51.488112746033423</c:v>
                </c:pt>
                <c:pt idx="5">
                  <c:v>-72.343212848587129</c:v>
                </c:pt>
                <c:pt idx="6">
                  <c:v>-80.956938920962315</c:v>
                </c:pt>
                <c:pt idx="7">
                  <c:v>-85.450134690878912</c:v>
                </c:pt>
                <c:pt idx="8">
                  <c:v>-88.176834279185869</c:v>
                </c:pt>
                <c:pt idx="9">
                  <c:v>-89.088186330386165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944D-A8DF-9C4DC0A9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90"/>
        <c:crossBetween val="midCat"/>
      </c:valAx>
      <c:valAx>
        <c:axId val="89671582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Phase (degrees)</a:t>
                </a:r>
              </a:p>
            </c:rich>
          </c:tx>
          <c:layout>
            <c:manualLayout>
              <c:xMode val="edge"/>
              <c:yMode val="edge"/>
              <c:x val="2.3767058127972907E-2"/>
              <c:y val="0.3595209630209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3412969283276454"/>
          <c:y val="0.12293671929752238"/>
          <c:w val="0.50430754346832929"/>
          <c:h val="0.206304489425732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4709360135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response)'!$H$3</c:f>
              <c:strCache>
                <c:ptCount val="1"/>
                <c:pt idx="0">
                  <c:v>Measured gain (dB)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response)'!$H$4:$H$13</c:f>
              <c:numCache>
                <c:formatCode>0.00</c:formatCode>
                <c:ptCount val="10"/>
                <c:pt idx="0">
                  <c:v>-4.93317573268586E-2</c:v>
                </c:pt>
                <c:pt idx="1">
                  <c:v>-7.1196215324405482E-2</c:v>
                </c:pt>
                <c:pt idx="2">
                  <c:v>-0.42738187863002647</c:v>
                </c:pt>
                <c:pt idx="3">
                  <c:v>-0.48471469166208891</c:v>
                </c:pt>
                <c:pt idx="4">
                  <c:v>-4.0898671041914803</c:v>
                </c:pt>
                <c:pt idx="5">
                  <c:v>-10.264029940685894</c:v>
                </c:pt>
                <c:pt idx="6">
                  <c:v>-15.882353389364338</c:v>
                </c:pt>
                <c:pt idx="7">
                  <c:v>-21.785637288301487</c:v>
                </c:pt>
                <c:pt idx="8">
                  <c:v>-29.497957985474947</c:v>
                </c:pt>
                <c:pt idx="9">
                  <c:v>-35.35123819154267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F-BC45-ADE4-787B76B4AF57}"/>
            </c:ext>
          </c:extLst>
        </c:ser>
        <c:ser>
          <c:idx val="1"/>
          <c:order val="1"/>
          <c:tx>
            <c:strRef>
              <c:f>'Data (frequency response)'!$I$3</c:f>
              <c:strCache>
                <c:ptCount val="1"/>
                <c:pt idx="0">
                  <c:v>Theoretical gain with RC=0.1 s (dB)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response)'!$I$4:$I$13</c:f>
              <c:numCache>
                <c:formatCode>0.00</c:formatCode>
                <c:ptCount val="10"/>
                <c:pt idx="0">
                  <c:v>-1.7111504344581821E-2</c:v>
                </c:pt>
                <c:pt idx="1">
                  <c:v>-6.8045175474464911E-2</c:v>
                </c:pt>
                <c:pt idx="2">
                  <c:v>-0.40877560788352169</c:v>
                </c:pt>
                <c:pt idx="3">
                  <c:v>-1.445070116205287</c:v>
                </c:pt>
                <c:pt idx="4">
                  <c:v>-4.1147436202747096</c:v>
                </c:pt>
                <c:pt idx="5">
                  <c:v>-10.362137382398966</c:v>
                </c:pt>
                <c:pt idx="6">
                  <c:v>-16.072235265805517</c:v>
                </c:pt>
                <c:pt idx="7">
                  <c:v>-22.011612586390065</c:v>
                </c:pt>
                <c:pt idx="8">
                  <c:v>-29.947395549253176</c:v>
                </c:pt>
                <c:pt idx="9">
                  <c:v>-35.964697308632864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F-BC45-ADE4-787B76B4AF57}"/>
            </c:ext>
          </c:extLst>
        </c:ser>
        <c:ser>
          <c:idx val="2"/>
          <c:order val="2"/>
          <c:tx>
            <c:strRef>
              <c:f>'Data (frequency response)'!$O$3</c:f>
              <c:strCache>
                <c:ptCount val="1"/>
                <c:pt idx="0">
                  <c:v>Theoretical gain with RC=0.13 s (dB)</c:v>
                </c:pt>
              </c:strCache>
            </c:strRef>
          </c:tx>
          <c:spPr>
            <a:ln w="25400" cap="flat" cmpd="sng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response)'!$O$4:$O$13</c:f>
              <c:numCache>
                <c:formatCode>0.00</c:formatCode>
                <c:ptCount val="10"/>
                <c:pt idx="0">
                  <c:v>-2.8879255278499733E-2</c:v>
                </c:pt>
                <c:pt idx="1">
                  <c:v>-0.11438236541871137</c:v>
                </c:pt>
                <c:pt idx="2">
                  <c:v>-0.66995048622777953</c:v>
                </c:pt>
                <c:pt idx="3">
                  <c:v>-2.2198386128306797</c:v>
                </c:pt>
                <c:pt idx="4">
                  <c:v>-5.6451705675794015</c:v>
                </c:pt>
                <c:pt idx="5">
                  <c:v>-12.474732071600698</c:v>
                </c:pt>
                <c:pt idx="6">
                  <c:v>-18.307074948442104</c:v>
                </c:pt>
                <c:pt idx="7">
                  <c:v>-24.279307297878866</c:v>
                </c:pt>
                <c:pt idx="8">
                  <c:v>-32.224467461292619</c:v>
                </c:pt>
                <c:pt idx="9">
                  <c:v>-38.243115299890874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4F-BC45-ADE4-787B76B4AF57}"/>
            </c:ext>
          </c:extLst>
        </c:ser>
        <c:ser>
          <c:idx val="3"/>
          <c:order val="3"/>
          <c:tx>
            <c:strRef>
              <c:f>'Data (frequency response)'!$P$3</c:f>
              <c:strCache>
                <c:ptCount val="1"/>
                <c:pt idx="0">
                  <c:v>Theoretical gain with RC=0.07 s (dB)</c:v>
                </c:pt>
              </c:strCache>
            </c:strRef>
          </c:tx>
          <c:spPr>
            <a:ln w="25400" cap="flat" cmpd="sng" algn="ctr">
              <a:solidFill>
                <a:schemeClr val="accent2">
                  <a:alpha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response)'!$P$4:$P$13</c:f>
              <c:numCache>
                <c:formatCode>0.00</c:formatCode>
                <c:ptCount val="10"/>
                <c:pt idx="0">
                  <c:v>-8.3930615381638714E-3</c:v>
                </c:pt>
                <c:pt idx="1">
                  <c:v>-3.3475361540977341E-2</c:v>
                </c:pt>
                <c:pt idx="2">
                  <c:v>-0.20510881922259327</c:v>
                </c:pt>
                <c:pt idx="3">
                  <c:v>-0.76802135025538576</c:v>
                </c:pt>
                <c:pt idx="4">
                  <c:v>-2.4889901557880303</c:v>
                </c:pt>
                <c:pt idx="5">
                  <c:v>-7.6612318294340485</c:v>
                </c:pt>
                <c:pt idx="6">
                  <c:v>-13.084454117991324</c:v>
                </c:pt>
                <c:pt idx="7">
                  <c:v>-18.941925066356646</c:v>
                </c:pt>
                <c:pt idx="8">
                  <c:v>-26.853929233573851</c:v>
                </c:pt>
                <c:pt idx="9">
                  <c:v>-32.867802650164421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4F-BC45-ADE4-787B76B4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60"/>
        <c:crossBetween val="midCat"/>
      </c:valAx>
      <c:valAx>
        <c:axId val="8967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290102389078497"/>
          <c:y val="0.4119419548996166"/>
          <c:w val="0.32616912723282621"/>
          <c:h val="0.414270607884412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722178925588"/>
          <c:y val="7.6235643319454191E-2"/>
          <c:w val="0.83395178844965201"/>
          <c:h val="0.8086333841777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(frequency response)'!$J$3</c:f>
              <c:strCache>
                <c:ptCount val="1"/>
                <c:pt idx="0">
                  <c:v>Measured phase (degrees)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response)'!$J$4:$J$13</c:f>
              <c:numCache>
                <c:formatCode>0.00</c:formatCode>
                <c:ptCount val="10"/>
                <c:pt idx="0">
                  <c:v>-4.4280000000000008</c:v>
                </c:pt>
                <c:pt idx="1">
                  <c:v>-8.3231999999999999</c:v>
                </c:pt>
                <c:pt idx="2">
                  <c:v>-17.985600000000002</c:v>
                </c:pt>
                <c:pt idx="3">
                  <c:v>-32.817599999999999</c:v>
                </c:pt>
                <c:pt idx="4">
                  <c:v>-48.362400000000001</c:v>
                </c:pt>
                <c:pt idx="5">
                  <c:v>-68.706000000000003</c:v>
                </c:pt>
                <c:pt idx="6">
                  <c:v>-77.867999999999995</c:v>
                </c:pt>
                <c:pt idx="7">
                  <c:v>-84.024000000000001</c:v>
                </c:pt>
                <c:pt idx="8">
                  <c:v>-86.076000000000022</c:v>
                </c:pt>
                <c:pt idx="9">
                  <c:v>-101.73599999999999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3-C549-9BAC-F4FE180E89A8}"/>
            </c:ext>
          </c:extLst>
        </c:ser>
        <c:ser>
          <c:idx val="1"/>
          <c:order val="1"/>
          <c:tx>
            <c:strRef>
              <c:f>'Data (frequency response)'!$K$3</c:f>
              <c:strCache>
                <c:ptCount val="1"/>
                <c:pt idx="0">
                  <c:v>Theoretical phase with RC=0.1 s (degrees)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response)'!$K$4:$K$13</c:f>
              <c:numCache>
                <c:formatCode>0.00</c:formatCode>
                <c:ptCount val="10"/>
                <c:pt idx="0">
                  <c:v>-3.5952737798681755</c:v>
                </c:pt>
                <c:pt idx="1">
                  <c:v>-7.1624558067258226</c:v>
                </c:pt>
                <c:pt idx="2">
                  <c:v>-17.44059449051187</c:v>
                </c:pt>
                <c:pt idx="3">
                  <c:v>-32.141907635342058</c:v>
                </c:pt>
                <c:pt idx="4">
                  <c:v>-51.488112746033423</c:v>
                </c:pt>
                <c:pt idx="5">
                  <c:v>-72.343212848587129</c:v>
                </c:pt>
                <c:pt idx="6">
                  <c:v>-80.956938920962315</c:v>
                </c:pt>
                <c:pt idx="7">
                  <c:v>-85.450134690878912</c:v>
                </c:pt>
                <c:pt idx="8">
                  <c:v>-88.176834279185869</c:v>
                </c:pt>
                <c:pt idx="9">
                  <c:v>-89.088186330386165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3-C549-9BAC-F4FE180E89A8}"/>
            </c:ext>
          </c:extLst>
        </c:ser>
        <c:ser>
          <c:idx val="2"/>
          <c:order val="2"/>
          <c:tx>
            <c:strRef>
              <c:f>'Data (frequency response)'!$M$3</c:f>
              <c:strCache>
                <c:ptCount val="1"/>
                <c:pt idx="0">
                  <c:v>Theoretical phase with RC=0.13 s (degrees)</c:v>
                </c:pt>
              </c:strCache>
            </c:strRef>
          </c:tx>
          <c:spPr>
            <a:ln w="25400" cap="flat" cmpd="sng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response)'!$M$4:$M$13</c:f>
              <c:numCache>
                <c:formatCode>0.00</c:formatCode>
                <c:ptCount val="10"/>
                <c:pt idx="0">
                  <c:v>-4.6696333771949803</c:v>
                </c:pt>
                <c:pt idx="1">
                  <c:v>-9.2780436525826957</c:v>
                </c:pt>
                <c:pt idx="2">
                  <c:v>-22.215450405160606</c:v>
                </c:pt>
                <c:pt idx="3">
                  <c:v>-39.242433941492166</c:v>
                </c:pt>
                <c:pt idx="4">
                  <c:v>-58.527765957802757</c:v>
                </c:pt>
                <c:pt idx="5">
                  <c:v>-76.241604126224487</c:v>
                </c:pt>
                <c:pt idx="6">
                  <c:v>-83.020190144435759</c:v>
                </c:pt>
                <c:pt idx="7">
                  <c:v>-86.497099117949517</c:v>
                </c:pt>
                <c:pt idx="8">
                  <c:v>-88.597371566252789</c:v>
                </c:pt>
                <c:pt idx="9">
                  <c:v>-89.298580694011619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23-C549-9BAC-F4FE180E89A8}"/>
            </c:ext>
          </c:extLst>
        </c:ser>
        <c:ser>
          <c:idx val="3"/>
          <c:order val="3"/>
          <c:tx>
            <c:strRef>
              <c:f>'Data (frequency response)'!$N$3</c:f>
              <c:strCache>
                <c:ptCount val="1"/>
                <c:pt idx="0">
                  <c:v>Theoretical phase with RC=0.07 s (degrees)</c:v>
                </c:pt>
              </c:strCache>
            </c:strRef>
          </c:tx>
          <c:spPr>
            <a:ln w="25400" cap="flat" cmpd="sng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noFill/>
                <a:round/>
              </a:ln>
              <a:effectLst/>
            </c:spPr>
          </c:marker>
          <c:xVal>
            <c:numRef>
              <c:f>'Data (frequency response)'!$A$4:$A$13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'Data (frequency response)'!$N$4:$N$13</c:f>
              <c:numCache>
                <c:formatCode>0.00</c:formatCode>
                <c:ptCount val="10"/>
                <c:pt idx="0">
                  <c:v>-2.5183769517314376</c:v>
                </c:pt>
                <c:pt idx="1">
                  <c:v>-5.0270605671484336</c:v>
                </c:pt>
                <c:pt idx="2">
                  <c:v>-12.402581073121407</c:v>
                </c:pt>
                <c:pt idx="3">
                  <c:v>-23.740996128556265</c:v>
                </c:pt>
                <c:pt idx="4">
                  <c:v>-41.336342631145627</c:v>
                </c:pt>
                <c:pt idx="5">
                  <c:v>-65.547358259887218</c:v>
                </c:pt>
                <c:pt idx="6">
                  <c:v>-77.19075020795394</c:v>
                </c:pt>
                <c:pt idx="7">
                  <c:v>-83.514339102557145</c:v>
                </c:pt>
                <c:pt idx="8">
                  <c:v>-87.396391708852761</c:v>
                </c:pt>
                <c:pt idx="9">
                  <c:v>-88.697523472687337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23-C549-9BAC-F4FE180E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20623"/>
        <c:axId val="896715823"/>
      </c:scatterChart>
      <c:valAx>
        <c:axId val="29812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823"/>
        <c:crossesAt val="-90"/>
        <c:crossBetween val="midCat"/>
      </c:valAx>
      <c:valAx>
        <c:axId val="89671582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cap="none" baseline="0"/>
                  <a:t>Phase (degrees)</a:t>
                </a:r>
              </a:p>
            </c:rich>
          </c:tx>
          <c:layout>
            <c:manualLayout>
              <c:xMode val="edge"/>
              <c:yMode val="edge"/>
              <c:x val="2.3767058127972907E-2"/>
              <c:y val="0.3595209630209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623"/>
        <c:crossesAt val="0.1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801426807329411"/>
          <c:y val="7.4824499853406723E-2"/>
          <c:w val="0.30694104530491645"/>
          <c:h val="0.414270607884412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71938A-2842-BA42-93C9-1DEFD9549165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A2F41D-51E9-3541-A87E-54C1ED69F698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51B57A-0C4F-4746-9CB0-EA6D01C7474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7D9578-6F1B-A54A-8ECB-A3432E08CDDF}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4DD220-D072-1446-B851-FDAA46DCC254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7D4E2-448E-3E0D-D69E-A3806DFA20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689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52091-A279-0247-B88E-E56AFE7E7A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EB7CB-EBF9-4844-8ADC-57E63688E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689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A2C3C-9242-9A57-F732-F561285F6A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689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18279-E4E0-19A7-7053-C01836BDFB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2538-D0A7-5C42-9EEB-DECA1BBAFEB3}">
  <dimension ref="A1:P34"/>
  <sheetViews>
    <sheetView workbookViewId="0">
      <selection activeCell="C27" sqref="C27"/>
    </sheetView>
  </sheetViews>
  <sheetFormatPr baseColWidth="10" defaultColWidth="11" defaultRowHeight="16" x14ac:dyDescent="0.2"/>
  <cols>
    <col min="1" max="1" width="22" customWidth="1"/>
    <col min="4" max="4" width="11.6640625" style="2" customWidth="1"/>
    <col min="5" max="5" width="11.1640625" customWidth="1"/>
    <col min="6" max="6" width="9.33203125" customWidth="1"/>
    <col min="7" max="7" width="10.6640625" customWidth="1"/>
    <col min="8" max="8" width="13.6640625" customWidth="1"/>
    <col min="9" max="9" width="17.83203125" customWidth="1"/>
    <col min="10" max="10" width="14.5" customWidth="1"/>
    <col min="11" max="11" width="22.5" customWidth="1"/>
    <col min="12" max="12" width="24.1640625" bestFit="1" customWidth="1"/>
    <col min="13" max="13" width="21" bestFit="1" customWidth="1"/>
    <col min="14" max="14" width="25.1640625" bestFit="1" customWidth="1"/>
    <col min="15" max="15" width="18.33203125" customWidth="1"/>
    <col min="16" max="16" width="20.1640625" bestFit="1" customWidth="1"/>
    <col min="17" max="17" width="20.83203125" bestFit="1" customWidth="1"/>
    <col min="18" max="20" width="20.83203125" customWidth="1"/>
    <col min="21" max="21" width="27.1640625" bestFit="1" customWidth="1"/>
    <col min="22" max="22" width="29.6640625" bestFit="1" customWidth="1"/>
    <col min="23" max="23" width="28.1640625" bestFit="1" customWidth="1"/>
    <col min="24" max="24" width="30.83203125" bestFit="1" customWidth="1"/>
  </cols>
  <sheetData>
    <row r="1" spans="1:16" ht="17" thickBot="1" x14ac:dyDescent="0.25"/>
    <row r="2" spans="1:16" ht="17" thickBot="1" x14ac:dyDescent="0.25">
      <c r="A2" s="19" t="s">
        <v>25</v>
      </c>
      <c r="B2" s="19"/>
      <c r="C2" s="19"/>
      <c r="D2" s="19"/>
      <c r="E2" s="19"/>
      <c r="F2" s="19"/>
      <c r="G2" s="20"/>
      <c r="H2" s="21" t="s">
        <v>26</v>
      </c>
      <c r="I2" s="19"/>
      <c r="J2" s="19"/>
      <c r="K2" s="19"/>
    </row>
    <row r="3" spans="1:16" s="4" customFormat="1" ht="52" thickBot="1" x14ac:dyDescent="0.25">
      <c r="A3" s="15" t="s">
        <v>2</v>
      </c>
      <c r="B3" s="15" t="s">
        <v>0</v>
      </c>
      <c r="C3" s="15" t="s">
        <v>1</v>
      </c>
      <c r="D3" s="16" t="s">
        <v>17</v>
      </c>
      <c r="E3" s="15" t="s">
        <v>19</v>
      </c>
      <c r="F3" s="15" t="s">
        <v>23</v>
      </c>
      <c r="G3" s="17" t="s">
        <v>24</v>
      </c>
      <c r="H3" s="18" t="s">
        <v>18</v>
      </c>
      <c r="I3" s="15" t="str">
        <f>_xlfn.CONCAT("Theoretical gain with RC=",B15," s (dB)")</f>
        <v>Theoretical gain with RC=0.1 s (dB)</v>
      </c>
      <c r="J3" s="15" t="s">
        <v>15</v>
      </c>
      <c r="K3" s="15" t="str">
        <f>_xlfn.CONCAT("Theoretical phase with RC=",B15," s (degrees)")</f>
        <v>Theoretical phase with RC=0.1 s (degrees)</v>
      </c>
      <c r="M3" s="15" t="str">
        <f>_xlfn.CONCAT("Theoretical phase with RC=",B16," s (degrees)")</f>
        <v>Theoretical phase with RC=0.13 s (degrees)</v>
      </c>
      <c r="N3" s="15" t="str">
        <f>_xlfn.CONCAT("Theoretical phase with RC=",B17," s (degrees)")</f>
        <v>Theoretical phase with RC=0.07 s (degrees)</v>
      </c>
      <c r="O3" s="15" t="str">
        <f>_xlfn.CONCAT("Theoretical gain with RC=",B16," s (dB)")</f>
        <v>Theoretical gain with RC=0.13 s (dB)</v>
      </c>
      <c r="P3" s="15" t="str">
        <f>_xlfn.CONCAT("Theoretical gain with RC=",B17," s (dB)")</f>
        <v>Theoretical gain with RC=0.07 s (dB)</v>
      </c>
    </row>
    <row r="4" spans="1:16" x14ac:dyDescent="0.2">
      <c r="A4" s="10">
        <v>0.1</v>
      </c>
      <c r="B4" s="14">
        <v>1236</v>
      </c>
      <c r="C4" s="14">
        <v>1229</v>
      </c>
      <c r="D4" s="11">
        <v>123</v>
      </c>
      <c r="E4" s="10" t="s">
        <v>20</v>
      </c>
      <c r="F4" s="10" t="s">
        <v>11</v>
      </c>
      <c r="G4" s="12" t="s">
        <v>14</v>
      </c>
      <c r="H4" s="13">
        <f>IF(ISBLANK(B4),NA(),20*LOG10($C4/$B4))</f>
        <v>-4.93317573268586E-2</v>
      </c>
      <c r="I4" s="14">
        <f t="shared" ref="I4:I13" si="0">-10*LOG10((1+(2*PI()*$A4*$B$15)^2))</f>
        <v>-1.7111504344581821E-2</v>
      </c>
      <c r="J4" s="14">
        <f>IF(ISBLANK(D4),NA(),-2*PI()*$D4*$A4/1000*180/PI())</f>
        <v>-4.4280000000000008</v>
      </c>
      <c r="K4" s="14">
        <f t="shared" ref="K4:K13" si="1">-ATAN($A4*2*PI()*$B$15)*180/PI()</f>
        <v>-3.5952737798681755</v>
      </c>
      <c r="M4" s="14">
        <f t="shared" ref="M4:M13" si="2">-ATAN($A4*2*PI()*$B$16)*180/PI()</f>
        <v>-4.6696333771949803</v>
      </c>
      <c r="N4" s="14">
        <f>-ATAN($A4*2*PI()*$B$17)*180/PI()</f>
        <v>-2.5183769517314376</v>
      </c>
      <c r="O4" s="14">
        <f t="shared" ref="O4:O13" si="3">-10*LOG10((1+(2*PI()*$A4*$B$16)^2))</f>
        <v>-2.8879255278499733E-2</v>
      </c>
      <c r="P4" s="14">
        <f>-10*LOG10((1+(2*PI()*$A4*$B$17)^2))</f>
        <v>-8.3930615381638714E-3</v>
      </c>
    </row>
    <row r="5" spans="1:16" x14ac:dyDescent="0.2">
      <c r="A5" s="5">
        <v>0.2</v>
      </c>
      <c r="B5" s="7">
        <v>1225</v>
      </c>
      <c r="C5" s="7">
        <v>1215</v>
      </c>
      <c r="D5" s="6">
        <v>115.6</v>
      </c>
      <c r="E5" s="5" t="s">
        <v>20</v>
      </c>
      <c r="F5" s="5" t="s">
        <v>11</v>
      </c>
      <c r="G5" s="8" t="s">
        <v>3</v>
      </c>
      <c r="H5" s="9">
        <f>IF(ISBLANK(B5),NA(),20*LOG10($C5/$B5))</f>
        <v>-7.1196215324405482E-2</v>
      </c>
      <c r="I5" s="7">
        <f t="shared" si="0"/>
        <v>-6.8045175474464911E-2</v>
      </c>
      <c r="J5" s="7">
        <f t="shared" ref="J5:J13" si="4">IF(ISBLANK(D5),NA(),-2*PI()*$D5*$A5/1000*180/PI())</f>
        <v>-8.3231999999999999</v>
      </c>
      <c r="K5" s="7">
        <f t="shared" si="1"/>
        <v>-7.1624558067258226</v>
      </c>
      <c r="M5" s="14">
        <f t="shared" si="2"/>
        <v>-9.2780436525826957</v>
      </c>
      <c r="N5" s="14">
        <f t="shared" ref="N5:N13" si="5">-ATAN($A5*2*PI()*$B$17)*180/PI()</f>
        <v>-5.0270605671484336</v>
      </c>
      <c r="O5" s="14">
        <f t="shared" si="3"/>
        <v>-0.11438236541871137</v>
      </c>
      <c r="P5" s="14">
        <f t="shared" ref="P5:P13" si="6">-10*LOG10((1+(2*PI()*$A5*$B$17)^2))</f>
        <v>-3.3475361540977341E-2</v>
      </c>
    </row>
    <row r="6" spans="1:16" x14ac:dyDescent="0.2">
      <c r="A6" s="5">
        <v>0.5</v>
      </c>
      <c r="B6" s="7">
        <v>1208</v>
      </c>
      <c r="C6" s="7">
        <v>1150</v>
      </c>
      <c r="D6" s="6">
        <v>99.92</v>
      </c>
      <c r="E6" s="5" t="s">
        <v>20</v>
      </c>
      <c r="F6" s="5" t="s">
        <v>11</v>
      </c>
      <c r="G6" s="8" t="s">
        <v>4</v>
      </c>
      <c r="H6" s="9">
        <f t="shared" ref="H6:H13" si="7">IF(ISBLANK(B6),NA(),20*LOG10($C6/$B6))</f>
        <v>-0.42738187863002647</v>
      </c>
      <c r="I6" s="7">
        <f t="shared" si="0"/>
        <v>-0.40877560788352169</v>
      </c>
      <c r="J6" s="7">
        <f>IF(ISBLANK(D6),NA(),-2*PI()*$D6*$A6/1000*180/PI())</f>
        <v>-17.985600000000002</v>
      </c>
      <c r="K6" s="7">
        <f t="shared" si="1"/>
        <v>-17.44059449051187</v>
      </c>
      <c r="M6" s="14">
        <f t="shared" si="2"/>
        <v>-22.215450405160606</v>
      </c>
      <c r="N6" s="14">
        <f t="shared" si="5"/>
        <v>-12.402581073121407</v>
      </c>
      <c r="O6" s="14">
        <f t="shared" si="3"/>
        <v>-0.66995048622777953</v>
      </c>
      <c r="P6" s="14">
        <f t="shared" si="6"/>
        <v>-0.20510881922259327</v>
      </c>
    </row>
    <row r="7" spans="1:16" x14ac:dyDescent="0.2">
      <c r="A7" s="5">
        <v>1</v>
      </c>
      <c r="B7" s="7">
        <v>1216</v>
      </c>
      <c r="C7" s="7">
        <v>1150</v>
      </c>
      <c r="D7" s="6">
        <v>91.16</v>
      </c>
      <c r="E7" s="5" t="s">
        <v>20</v>
      </c>
      <c r="F7" s="5" t="s">
        <v>11</v>
      </c>
      <c r="G7" s="8" t="s">
        <v>5</v>
      </c>
      <c r="H7" s="9">
        <f t="shared" si="7"/>
        <v>-0.48471469166208891</v>
      </c>
      <c r="I7" s="7">
        <f t="shared" si="0"/>
        <v>-1.445070116205287</v>
      </c>
      <c r="J7" s="7">
        <f t="shared" si="4"/>
        <v>-32.817599999999999</v>
      </c>
      <c r="K7" s="7">
        <f t="shared" si="1"/>
        <v>-32.141907635342058</v>
      </c>
      <c r="M7" s="14">
        <f t="shared" si="2"/>
        <v>-39.242433941492166</v>
      </c>
      <c r="N7" s="14">
        <f t="shared" si="5"/>
        <v>-23.740996128556265</v>
      </c>
      <c r="O7" s="14">
        <f t="shared" si="3"/>
        <v>-2.2198386128306797</v>
      </c>
      <c r="P7" s="14">
        <f t="shared" si="6"/>
        <v>-0.76802135025538576</v>
      </c>
    </row>
    <row r="8" spans="1:16" x14ac:dyDescent="0.2">
      <c r="A8" s="5">
        <v>2</v>
      </c>
      <c r="B8" s="7">
        <v>698.2</v>
      </c>
      <c r="C8" s="7">
        <v>436</v>
      </c>
      <c r="D8" s="6">
        <v>67.17</v>
      </c>
      <c r="E8" s="5" t="s">
        <v>21</v>
      </c>
      <c r="F8" s="5" t="s">
        <v>12</v>
      </c>
      <c r="G8" s="8" t="s">
        <v>6</v>
      </c>
      <c r="H8" s="9">
        <f t="shared" si="7"/>
        <v>-4.0898671041914803</v>
      </c>
      <c r="I8" s="7">
        <f t="shared" si="0"/>
        <v>-4.1147436202747096</v>
      </c>
      <c r="J8" s="7">
        <f t="shared" si="4"/>
        <v>-48.362400000000001</v>
      </c>
      <c r="K8" s="7">
        <f t="shared" si="1"/>
        <v>-51.488112746033423</v>
      </c>
      <c r="M8" s="14">
        <f t="shared" si="2"/>
        <v>-58.527765957802757</v>
      </c>
      <c r="N8" s="14">
        <f t="shared" si="5"/>
        <v>-41.336342631145627</v>
      </c>
      <c r="O8" s="14">
        <f t="shared" si="3"/>
        <v>-5.6451705675794015</v>
      </c>
      <c r="P8" s="14">
        <f t="shared" si="6"/>
        <v>-2.4889901557880303</v>
      </c>
    </row>
    <row r="9" spans="1:16" x14ac:dyDescent="0.2">
      <c r="A9" s="5">
        <v>5</v>
      </c>
      <c r="B9" s="7">
        <v>701.2</v>
      </c>
      <c r="C9" s="7">
        <v>215.1</v>
      </c>
      <c r="D9" s="6">
        <v>38.17</v>
      </c>
      <c r="E9" s="5" t="s">
        <v>22</v>
      </c>
      <c r="F9" s="5" t="s">
        <v>12</v>
      </c>
      <c r="G9" s="8" t="s">
        <v>7</v>
      </c>
      <c r="H9" s="9">
        <f t="shared" si="7"/>
        <v>-10.264029940685894</v>
      </c>
      <c r="I9" s="7">
        <f t="shared" si="0"/>
        <v>-10.362137382398966</v>
      </c>
      <c r="J9" s="7">
        <f t="shared" si="4"/>
        <v>-68.706000000000003</v>
      </c>
      <c r="K9" s="7">
        <f t="shared" si="1"/>
        <v>-72.343212848587129</v>
      </c>
      <c r="M9" s="14">
        <f t="shared" si="2"/>
        <v>-76.241604126224487</v>
      </c>
      <c r="N9" s="14">
        <f t="shared" si="5"/>
        <v>-65.547358259887218</v>
      </c>
      <c r="O9" s="14">
        <f t="shared" si="3"/>
        <v>-12.474732071600698</v>
      </c>
      <c r="P9" s="14">
        <f t="shared" si="6"/>
        <v>-7.6612318294340485</v>
      </c>
    </row>
    <row r="10" spans="1:16" x14ac:dyDescent="0.2">
      <c r="A10" s="5">
        <v>10</v>
      </c>
      <c r="B10" s="7">
        <v>700.9</v>
      </c>
      <c r="C10" s="7">
        <v>112.6</v>
      </c>
      <c r="D10" s="6">
        <v>21.63</v>
      </c>
      <c r="E10" s="5" t="s">
        <v>22</v>
      </c>
      <c r="F10" s="5" t="s">
        <v>12</v>
      </c>
      <c r="G10" s="8" t="s">
        <v>8</v>
      </c>
      <c r="H10" s="9">
        <f t="shared" si="7"/>
        <v>-15.882353389364338</v>
      </c>
      <c r="I10" s="7">
        <f t="shared" si="0"/>
        <v>-16.072235265805517</v>
      </c>
      <c r="J10" s="7">
        <f t="shared" si="4"/>
        <v>-77.867999999999995</v>
      </c>
      <c r="K10" s="7">
        <f t="shared" si="1"/>
        <v>-80.956938920962315</v>
      </c>
      <c r="M10" s="14">
        <f t="shared" si="2"/>
        <v>-83.020190144435759</v>
      </c>
      <c r="N10" s="14">
        <f t="shared" si="5"/>
        <v>-77.19075020795394</v>
      </c>
      <c r="O10" s="14">
        <f t="shared" si="3"/>
        <v>-18.307074948442104</v>
      </c>
      <c r="P10" s="14">
        <f t="shared" si="6"/>
        <v>-13.084454117991324</v>
      </c>
    </row>
    <row r="11" spans="1:16" x14ac:dyDescent="0.2">
      <c r="A11" s="5">
        <v>20</v>
      </c>
      <c r="B11" s="7">
        <v>701.2</v>
      </c>
      <c r="C11" s="7">
        <v>57.09</v>
      </c>
      <c r="D11" s="6">
        <v>11.67</v>
      </c>
      <c r="E11" s="5" t="s">
        <v>22</v>
      </c>
      <c r="F11" s="5" t="s">
        <v>12</v>
      </c>
      <c r="G11" s="8" t="s">
        <v>9</v>
      </c>
      <c r="H11" s="9">
        <f t="shared" si="7"/>
        <v>-21.785637288301487</v>
      </c>
      <c r="I11" s="7">
        <f t="shared" si="0"/>
        <v>-22.011612586390065</v>
      </c>
      <c r="J11" s="7">
        <f t="shared" si="4"/>
        <v>-84.024000000000001</v>
      </c>
      <c r="K11" s="7">
        <f t="shared" si="1"/>
        <v>-85.450134690878912</v>
      </c>
      <c r="M11" s="14">
        <f t="shared" si="2"/>
        <v>-86.497099117949517</v>
      </c>
      <c r="N11" s="14">
        <f t="shared" si="5"/>
        <v>-83.514339102557145</v>
      </c>
      <c r="O11" s="14">
        <f t="shared" si="3"/>
        <v>-24.279307297878866</v>
      </c>
      <c r="P11" s="14">
        <f t="shared" si="6"/>
        <v>-18.941925066356646</v>
      </c>
    </row>
    <row r="12" spans="1:16" x14ac:dyDescent="0.2">
      <c r="A12" s="5">
        <v>50</v>
      </c>
      <c r="B12" s="7">
        <v>701.4</v>
      </c>
      <c r="C12" s="7">
        <v>23.5</v>
      </c>
      <c r="D12" s="6">
        <v>4.782</v>
      </c>
      <c r="E12" s="5" t="s">
        <v>22</v>
      </c>
      <c r="F12" s="5" t="s">
        <v>12</v>
      </c>
      <c r="G12" s="8" t="s">
        <v>10</v>
      </c>
      <c r="H12" s="9">
        <f t="shared" si="7"/>
        <v>-29.497957985474947</v>
      </c>
      <c r="I12" s="7">
        <f t="shared" si="0"/>
        <v>-29.947395549253176</v>
      </c>
      <c r="J12" s="7">
        <f t="shared" si="4"/>
        <v>-86.076000000000022</v>
      </c>
      <c r="K12" s="7">
        <f t="shared" si="1"/>
        <v>-88.176834279185869</v>
      </c>
      <c r="M12" s="14">
        <f t="shared" si="2"/>
        <v>-88.597371566252789</v>
      </c>
      <c r="N12" s="14">
        <f t="shared" si="5"/>
        <v>-87.396391708852761</v>
      </c>
      <c r="O12" s="14">
        <f t="shared" si="3"/>
        <v>-32.224467461292619</v>
      </c>
      <c r="P12" s="14">
        <f t="shared" si="6"/>
        <v>-26.853929233573851</v>
      </c>
    </row>
    <row r="13" spans="1:16" x14ac:dyDescent="0.2">
      <c r="A13" s="5">
        <v>100</v>
      </c>
      <c r="B13" s="7">
        <v>700.9</v>
      </c>
      <c r="C13" s="7">
        <v>11.97</v>
      </c>
      <c r="D13" s="6">
        <v>2.8260000000000001</v>
      </c>
      <c r="E13" s="5" t="s">
        <v>22</v>
      </c>
      <c r="F13" s="5" t="s">
        <v>12</v>
      </c>
      <c r="G13" s="8" t="s">
        <v>13</v>
      </c>
      <c r="H13" s="9">
        <f t="shared" si="7"/>
        <v>-35.35123819154267</v>
      </c>
      <c r="I13" s="7">
        <f t="shared" si="0"/>
        <v>-35.964697308632864</v>
      </c>
      <c r="J13" s="7">
        <f t="shared" si="4"/>
        <v>-101.73599999999999</v>
      </c>
      <c r="K13" s="7">
        <f t="shared" si="1"/>
        <v>-89.088186330386165</v>
      </c>
      <c r="M13" s="14">
        <f t="shared" si="2"/>
        <v>-89.298580694011619</v>
      </c>
      <c r="N13" s="14">
        <f t="shared" si="5"/>
        <v>-88.697523472687337</v>
      </c>
      <c r="O13" s="14">
        <f t="shared" si="3"/>
        <v>-38.243115299890874</v>
      </c>
      <c r="P13" s="14">
        <f t="shared" si="6"/>
        <v>-32.867802650164421</v>
      </c>
    </row>
    <row r="15" spans="1:16" x14ac:dyDescent="0.2">
      <c r="A15" t="s">
        <v>16</v>
      </c>
      <c r="B15">
        <v>0.1</v>
      </c>
    </row>
    <row r="16" spans="1:16" x14ac:dyDescent="0.2">
      <c r="A16" t="s">
        <v>27</v>
      </c>
      <c r="B16">
        <v>0.13</v>
      </c>
    </row>
    <row r="17" spans="1:11" x14ac:dyDescent="0.2">
      <c r="A17" t="s">
        <v>28</v>
      </c>
      <c r="B17">
        <v>7.0000000000000007E-2</v>
      </c>
    </row>
    <row r="22" spans="1:11" x14ac:dyDescent="0.2">
      <c r="D22" s="1"/>
      <c r="J22" s="3"/>
      <c r="K22" s="3"/>
    </row>
    <row r="23" spans="1:11" x14ac:dyDescent="0.2">
      <c r="D23" s="1"/>
      <c r="J23" s="3"/>
      <c r="K23" s="3"/>
    </row>
    <row r="24" spans="1:11" x14ac:dyDescent="0.2">
      <c r="D24" s="1"/>
      <c r="J24" s="3"/>
      <c r="K24" s="3"/>
    </row>
    <row r="25" spans="1:11" x14ac:dyDescent="0.2">
      <c r="D25" s="1"/>
      <c r="J25" s="3"/>
      <c r="K25" s="3"/>
    </row>
    <row r="26" spans="1:11" x14ac:dyDescent="0.2">
      <c r="D26" s="1"/>
      <c r="J26" s="3"/>
      <c r="K26" s="3"/>
    </row>
    <row r="27" spans="1:11" x14ac:dyDescent="0.2">
      <c r="D27" s="1"/>
      <c r="J27" s="3"/>
      <c r="K27" s="3"/>
    </row>
    <row r="28" spans="1:11" x14ac:dyDescent="0.2">
      <c r="D28" s="1"/>
      <c r="J28" s="3"/>
      <c r="K28" s="3"/>
    </row>
    <row r="29" spans="1:11" x14ac:dyDescent="0.2">
      <c r="D29" s="1"/>
      <c r="J29" s="3"/>
      <c r="K29" s="3"/>
    </row>
    <row r="30" spans="1:11" x14ac:dyDescent="0.2">
      <c r="D30" s="1"/>
      <c r="J30" s="3"/>
      <c r="K30" s="3"/>
    </row>
    <row r="31" spans="1:11" x14ac:dyDescent="0.2">
      <c r="D31" s="1"/>
      <c r="J31" s="3"/>
      <c r="K31" s="3"/>
    </row>
    <row r="32" spans="1:11" x14ac:dyDescent="0.2">
      <c r="D32" s="1"/>
      <c r="J32" s="3"/>
      <c r="K32" s="3"/>
    </row>
    <row r="33" spans="4:11" x14ac:dyDescent="0.2">
      <c r="D33" s="1"/>
      <c r="J33" s="3"/>
      <c r="K33" s="3"/>
    </row>
    <row r="34" spans="4:11" x14ac:dyDescent="0.2">
      <c r="D34" s="1"/>
      <c r="J34" s="3"/>
      <c r="K34" s="3"/>
    </row>
  </sheetData>
  <mergeCells count="2">
    <mergeCell ref="A2:G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 (frequency response)</vt:lpstr>
      <vt:lpstr>Attenuation vs Frequncy</vt:lpstr>
      <vt:lpstr>Graph (gain vs freq)</vt:lpstr>
      <vt:lpstr>Graph (phase vs freq)</vt:lpstr>
      <vt:lpstr>Graph (gain vs freq) Tol</vt:lpstr>
      <vt:lpstr>Graph (phase vs freq) 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sjs1001</dc:creator>
  <cp:lastModifiedBy>17BrakonieckiJ</cp:lastModifiedBy>
  <dcterms:created xsi:type="dcterms:W3CDTF">2020-10-22T11:20:34Z</dcterms:created>
  <dcterms:modified xsi:type="dcterms:W3CDTF">2024-11-26T18:08:27Z</dcterms:modified>
</cp:coreProperties>
</file>