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6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7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8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9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0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71206f3082396b7/Documenti/Uni/GRENOBLE/AVR/Results/"/>
    </mc:Choice>
  </mc:AlternateContent>
  <xr:revisionPtr revIDLastSave="818" documentId="8_{7AFF4948-F257-4ED4-BAE2-D98FF87829DE}" xr6:coauthVersionLast="47" xr6:coauthVersionMax="47" xr10:uidLastSave="{1E1035C3-0A3C-4765-8A2B-A984138EA48A}"/>
  <bookViews>
    <workbookView xWindow="-120" yWindow="-120" windowWidth="29040" windowHeight="15720" xr2:uid="{7E8F4513-1D4E-4CBD-8E4B-40020B486E38}"/>
  </bookViews>
  <sheets>
    <sheet name="stats" sheetId="7" r:id="rId1"/>
    <sheet name="mentalRotation" sheetId="8" r:id="rId2"/>
    <sheet name="Cubo-&gt;Sphere" sheetId="1" r:id="rId3"/>
    <sheet name="Sphere-&gt;Cubo" sheetId="3" r:id="rId4"/>
    <sheet name="Total" sheetId="5" r:id="rId5"/>
    <sheet name="Charts" sheetId="4" r:id="rId6"/>
  </sheets>
  <definedNames>
    <definedName name="_xlchart.v1.0" hidden="1">'Cubo-&gt;Sphere'!$A$4</definedName>
    <definedName name="_xlchart.v1.1" hidden="1">'Cubo-&gt;Sphere'!$C$6:$C$77</definedName>
    <definedName name="_xlchart.v1.10" hidden="1">'Sphere-&gt;Cubo'!$F$4</definedName>
    <definedName name="_xlchart.v1.11" hidden="1">'Sphere-&gt;Cubo'!$G$6:$G$77</definedName>
    <definedName name="_xlchart.v1.12" hidden="1">'Sphere-&gt;Cubo'!$A$4</definedName>
    <definedName name="_xlchart.v1.13" hidden="1">'Sphere-&gt;Cubo'!$B$6:$B$77</definedName>
    <definedName name="_xlchart.v1.14" hidden="1">'Sphere-&gt;Cubo'!$F$4</definedName>
    <definedName name="_xlchart.v1.15" hidden="1">'Sphere-&gt;Cubo'!$F$6:$F$77</definedName>
    <definedName name="_xlchart.v1.16" hidden="1">'Sphere-&gt;Cubo'!$A$4</definedName>
    <definedName name="_xlchart.v1.17" hidden="1">'Sphere-&gt;Cubo'!$B$6:$B$77</definedName>
    <definedName name="_xlchart.v1.18" hidden="1">'Sphere-&gt;Cubo'!$F$4</definedName>
    <definedName name="_xlchart.v1.19" hidden="1">'Sphere-&gt;Cubo'!$F$6:$F$77</definedName>
    <definedName name="_xlchart.v1.2" hidden="1">'Cubo-&gt;Sphere'!$F$4</definedName>
    <definedName name="_xlchart.v1.20" hidden="1">'Sphere-&gt;Cubo'!$A$4</definedName>
    <definedName name="_xlchart.v1.21" hidden="1">'Sphere-&gt;Cubo'!$F$4</definedName>
    <definedName name="_xlchart.v1.22" hidden="1">Total!$F$4:$F$147</definedName>
    <definedName name="_xlchart.v1.23" hidden="1">Total!$G$4:$G$147</definedName>
    <definedName name="_xlchart.v1.24" hidden="1">'Sphere-&gt;Cubo'!$A$4</definedName>
    <definedName name="_xlchart.v1.25" hidden="1">'Sphere-&gt;Cubo'!$F$4</definedName>
    <definedName name="_xlchart.v1.26" hidden="1">Total!$B$4:$B$147</definedName>
    <definedName name="_xlchart.v1.27" hidden="1">Total!$D$4:$D$147</definedName>
    <definedName name="_xlchart.v1.28" hidden="1">'Cubo-&gt;Sphere'!$B$6:$B$77</definedName>
    <definedName name="_xlchart.v1.29" hidden="1">'Cubo-&gt;Sphere'!$F$6:$F$77</definedName>
    <definedName name="_xlchart.v1.3" hidden="1">'Cubo-&gt;Sphere'!$G$6:$G$77</definedName>
    <definedName name="_xlchart.v1.30" hidden="1">'Sphere-&gt;Cubo'!$A$4</definedName>
    <definedName name="_xlchart.v1.31" hidden="1">'Sphere-&gt;Cubo'!$F$4</definedName>
    <definedName name="_xlchart.v1.32" hidden="1">'Cubo-&gt;Sphere'!$C$6:$C$77</definedName>
    <definedName name="_xlchart.v1.33" hidden="1">'Cubo-&gt;Sphere'!$G$6:$G$77</definedName>
    <definedName name="_xlchart.v1.34" hidden="1">'Sphere-&gt;Cubo'!$A$4</definedName>
    <definedName name="_xlchart.v1.35" hidden="1">'Sphere-&gt;Cubo'!$F$4</definedName>
    <definedName name="_xlchart.v1.36" hidden="1">'Sphere-&gt;Cubo'!$A$4</definedName>
    <definedName name="_xlchart.v1.37" hidden="1">'Sphere-&gt;Cubo'!$C$6:$C$77</definedName>
    <definedName name="_xlchart.v1.38" hidden="1">'Sphere-&gt;Cubo'!$F$4</definedName>
    <definedName name="_xlchart.v1.39" hidden="1">'Sphere-&gt;Cubo'!$G$6:$G$77</definedName>
    <definedName name="_xlchart.v1.4" hidden="1">'Cubo-&gt;Sphere'!$A$4</definedName>
    <definedName name="_xlchart.v1.5" hidden="1">'Cubo-&gt;Sphere'!$B$6:$B$77</definedName>
    <definedName name="_xlchart.v1.6" hidden="1">'Cubo-&gt;Sphere'!$F$4</definedName>
    <definedName name="_xlchart.v1.7" hidden="1">'Cubo-&gt;Sphere'!$F$6:$F$77</definedName>
    <definedName name="_xlchart.v1.8" hidden="1">'Sphere-&gt;Cubo'!$A$4</definedName>
    <definedName name="_xlchart.v1.9" hidden="1">'Sphere-&gt;Cubo'!$C$6:$C$77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7" l="1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9" i="7"/>
  <c r="C18" i="7"/>
  <c r="C17" i="7"/>
  <c r="C16" i="7"/>
  <c r="C15" i="7"/>
  <c r="C14" i="7"/>
  <c r="B19" i="7"/>
  <c r="B18" i="7"/>
  <c r="B17" i="7"/>
  <c r="B16" i="7"/>
  <c r="B15" i="7"/>
  <c r="B14" i="7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4" i="5"/>
  <c r="Z100" i="7"/>
  <c r="Z101" i="7"/>
  <c r="Z102" i="7"/>
  <c r="Z103" i="7"/>
  <c r="Z104" i="7"/>
  <c r="Z105" i="7"/>
  <c r="Z106" i="7"/>
  <c r="Z107" i="7"/>
  <c r="Z108" i="7"/>
  <c r="Z109" i="7"/>
  <c r="Z110" i="7"/>
  <c r="Z99" i="7"/>
  <c r="Y85" i="7"/>
  <c r="Y86" i="7"/>
  <c r="Y87" i="7"/>
  <c r="Y88" i="7"/>
  <c r="Y89" i="7"/>
  <c r="Y90" i="7"/>
  <c r="Y91" i="7"/>
  <c r="Y92" i="7"/>
  <c r="Y93" i="7"/>
  <c r="Y94" i="7"/>
  <c r="Y95" i="7"/>
  <c r="Y84" i="7"/>
  <c r="E86" i="7"/>
  <c r="F86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94" i="7"/>
  <c r="F94" i="7"/>
  <c r="E95" i="7"/>
  <c r="F95" i="7"/>
  <c r="E96" i="7"/>
  <c r="F96" i="7"/>
  <c r="E97" i="7"/>
  <c r="F97" i="7"/>
  <c r="F74" i="7"/>
  <c r="F75" i="7"/>
  <c r="F76" i="7"/>
  <c r="F77" i="7"/>
  <c r="F78" i="7"/>
  <c r="F79" i="7"/>
  <c r="F80" i="7"/>
  <c r="F81" i="7"/>
  <c r="F82" i="7"/>
  <c r="F83" i="7"/>
  <c r="F84" i="7"/>
  <c r="F85" i="7"/>
  <c r="E74" i="7"/>
  <c r="E75" i="7"/>
  <c r="E76" i="7"/>
  <c r="E77" i="7"/>
  <c r="E78" i="7"/>
  <c r="E79" i="7"/>
  <c r="E80" i="7"/>
  <c r="E81" i="7"/>
  <c r="E82" i="7"/>
  <c r="E83" i="7"/>
  <c r="E84" i="7"/>
  <c r="E85" i="7"/>
  <c r="X102" i="7" l="1"/>
  <c r="X103" i="7"/>
  <c r="X86" i="7"/>
  <c r="C74" i="7"/>
  <c r="D74" i="7"/>
  <c r="C75" i="7"/>
  <c r="D75" i="7"/>
  <c r="X100" i="7" s="1"/>
  <c r="C76" i="7"/>
  <c r="D76" i="7"/>
  <c r="X101" i="7" s="1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X93" i="7" s="1"/>
  <c r="D83" i="7"/>
  <c r="X108" i="7" s="1"/>
  <c r="C84" i="7"/>
  <c r="X94" i="7" s="1"/>
  <c r="D84" i="7"/>
  <c r="X109" i="7" s="1"/>
  <c r="C85" i="7"/>
  <c r="D85" i="7"/>
  <c r="X110" i="7" s="1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X106" i="7" s="1"/>
  <c r="C94" i="7"/>
  <c r="D94" i="7"/>
  <c r="C95" i="7"/>
  <c r="D95" i="7"/>
  <c r="C96" i="7"/>
  <c r="D96" i="7"/>
  <c r="C97" i="7"/>
  <c r="D97" i="7"/>
  <c r="X99" i="7" l="1"/>
  <c r="X91" i="7"/>
  <c r="X90" i="7"/>
  <c r="X92" i="7"/>
  <c r="X104" i="7"/>
  <c r="X107" i="7"/>
  <c r="X95" i="7"/>
  <c r="X105" i="7"/>
  <c r="X84" i="7"/>
  <c r="X89" i="7"/>
  <c r="X88" i="7"/>
  <c r="X87" i="7"/>
  <c r="X85" i="7"/>
  <c r="B37" i="7"/>
  <c r="C37" i="7"/>
  <c r="B38" i="7"/>
  <c r="C38" i="7"/>
  <c r="B39" i="7"/>
  <c r="C39" i="7"/>
  <c r="B40" i="7"/>
  <c r="C40" i="7"/>
  <c r="B41" i="7"/>
  <c r="C41" i="7"/>
  <c r="B42" i="7"/>
  <c r="C42" i="7"/>
  <c r="B31" i="7"/>
  <c r="C31" i="7"/>
  <c r="B32" i="7"/>
  <c r="C32" i="7"/>
  <c r="B33" i="7"/>
  <c r="C33" i="7"/>
  <c r="B34" i="7"/>
  <c r="C34" i="7"/>
  <c r="B35" i="7"/>
  <c r="C35" i="7"/>
  <c r="B36" i="7"/>
  <c r="C36" i="7"/>
  <c r="D17" i="7"/>
  <c r="D16" i="7"/>
  <c r="D14" i="7"/>
  <c r="D15" i="7"/>
  <c r="E17" i="7"/>
  <c r="E15" i="7"/>
  <c r="E16" i="7"/>
  <c r="E14" i="7"/>
  <c r="D4" i="5" l="1" a="1"/>
  <c r="D4" i="5" s="1"/>
  <c r="C4" i="5" a="1"/>
  <c r="C4" i="5" s="1"/>
  <c r="B4" i="5" a="1"/>
  <c r="B4" i="5" s="1"/>
  <c r="A4" i="5" a="1"/>
  <c r="A4" i="5" s="1"/>
  <c r="H80" i="3"/>
  <c r="G80" i="3"/>
  <c r="F80" i="3"/>
  <c r="D80" i="3"/>
  <c r="C80" i="3"/>
  <c r="B80" i="3"/>
  <c r="D80" i="1"/>
  <c r="F80" i="1"/>
  <c r="G80" i="1"/>
  <c r="H80" i="1"/>
  <c r="C80" i="1"/>
  <c r="B80" i="1"/>
  <c r="E18" i="7" l="1"/>
  <c r="D18" i="7"/>
  <c r="E19" i="7"/>
  <c r="D1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<sst xmlns="http://schemas.openxmlformats.org/spreadsheetml/2006/main" count="157" uniqueCount="70">
  <si>
    <t>taskNum</t>
  </si>
  <si>
    <t>completionTime</t>
  </si>
  <si>
    <t>angleDiff</t>
  </si>
  <si>
    <t>errors</t>
  </si>
  <si>
    <t>Sphere</t>
  </si>
  <si>
    <t>boghdan</t>
  </si>
  <si>
    <t>emile</t>
  </si>
  <si>
    <t>lin</t>
  </si>
  <si>
    <t>lucien</t>
  </si>
  <si>
    <t>stefano</t>
  </si>
  <si>
    <t>thib</t>
  </si>
  <si>
    <t>Column1</t>
  </si>
  <si>
    <t>Average</t>
  </si>
  <si>
    <t>completionTime2</t>
  </si>
  <si>
    <t>angleDiff3</t>
  </si>
  <si>
    <t>errors4</t>
  </si>
  <si>
    <t>Cuboctahedron</t>
  </si>
  <si>
    <t>angelo</t>
  </si>
  <si>
    <t>adrien</t>
  </si>
  <si>
    <t>clement</t>
  </si>
  <si>
    <t>edo</t>
  </si>
  <si>
    <t>felix</t>
  </si>
  <si>
    <t>meli</t>
  </si>
  <si>
    <t xml:space="preserve"> </t>
  </si>
  <si>
    <t>Sphere-&gt;Cubo</t>
  </si>
  <si>
    <t>Total</t>
  </si>
  <si>
    <t>precision</t>
  </si>
  <si>
    <t>cubo</t>
  </si>
  <si>
    <t>cubo-&gt;sphere</t>
  </si>
  <si>
    <t>sphere</t>
  </si>
  <si>
    <t>stddev</t>
  </si>
  <si>
    <t>mean</t>
  </si>
  <si>
    <t>thibaut</t>
  </si>
  <si>
    <t>rotationtask</t>
  </si>
  <si>
    <t>grp 1</t>
  </si>
  <si>
    <t>grp 2</t>
  </si>
  <si>
    <t>Correlation between mental rotation task and completion times in the docking task</t>
  </si>
  <si>
    <t>total</t>
  </si>
  <si>
    <t>Bin</t>
  </si>
  <si>
    <t>More</t>
  </si>
  <si>
    <t>Frequency</t>
  </si>
  <si>
    <t>grp2</t>
  </si>
  <si>
    <t>grp1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</si>
  <si>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</si>
  <si>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</si>
  <si>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</si>
  <si>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</si>
  <si>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</si>
  <si>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</si>
  <si>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</si>
  <si>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</si>
  <si>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</si>
  <si>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</si>
  <si>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</si>
  <si>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</si>
  <si>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Cubo</t>
  </si>
  <si>
    <t>Column 1</t>
  </si>
  <si>
    <t>Column 2</t>
  </si>
  <si>
    <t>Correlation between Distance and Completion Time, taskwise</t>
  </si>
  <si>
    <t>Distance to calib Position</t>
  </si>
  <si>
    <t>time</t>
  </si>
  <si>
    <t>distance</t>
  </si>
  <si>
    <t>◦</t>
  </si>
  <si>
    <t>Group 1 - Cuboctahedron</t>
  </si>
  <si>
    <t>Group 1 - Sphere</t>
  </si>
  <si>
    <t>Group 2 - Cuboctahedron</t>
  </si>
  <si>
    <t>Group 2 - Sphere</t>
  </si>
  <si>
    <t xml:space="preserve">Total cuboctahedron </t>
  </si>
  <si>
    <t>Total Sphere</t>
  </si>
  <si>
    <t>remember to say about the delta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</si>
</sst>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3" xfId="0" applyFill="1" applyBorder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Mean and Errors - Completion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stats!$B$13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E437-4E89-A13D-784739C351CC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37-4E89-A13D-784739C351CC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437-4E89-A13D-784739C351CC}"/>
              </c:ext>
            </c:extLst>
          </c:dPt>
          <c:errBars>
            <c:errBarType val="both"/>
            <c:errValType val="cust"/>
            <c:noEndCap val="0"/>
            <c:plus>
              <c:numRef>
                <c:f>stats!$C$14:$C$19</c:f>
                <c:numCache>
                  <c:formatCode>General</c:formatCode>
                  <c:ptCount val="6"/>
                  <c:pt idx="0">
                    <c:v>9.0845090833896673</c:v>
                  </c:pt>
                  <c:pt idx="1">
                    <c:v>5.6476491055487257</c:v>
                  </c:pt>
                  <c:pt idx="2">
                    <c:v>3.4973670176494789</c:v>
                  </c:pt>
                  <c:pt idx="3">
                    <c:v>4.5359543646557379</c:v>
                  </c:pt>
                  <c:pt idx="4">
                    <c:v>7.4623881608327682</c:v>
                  </c:pt>
                  <c:pt idx="5">
                    <c:v>5.1179306836326841</c:v>
                  </c:pt>
                </c:numCache>
              </c:numRef>
            </c:plus>
            <c:minus>
              <c:numRef>
                <c:f>stats!$C$14:$C$19</c:f>
                <c:numCache>
                  <c:formatCode>General</c:formatCode>
                  <c:ptCount val="6"/>
                  <c:pt idx="0">
                    <c:v>9.0845090833896673</c:v>
                  </c:pt>
                  <c:pt idx="1">
                    <c:v>5.6476491055487257</c:v>
                  </c:pt>
                  <c:pt idx="2">
                    <c:v>3.4973670176494789</c:v>
                  </c:pt>
                  <c:pt idx="3">
                    <c:v>4.5359543646557379</c:v>
                  </c:pt>
                  <c:pt idx="4">
                    <c:v>7.4623881608327682</c:v>
                  </c:pt>
                  <c:pt idx="5">
                    <c:v>5.1179306836326841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stats!$A$14:$A$19</c:f>
              <c:strCache>
                <c:ptCount val="6"/>
                <c:pt idx="0">
                  <c:v>Group 1 - Cuboctahedron</c:v>
                </c:pt>
                <c:pt idx="1">
                  <c:v>Group 1 - Sphere</c:v>
                </c:pt>
                <c:pt idx="2">
                  <c:v>Group 2 - Cuboctahedron</c:v>
                </c:pt>
                <c:pt idx="3">
                  <c:v>Group 2 - Sphere</c:v>
                </c:pt>
                <c:pt idx="4">
                  <c:v>Total cuboctahedron </c:v>
                </c:pt>
                <c:pt idx="5">
                  <c:v>Total Sphere</c:v>
                </c:pt>
              </c:strCache>
            </c:strRef>
          </c:cat>
          <c:val>
            <c:numRef>
              <c:f>stats!$B$14:$B$19</c:f>
              <c:numCache>
                <c:formatCode>General</c:formatCode>
                <c:ptCount val="6"/>
                <c:pt idx="0">
                  <c:v>13.428597222222223</c:v>
                </c:pt>
                <c:pt idx="1">
                  <c:v>10.521647887323944</c:v>
                </c:pt>
                <c:pt idx="2">
                  <c:v>7.6011267605633801</c:v>
                </c:pt>
                <c:pt idx="3">
                  <c:v>9.8226901408450704</c:v>
                </c:pt>
                <c:pt idx="4">
                  <c:v>10.499666666666666</c:v>
                </c:pt>
                <c:pt idx="5">
                  <c:v>10.141006944444445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2-4D07-9E3C-1CBE45DB1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900704"/>
        <c:axId val="651696816"/>
      </c:barChart>
      <c:catAx>
        <c:axId val="73890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96816"/>
        <c:crosses val="autoZero"/>
        <c:auto val="1"/>
        <c:lblAlgn val="ctr"/>
        <c:lblOffset val="100"/>
        <c:noMultiLvlLbl val="0"/>
      </c:catAx>
      <c:valAx>
        <c:axId val="6516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0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aseline="0"/>
              <a:t>Mean and Errors -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0A9-465B-A883-27D7E7A50D2E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A9-465B-A883-27D7E7A50D2E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A9-465B-A883-27D7E7A50D2E}"/>
              </c:ext>
            </c:extLst>
          </c:dPt>
          <c:errBars>
            <c:errBarType val="both"/>
            <c:errValType val="cust"/>
            <c:noEndCap val="0"/>
            <c:plus>
              <c:numRef>
                <c:f>stats!$E$14:$E$19</c:f>
                <c:numCache>
                  <c:formatCode>General</c:formatCode>
                  <c:ptCount val="6"/>
                  <c:pt idx="0">
                    <c:v>0.99542555453768644</c:v>
                  </c:pt>
                  <c:pt idx="1">
                    <c:v>0.99898810318638709</c:v>
                  </c:pt>
                  <c:pt idx="2">
                    <c:v>0.91686657541022654</c:v>
                  </c:pt>
                  <c:pt idx="3">
                    <c:v>0.99925355700032037</c:v>
                  </c:pt>
                  <c:pt idx="4">
                    <c:v>0.95594492987684865</c:v>
                  </c:pt>
                  <c:pt idx="5">
                    <c:v>0.99617163799485586</c:v>
                  </c:pt>
                </c:numCache>
              </c:numRef>
            </c:plus>
            <c:minus>
              <c:numRef>
                <c:f>stats!$E$14:$E$19</c:f>
                <c:numCache>
                  <c:formatCode>General</c:formatCode>
                  <c:ptCount val="6"/>
                  <c:pt idx="0">
                    <c:v>0.99542555453768644</c:v>
                  </c:pt>
                  <c:pt idx="1">
                    <c:v>0.99898810318638709</c:v>
                  </c:pt>
                  <c:pt idx="2">
                    <c:v>0.91686657541022654</c:v>
                  </c:pt>
                  <c:pt idx="3">
                    <c:v>0.99925355700032037</c:v>
                  </c:pt>
                  <c:pt idx="4">
                    <c:v>0.95594492987684865</c:v>
                  </c:pt>
                  <c:pt idx="5">
                    <c:v>0.99617163799485586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stats!$A$14:$A$19</c:f>
              <c:strCache>
                <c:ptCount val="6"/>
                <c:pt idx="0">
                  <c:v>Group 1 - Cuboctahedron</c:v>
                </c:pt>
                <c:pt idx="1">
                  <c:v>Group 1 - Sphere</c:v>
                </c:pt>
                <c:pt idx="2">
                  <c:v>Group 2 - Cuboctahedron</c:v>
                </c:pt>
                <c:pt idx="3">
                  <c:v>Group 2 - Sphere</c:v>
                </c:pt>
                <c:pt idx="4">
                  <c:v>Total cuboctahedron </c:v>
                </c:pt>
                <c:pt idx="5">
                  <c:v>Total Sphere</c:v>
                </c:pt>
              </c:strCache>
            </c:strRef>
          </c:cat>
          <c:val>
            <c:numRef>
              <c:f>stats!$D$14:$D$19</c:f>
              <c:numCache>
                <c:formatCode>General</c:formatCode>
                <c:ptCount val="6"/>
                <c:pt idx="0">
                  <c:v>1.7942070588732402</c:v>
                </c:pt>
                <c:pt idx="1">
                  <c:v>1.9400704298591551</c:v>
                </c:pt>
                <c:pt idx="2">
                  <c:v>1.693987179859155</c:v>
                </c:pt>
                <c:pt idx="3">
                  <c:v>2.028994022394365</c:v>
                </c:pt>
                <c:pt idx="4">
                  <c:v>1.7458907885416663</c:v>
                </c:pt>
                <c:pt idx="5">
                  <c:v>1.9862264479861105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6-42EC-A7BF-5696FC86F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274992"/>
        <c:axId val="815175472"/>
      </c:barChart>
      <c:catAx>
        <c:axId val="8402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75472"/>
        <c:crosses val="autoZero"/>
        <c:auto val="1"/>
        <c:lblAlgn val="ctr"/>
        <c:lblOffset val="100"/>
        <c:noMultiLvlLbl val="0"/>
      </c:catAx>
      <c:valAx>
        <c:axId val="8151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Precision [degrees]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2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stats!$G$49:$G$69</c:f>
              <c:strCache>
                <c:ptCount val="2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More</c:v>
                </c:pt>
              </c:strCache>
            </c:strRef>
          </c:cat>
          <c:val>
            <c:numRef>
              <c:f>stats!$H$49:$H$69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7-4F6F-BB5D-4A91E981D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291312"/>
        <c:axId val="818546192"/>
      </c:barChart>
      <c:catAx>
        <c:axId val="84029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8546192"/>
        <c:crosses val="autoZero"/>
        <c:auto val="1"/>
        <c:lblAlgn val="ctr"/>
        <c:lblOffset val="100"/>
        <c:noMultiLvlLbl val="0"/>
      </c:catAx>
      <c:valAx>
        <c:axId val="818546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02913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Completion Time per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Cuboctahedron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stats!$C$98:$C$109</c:f>
              <c:numCache>
                <c:formatCode>General</c:formatCode>
                <c:ptCount val="12"/>
                <c:pt idx="0">
                  <c:v>9.3183333333333334</c:v>
                </c:pt>
                <c:pt idx="1">
                  <c:v>11.337583333333333</c:v>
                </c:pt>
                <c:pt idx="2">
                  <c:v>11.266</c:v>
                </c:pt>
                <c:pt idx="3">
                  <c:v>10.318083333333332</c:v>
                </c:pt>
                <c:pt idx="4">
                  <c:v>13.932583333333334</c:v>
                </c:pt>
                <c:pt idx="5">
                  <c:v>13.530583333333333</c:v>
                </c:pt>
                <c:pt idx="6">
                  <c:v>8.4780833333333341</c:v>
                </c:pt>
                <c:pt idx="7">
                  <c:v>9.4055</c:v>
                </c:pt>
                <c:pt idx="8">
                  <c:v>10.27</c:v>
                </c:pt>
                <c:pt idx="9">
                  <c:v>9.5800833333333326</c:v>
                </c:pt>
                <c:pt idx="10">
                  <c:v>7.6854166666666668</c:v>
                </c:pt>
                <c:pt idx="11">
                  <c:v>10.873749999999999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7-413E-987D-3AFF20CF0DA1}"/>
            </c:ext>
          </c:extLst>
        </c:ser>
        <c:ser>
          <c:idx val="1"/>
          <c:order val="1"/>
          <c:tx>
            <c:v>Sphere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stats!$D$98:$D$109</c:f>
              <c:numCache>
                <c:formatCode>General</c:formatCode>
                <c:ptCount val="12"/>
                <c:pt idx="0">
                  <c:v>6.5875833333333338</c:v>
                </c:pt>
                <c:pt idx="1">
                  <c:v>11.584583333333333</c:v>
                </c:pt>
                <c:pt idx="2">
                  <c:v>12.233666666666666</c:v>
                </c:pt>
                <c:pt idx="3">
                  <c:v>10.125083333333333</c:v>
                </c:pt>
                <c:pt idx="4">
                  <c:v>9.9700000000000006</c:v>
                </c:pt>
                <c:pt idx="5">
                  <c:v>10.440250000000001</c:v>
                </c:pt>
                <c:pt idx="6">
                  <c:v>12.234249999999999</c:v>
                </c:pt>
                <c:pt idx="7">
                  <c:v>11.749333333333333</c:v>
                </c:pt>
                <c:pt idx="8">
                  <c:v>8.2603333333333335</c:v>
                </c:pt>
                <c:pt idx="9">
                  <c:v>9.8131666666666675</c:v>
                </c:pt>
                <c:pt idx="10">
                  <c:v>10.787583333333334</c:v>
                </c:pt>
                <c:pt idx="11">
                  <c:v>7.90625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7-413E-987D-3AFF20CF0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8898304"/>
        <c:axId val="960258336"/>
      </c:barChart>
      <c:catAx>
        <c:axId val="738898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Task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58336"/>
        <c:crosses val="autoZero"/>
        <c:auto val="1"/>
        <c:lblAlgn val="ctr"/>
        <c:lblOffset val="100"/>
        <c:noMultiLvlLbl val="0"/>
      </c:catAx>
      <c:valAx>
        <c:axId val="9602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89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Task Completion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Task Completion Time</a:t>
          </a:r>
        </a:p>
      </cx:txPr>
    </cx:title>
    <cx:plotArea>
      <cx:plotAreaRegion>
        <cx:series layoutId="boxWhisker" uniqueId="{6CF7E3EF-9FD2-4048-A33F-D1DE790BA5DA}">
          <cx:tx>
            <cx:txData>
              <cx:f>_xlchart.v1.4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BF-4EC0-BDF4-39BE1B5918F5}">
          <cx:tx>
            <cx:txData>
              <cx:f>_xlchart.v1.6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Precision</a:t>
          </a:r>
        </a:p>
      </cx:txPr>
    </cx:title>
    <cx:plotArea>
      <cx:plotAreaRegion>
        <cx:series layoutId="boxWhisker" uniqueId="{2314A168-DCC5-4F76-857F-AEC99CD2CA43}">
          <cx:tx>
            <cx:txData>
              <cx:f>_xlchart.v1.0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08-478B-803B-E0B0E7B1313D}">
          <cx:tx>
            <cx:txData>
              <cx:f>_xlchart.v1.2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Task Completion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Task Completion Time</a:t>
          </a:r>
        </a:p>
      </cx:txPr>
    </cx:title>
    <cx:plotArea>
      <cx:plotAreaRegion>
        <cx:series layoutId="boxWhisker" uniqueId="{6CF7E3EF-9FD2-4048-A33F-D1DE790BA5DA}">
          <cx:tx>
            <cx:txData>
              <cx:f>_xlchart.v1.12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BF-4EC0-BDF4-39BE1B5918F5}">
          <cx:tx>
            <cx:txData>
              <cx:f>_xlchart.v1.14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Precision</a:t>
          </a:r>
        </a:p>
      </cx:txPr>
    </cx:title>
    <cx:plotArea>
      <cx:plotAreaRegion>
        <cx:series layoutId="boxWhisker" uniqueId="{2314A168-DCC5-4F76-857F-AEC99CD2CA43}">
          <cx:tx>
            <cx:txData>
              <cx:f>_xlchart.v1.8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08-478B-803B-E0B0E7B1313D}">
          <cx:tx>
            <cx:txData>
              <cx:f>_xlchart.v1.10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title pos="t" align="ctr" overlay="0">
      <cx:tx>
        <cx:txData>
          <cx:v>Cubo-&gt;Sphere Task Completion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Cubo-&gt;Sphere Task Completion Time</a:t>
          </a:r>
        </a:p>
      </cx:txPr>
    </cx:title>
    <cx:plotArea>
      <cx:plotAreaRegion>
        <cx:series layoutId="boxWhisker" uniqueId="{6CF7E3EF-9FD2-4048-A33F-D1DE790BA5DA}">
          <cx:tx>
            <cx:txData>
              <cx:f>_xlchart.v1.30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BF-4EC0-BDF4-39BE1B5918F5}">
          <cx:tx>
            <cx:txData>
              <cx:f>_xlchart.v1.31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_xlchart.v1.33</cx:f>
      </cx:numDim>
    </cx:data>
  </cx:chartData>
  <cx:chart>
    <cx:title pos="t" align="ctr" overlay="0">
      <cx:tx>
        <cx:txData>
          <cx:v>Cubo-&gt;Sphere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Cubo-&gt;Sphere Precision</a:t>
          </a:r>
        </a:p>
      </cx:txPr>
    </cx:title>
    <cx:plotArea>
      <cx:plotAreaRegion>
        <cx:series layoutId="boxWhisker" uniqueId="{2314A168-DCC5-4F76-857F-AEC99CD2CA43}">
          <cx:tx>
            <cx:txData>
              <cx:f>_xlchart.v1.34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08-478B-803B-E0B0E7B1313D}">
          <cx:tx>
            <cx:txData>
              <cx:f>_xlchart.v1.35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Sphere-&gt;Cubo Task Completion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Sphere-&gt;Cubo Task Completion Time</a:t>
          </a:r>
        </a:p>
      </cx:txPr>
    </cx:title>
    <cx:plotArea>
      <cx:plotAreaRegion>
        <cx:series layoutId="boxWhisker" uniqueId="{6CF7E3EF-9FD2-4048-A33F-D1DE790BA5DA}">
          <cx:tx>
            <cx:txData>
              <cx:f>_xlchart.v1.16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BF-4EC0-BDF4-39BE1B5918F5}">
          <cx:tx>
            <cx:txData>
              <cx:f>_xlchart.v1.18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>
      <cx:tx>
        <cx:txData>
          <cx:v>Sphere-&gt;Cubo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Sphere-&gt;Cubo Precision</a:t>
          </a:r>
        </a:p>
      </cx:txPr>
    </cx:title>
    <cx:plotArea>
      <cx:plotAreaRegion>
        <cx:series layoutId="boxWhisker" uniqueId="{2314A168-DCC5-4F76-857F-AEC99CD2CA43}">
          <cx:tx>
            <cx:txData>
              <cx:f>_xlchart.v1.36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08-478B-803B-E0B0E7B1313D}">
          <cx:tx>
            <cx:txData>
              <cx:f>_xlchart.v1.38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Total Task Completion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Total Task Completion Time</a:t>
          </a:r>
        </a:p>
      </cx:txPr>
    </cx:title>
    <cx:plotArea>
      <cx:plotAreaRegion>
        <cx:series layoutId="boxWhisker" uniqueId="{6CF7E3EF-9FD2-4048-A33F-D1DE790BA5DA}">
          <cx:tx>
            <cx:txData>
              <cx:f>_xlchart.v1.20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BF-4EC0-BDF4-39BE1B5918F5}">
          <cx:tx>
            <cx:txData>
              <cx:f>_xlchart.v1.21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Time [s]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Time [s]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_xlchart.v1.27</cx:f>
      </cx:numDim>
    </cx:data>
  </cx:chartData>
  <cx:chart>
    <cx:title pos="t" align="ctr" overlay="0">
      <cx:tx>
        <cx:txData>
          <cx:v>Total Precision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Total Precision</a:t>
          </a:r>
        </a:p>
      </cx:txPr>
    </cx:title>
    <cx:plotArea>
      <cx:plotAreaRegion>
        <cx:series layoutId="boxWhisker" uniqueId="{2314A168-DCC5-4F76-857F-AEC99CD2CA43}">
          <cx:tx>
            <cx:txData>
              <cx:f>_xlchart.v1.24</cx:f>
              <cx:v>Cuboctahedron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1C08-478B-803B-E0B0E7B1313D}">
          <cx:tx>
            <cx:txData>
              <cx:f>_xlchart.v1.25</cx:f>
              <cx:v>Sphere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Precision [degress]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Precision [degress]</a:t>
              </a:r>
            </a:p>
          </cx:txPr>
        </cx:title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3</xdr:row>
      <xdr:rowOff>9524</xdr:rowOff>
    </xdr:from>
    <xdr:to>
      <xdr:col>25</xdr:col>
      <xdr:colOff>28575</xdr:colOff>
      <xdr:row>23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B096D-A238-7C7C-7E78-A2D75A717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3</xdr:row>
      <xdr:rowOff>0</xdr:rowOff>
    </xdr:from>
    <xdr:to>
      <xdr:col>15</xdr:col>
      <xdr:colOff>19050</xdr:colOff>
      <xdr:row>23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A088C0-EE9C-B056-1A6C-2AE7855AB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19050</xdr:rowOff>
    </xdr:from>
    <xdr:to>
      <xdr:col>15</xdr:col>
      <xdr:colOff>0</xdr:colOff>
      <xdr:row>56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C887A1-24D4-4E1F-F980-EAE5915A8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71437</xdr:colOff>
      <xdr:row>116</xdr:row>
      <xdr:rowOff>152399</xdr:rowOff>
    </xdr:from>
    <xdr:to>
      <xdr:col>13</xdr:col>
      <xdr:colOff>47625</xdr:colOff>
      <xdr:row>139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CA8186-4E43-2873-6962-19AE7965F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56</xdr:row>
      <xdr:rowOff>28575</xdr:rowOff>
    </xdr:from>
    <xdr:to>
      <xdr:col>18</xdr:col>
      <xdr:colOff>400050</xdr:colOff>
      <xdr:row>70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9991CD-D85A-0724-FE3A-8DF5DEED12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7625" y="10696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204787</xdr:colOff>
      <xdr:row>71</xdr:row>
      <xdr:rowOff>123825</xdr:rowOff>
    </xdr:from>
    <xdr:to>
      <xdr:col>18</xdr:col>
      <xdr:colOff>509587</xdr:colOff>
      <xdr:row>86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DE1983-5443-7F2A-D366-2AB403236A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7162" y="13649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56</xdr:row>
      <xdr:rowOff>28575</xdr:rowOff>
    </xdr:from>
    <xdr:to>
      <xdr:col>18</xdr:col>
      <xdr:colOff>400050</xdr:colOff>
      <xdr:row>70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21ADC4-3E07-4D95-A2B7-6F25E33301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7625" y="10696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204787</xdr:colOff>
      <xdr:row>71</xdr:row>
      <xdr:rowOff>123825</xdr:rowOff>
    </xdr:from>
    <xdr:to>
      <xdr:col>18</xdr:col>
      <xdr:colOff>509587</xdr:colOff>
      <xdr:row>86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CDE73BA-15B3-4527-A390-E2B7D9D698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7162" y="13649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533237-320B-4FE6-B4C1-1F098F3D4D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109537</xdr:colOff>
      <xdr:row>17</xdr:row>
      <xdr:rowOff>95250</xdr:rowOff>
    </xdr:from>
    <xdr:to>
      <xdr:col>8</xdr:col>
      <xdr:colOff>414337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25A23D1-583C-4809-930A-62D4F87F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166687</xdr:colOff>
      <xdr:row>2</xdr:row>
      <xdr:rowOff>85725</xdr:rowOff>
    </xdr:from>
    <xdr:to>
      <xdr:col>16</xdr:col>
      <xdr:colOff>471487</xdr:colOff>
      <xdr:row>16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A1A623B-BEC7-4D28-A0E5-47B152BE1D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3087" y="466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200024</xdr:colOff>
      <xdr:row>16</xdr:row>
      <xdr:rowOff>180975</xdr:rowOff>
    </xdr:from>
    <xdr:to>
      <xdr:col>16</xdr:col>
      <xdr:colOff>504824</xdr:colOff>
      <xdr:row>31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A909CC-DBF4-48CC-AD7F-B65CB94F4F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4" y="322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66675</xdr:colOff>
      <xdr:row>8</xdr:row>
      <xdr:rowOff>114300</xdr:rowOff>
    </xdr:from>
    <xdr:to>
      <xdr:col>17</xdr:col>
      <xdr:colOff>47625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3CE72F0-F0C3-4F84-9A9C-6D0F4CA1A4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14675" y="1638300"/>
              <a:ext cx="7296150" cy="438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76199</xdr:colOff>
      <xdr:row>8</xdr:row>
      <xdr:rowOff>142874</xdr:rowOff>
    </xdr:from>
    <xdr:to>
      <xdr:col>17</xdr:col>
      <xdr:colOff>28574</xdr:colOff>
      <xdr:row>31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C291999-E9B9-458F-95E5-0331A9968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199" y="1666874"/>
              <a:ext cx="7267575" cy="4352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7F548-69E4-4E8A-9D28-03EC3BDEB9DE}" name="Table1" displayName="Table1" ref="G31:J34" totalsRowShown="0" headerRowDxfId="2" headerRowBorderDxfId="1" tableBorderDxfId="0">
  <autoFilter ref="G31:J34" xr:uid="{7187F548-69E4-4E8A-9D28-03EC3BDEB9DE}"/>
  <tableColumns count="4">
    <tableColumn id="1" xr3:uid="{57C39039-0481-405D-B79B-7077F04CE4A5}" name="Column1"/>
    <tableColumn id="2" xr3:uid="{1225E8CD-6794-406F-826F-9363F410B92F}" name="cubo"/>
    <tableColumn id="3" xr3:uid="{B8BEE7D8-790E-4215-8F5F-F199644D037A}" name="sphere"/>
    <tableColumn id="4" xr3:uid="{0507CD56-0001-4BF1-84BF-2AC636386F88}" name="rotation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E53C9A-12E6-4923-9106-82C1014A8C3F}" name="Table2" displayName="Table2" ref="A5:H80" totalsRowShown="0">
  <autoFilter ref="A5:H80" xr:uid="{D9E53C9A-12E6-4923-9106-82C1014A8C3F}"/>
  <tableColumns count="8">
    <tableColumn id="1" xr3:uid="{4A7DEEC1-D147-4056-86A6-0649EE2DCF1C}" name="taskNum"/>
    <tableColumn id="2" xr3:uid="{16D77D03-F104-43BF-B80B-FCAB6934186A}" name="completionTime"/>
    <tableColumn id="3" xr3:uid="{BFB096FA-06EB-4BD1-AF01-87D594F169CD}" name="angleDiff"/>
    <tableColumn id="4" xr3:uid="{3BF8AC4D-DD8C-47E9-AA91-E9E202B62615}" name="errors"/>
    <tableColumn id="5" xr3:uid="{7208EEAE-0DF5-44D4-AEE2-60914DB3AF8D}" name="Column1"/>
    <tableColumn id="6" xr3:uid="{D6207CEF-868A-414E-9A74-B9C745AC35A6}" name="completionTime2"/>
    <tableColumn id="7" xr3:uid="{187D824E-F6AA-4C9B-BCE3-20DE79845A82}" name="angleDiff3"/>
    <tableColumn id="8" xr3:uid="{EECF3977-B8CE-4861-9872-E183D884AB17}" name="errors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3614EB-F24A-4ED6-A0A6-532C77CC33B2}" name="Table24" displayName="Table24" ref="A5:H80" totalsRowShown="0">
  <autoFilter ref="A5:H80" xr:uid="{D9E53C9A-12E6-4923-9106-82C1014A8C3F}"/>
  <tableColumns count="8">
    <tableColumn id="1" xr3:uid="{BECDB5AD-51A2-44D4-B124-C2E064EFB66F}" name="taskNum"/>
    <tableColumn id="2" xr3:uid="{F0DD0D04-07C1-4E71-843C-61957919F1FE}" name="completionTime"/>
    <tableColumn id="3" xr3:uid="{4BF7C4E6-1035-48EC-A733-BE3BA7EF3113}" name="angleDiff"/>
    <tableColumn id="4" xr3:uid="{5A1E2ED3-AA79-41E6-BF65-70B74A75C9FD}" name="errors"/>
    <tableColumn id="5" xr3:uid="{2ADED075-7051-46DE-B6C0-7D01362D4421}" name="Column1"/>
    <tableColumn id="6" xr3:uid="{7205FE8B-BC02-4E13-BA00-8A1EFBAF6079}" name="completionTime2"/>
    <tableColumn id="7" xr3:uid="{520AED29-92B5-46BB-AB88-40DCFAAA9CCA}" name="angleDiff3"/>
    <tableColumn id="8" xr3:uid="{3A8828E6-27F7-4220-BE66-5F2754E11B7E}" name="errors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7A5-46EC-4E68-B011-8346E89D56F2}">
  <dimension ref="A1:AF126"/>
  <sheetViews>
    <sheetView tabSelected="1" topLeftCell="G67" workbookViewId="0">
      <selection activeCell="AE92" sqref="AE92"/>
    </sheetView>
  </sheetViews>
  <sheetFormatPr defaultRowHeight="15" x14ac:dyDescent="0.25"/>
  <cols>
    <col min="6" max="6" width="9.140625" customWidth="1"/>
    <col min="7" max="7" width="20.42578125" customWidth="1"/>
    <col min="9" max="9" width="9.85546875" customWidth="1"/>
    <col min="10" max="10" width="14.42578125" customWidth="1"/>
  </cols>
  <sheetData>
    <row r="1" spans="1:5" x14ac:dyDescent="0.25">
      <c r="A1" s="2"/>
      <c r="B1" s="3"/>
    </row>
    <row r="2" spans="1:5" ht="15.75" thickBot="1" x14ac:dyDescent="0.3">
      <c r="A2" s="1"/>
    </row>
    <row r="4" spans="1:5" x14ac:dyDescent="0.25">
      <c r="A4">
        <v>1</v>
      </c>
      <c r="B4" t="s">
        <v>28</v>
      </c>
    </row>
    <row r="5" spans="1:5" x14ac:dyDescent="0.25">
      <c r="A5">
        <v>2</v>
      </c>
      <c r="B5" t="s">
        <v>24</v>
      </c>
    </row>
    <row r="6" spans="1:5" x14ac:dyDescent="0.25">
      <c r="A6">
        <v>3</v>
      </c>
      <c r="B6" t="s">
        <v>25</v>
      </c>
    </row>
    <row r="12" spans="1:5" x14ac:dyDescent="0.25">
      <c r="B12" t="s">
        <v>1</v>
      </c>
      <c r="D12" t="s">
        <v>26</v>
      </c>
    </row>
    <row r="13" spans="1:5" x14ac:dyDescent="0.25">
      <c r="B13" t="s">
        <v>31</v>
      </c>
      <c r="C13" t="s">
        <v>30</v>
      </c>
      <c r="D13" t="s">
        <v>31</v>
      </c>
      <c r="E13" t="s">
        <v>30</v>
      </c>
    </row>
    <row r="14" spans="1:5" x14ac:dyDescent="0.25">
      <c r="A14" t="s">
        <v>63</v>
      </c>
      <c r="B14">
        <f>(AVERAGE('Cubo-&gt;Sphere'!B6:B77))/1000</f>
        <v>13.428597222222223</v>
      </c>
      <c r="C14">
        <f>(STDEV('Cubo-&gt;Sphere'!B6:B77))/1000</f>
        <v>9.0845090833896673</v>
      </c>
      <c r="D14">
        <f>AVERAGE('Cubo-&gt;Sphere'!C7:C77)</f>
        <v>1.7942070588732402</v>
      </c>
      <c r="E14">
        <f>STDEV('Cubo-&gt;Sphere'!C6:C77)</f>
        <v>0.99542555453768644</v>
      </c>
    </row>
    <row r="15" spans="1:5" x14ac:dyDescent="0.25">
      <c r="A15" t="s">
        <v>64</v>
      </c>
      <c r="B15">
        <f>(AVERAGE('Cubo-&gt;Sphere'!F7:F77))/1000</f>
        <v>10.521647887323944</v>
      </c>
      <c r="C15">
        <f>(STDEV('Cubo-&gt;Sphere'!F6:F77))/1000</f>
        <v>5.6476491055487257</v>
      </c>
      <c r="D15">
        <f>AVERAGE('Cubo-&gt;Sphere'!G7:G77)</f>
        <v>1.9400704298591551</v>
      </c>
      <c r="E15">
        <f>STDEV('Cubo-&gt;Sphere'!G6:G77)</f>
        <v>0.99898810318638709</v>
      </c>
    </row>
    <row r="16" spans="1:5" x14ac:dyDescent="0.25">
      <c r="A16" t="s">
        <v>65</v>
      </c>
      <c r="B16">
        <f>(AVERAGE('Sphere-&gt;Cubo'!B7:B77))/1000</f>
        <v>7.6011267605633801</v>
      </c>
      <c r="C16">
        <f>(STDEV('Sphere-&gt;Cubo'!B6:B77))/1000</f>
        <v>3.4973670176494789</v>
      </c>
      <c r="D16">
        <f>AVERAGE('Sphere-&gt;Cubo'!C7:C77)</f>
        <v>1.693987179859155</v>
      </c>
      <c r="E16">
        <f>STDEV('Sphere-&gt;Cubo'!C6:C77)</f>
        <v>0.91686657541022654</v>
      </c>
    </row>
    <row r="17" spans="1:18" x14ac:dyDescent="0.25">
      <c r="A17" t="s">
        <v>66</v>
      </c>
      <c r="B17">
        <f>(AVERAGE('Sphere-&gt;Cubo'!F7:F77))/1000</f>
        <v>9.8226901408450704</v>
      </c>
      <c r="C17">
        <f>(STDEV('Sphere-&gt;Cubo'!F6:F77))/1000</f>
        <v>4.5359543646557379</v>
      </c>
      <c r="D17">
        <f>AVERAGE('Sphere-&gt;Cubo'!G7:G77)</f>
        <v>2.028994022394365</v>
      </c>
      <c r="E17">
        <f>STDEV('Sphere-&gt;Cubo'!G6:G77)</f>
        <v>0.99925355700032037</v>
      </c>
    </row>
    <row r="18" spans="1:18" x14ac:dyDescent="0.25">
      <c r="A18" t="s">
        <v>67</v>
      </c>
      <c r="B18">
        <f>(AVERAGE(_xlfn.ANCHORARRAY(Total!A4)))/1000</f>
        <v>10.499666666666666</v>
      </c>
      <c r="C18">
        <f>(STDEV(_xlfn.ANCHORARRAY(Total!A4)))/1000</f>
        <v>7.4623881608327682</v>
      </c>
      <c r="D18">
        <f>AVERAGE(_xlfn.ANCHORARRAY(Total!B4))</f>
        <v>1.7458907885416663</v>
      </c>
      <c r="E18">
        <f>STDEV(_xlfn.ANCHORARRAY(Total!B4))</f>
        <v>0.95594492987684865</v>
      </c>
    </row>
    <row r="19" spans="1:18" x14ac:dyDescent="0.25">
      <c r="A19" t="s">
        <v>68</v>
      </c>
      <c r="B19">
        <f>(AVERAGE(_xlfn.ANCHORARRAY(Total!C4)))/1000</f>
        <v>10.141006944444445</v>
      </c>
      <c r="C19">
        <f>(STDEV(_xlfn.ANCHORARRAY(Total!C4)))/1000</f>
        <v>5.1179306836326841</v>
      </c>
      <c r="D19">
        <f>AVERAGE(_xlfn.ANCHORARRAY(Total!D4))</f>
        <v>1.9862264479861105</v>
      </c>
      <c r="E19">
        <f>STDEV(_xlfn.ANCHORARRAY(Total!D4))</f>
        <v>0.99617163799485586</v>
      </c>
    </row>
    <row r="24" spans="1:18" x14ac:dyDescent="0.25">
      <c r="C24">
        <v>1000</v>
      </c>
    </row>
    <row r="30" spans="1:18" x14ac:dyDescent="0.25">
      <c r="B30" t="s">
        <v>27</v>
      </c>
      <c r="C30" t="s">
        <v>29</v>
      </c>
      <c r="D30" t="s">
        <v>33</v>
      </c>
      <c r="G30" t="s">
        <v>36</v>
      </c>
      <c r="R30">
        <v>1000</v>
      </c>
    </row>
    <row r="31" spans="1:18" x14ac:dyDescent="0.25">
      <c r="A31" t="s">
        <v>34</v>
      </c>
      <c r="B31">
        <f>AVERAGE('Cubo-&gt;Sphere'!B6:B17)</f>
        <v>18984.25</v>
      </c>
      <c r="C31">
        <f>AVERAGE('Cubo-&gt;Sphere'!F6:F179)</f>
        <v>10515.555555555555</v>
      </c>
      <c r="D31">
        <v>4</v>
      </c>
      <c r="F31" t="s">
        <v>37</v>
      </c>
      <c r="G31" s="7" t="s">
        <v>11</v>
      </c>
      <c r="H31" s="7" t="s">
        <v>27</v>
      </c>
      <c r="I31" s="7" t="s">
        <v>29</v>
      </c>
      <c r="J31" s="7" t="s">
        <v>33</v>
      </c>
      <c r="R31">
        <v>2000</v>
      </c>
    </row>
    <row r="32" spans="1:18" x14ac:dyDescent="0.25">
      <c r="B32">
        <f>AVERAGE('Cubo-&gt;Sphere'!B18:B29)</f>
        <v>11790.333333333334</v>
      </c>
      <c r="C32">
        <f>AVERAGE('Cubo-&gt;Sphere'!F18:F29)</f>
        <v>10739.75</v>
      </c>
      <c r="D32">
        <v>3</v>
      </c>
      <c r="G32" t="s">
        <v>27</v>
      </c>
      <c r="H32">
        <v>1</v>
      </c>
      <c r="R32">
        <v>3000</v>
      </c>
    </row>
    <row r="33" spans="1:18" x14ac:dyDescent="0.25">
      <c r="B33">
        <f>AVERAGE('Cubo-&gt;Sphere'!B30:B41)</f>
        <v>4593</v>
      </c>
      <c r="C33">
        <f>AVERAGE('Cubo-&gt;Sphere'!F30:F41)</f>
        <v>5990.75</v>
      </c>
      <c r="D33">
        <v>1</v>
      </c>
      <c r="G33" t="s">
        <v>29</v>
      </c>
      <c r="H33">
        <v>0.53394972164649734</v>
      </c>
      <c r="I33">
        <v>1</v>
      </c>
      <c r="R33">
        <v>4000</v>
      </c>
    </row>
    <row r="34" spans="1:18" x14ac:dyDescent="0.25">
      <c r="B34">
        <f>AVERAGE('Cubo-&gt;Sphere'!B42:B53)</f>
        <v>14595.833333333334</v>
      </c>
      <c r="C34">
        <f>AVERAGE('Cubo-&gt;Sphere'!F42:F53)</f>
        <v>9512.0833333333339</v>
      </c>
      <c r="D34">
        <v>3</v>
      </c>
      <c r="G34" t="s">
        <v>33</v>
      </c>
      <c r="H34">
        <v>0.89442994875292292</v>
      </c>
      <c r="I34">
        <v>0.39357247221567299</v>
      </c>
      <c r="J34">
        <v>1</v>
      </c>
      <c r="R34">
        <v>5000</v>
      </c>
    </row>
    <row r="35" spans="1:18" ht="15.75" thickBot="1" x14ac:dyDescent="0.3">
      <c r="B35">
        <f>AVERAGE('Cubo-&gt;Sphere'!B54:B65)</f>
        <v>18790.333333333332</v>
      </c>
      <c r="C35">
        <f>AVERAGE('Cubo-&gt;Sphere'!F54:F65)</f>
        <v>14245.166666666666</v>
      </c>
      <c r="D35">
        <v>4</v>
      </c>
      <c r="R35">
        <v>6000</v>
      </c>
    </row>
    <row r="36" spans="1:18" x14ac:dyDescent="0.25">
      <c r="B36">
        <f>AVERAGE('Cubo-&gt;Sphere'!B66:B77)</f>
        <v>11817.833333333334</v>
      </c>
      <c r="C36">
        <f>AVERAGE('Cubo-&gt;Sphere'!F66:F77)</f>
        <v>9756</v>
      </c>
      <c r="D36">
        <v>2</v>
      </c>
      <c r="F36">
        <v>1</v>
      </c>
      <c r="G36" s="2"/>
      <c r="H36" s="2" t="s">
        <v>27</v>
      </c>
      <c r="I36" s="2" t="s">
        <v>29</v>
      </c>
      <c r="J36" s="2" t="s">
        <v>33</v>
      </c>
      <c r="R36">
        <v>7000</v>
      </c>
    </row>
    <row r="37" spans="1:18" x14ac:dyDescent="0.25">
      <c r="A37" t="s">
        <v>35</v>
      </c>
      <c r="B37">
        <f>AVERAGE('Sphere-&gt;Cubo'!B6:B17)</f>
        <v>9085</v>
      </c>
      <c r="C37">
        <f>AVERAGE('Sphere-&gt;Cubo'!F6:F17)</f>
        <v>10885.666666666666</v>
      </c>
      <c r="D37">
        <v>3</v>
      </c>
      <c r="G37" t="s">
        <v>27</v>
      </c>
      <c r="H37">
        <v>1</v>
      </c>
      <c r="R37">
        <v>8000</v>
      </c>
    </row>
    <row r="38" spans="1:18" x14ac:dyDescent="0.25">
      <c r="B38">
        <f>AVERAGE('Sphere-&gt;Cubo'!B18:B29)</f>
        <v>8903.4166666666661</v>
      </c>
      <c r="C38">
        <f>AVERAGE('Sphere-&gt;Cubo'!F18:F29)</f>
        <v>10982.75</v>
      </c>
      <c r="D38">
        <v>2</v>
      </c>
      <c r="G38" t="s">
        <v>29</v>
      </c>
      <c r="H38">
        <v>0.83812997047177062</v>
      </c>
      <c r="I38">
        <v>1</v>
      </c>
      <c r="R38">
        <v>9000</v>
      </c>
    </row>
    <row r="39" spans="1:18" ht="15.75" thickBot="1" x14ac:dyDescent="0.3">
      <c r="B39">
        <f>AVERAGE('Sphere-&gt;Cubo'!B30:B41)</f>
        <v>9177.8333333333339</v>
      </c>
      <c r="C39">
        <f>AVERAGE('Sphere-&gt;Cubo'!F30:F41)</f>
        <v>12684.333333333334</v>
      </c>
      <c r="D39">
        <v>1</v>
      </c>
      <c r="G39" s="1" t="s">
        <v>33</v>
      </c>
      <c r="H39" s="1">
        <v>0.96164485724567239</v>
      </c>
      <c r="I39" s="1">
        <v>0.84895792206749998</v>
      </c>
      <c r="J39" s="1">
        <v>1</v>
      </c>
      <c r="R39">
        <v>10000</v>
      </c>
    </row>
    <row r="40" spans="1:18" ht="15.75" thickBot="1" x14ac:dyDescent="0.3">
      <c r="B40">
        <f>AVERAGE('Sphere-&gt;Cubo'!B42:B53)</f>
        <v>5529.916666666667</v>
      </c>
      <c r="C40">
        <f>AVERAGE('Sphere-&gt;Cubo'!F42:F53)</f>
        <v>12264.666666666666</v>
      </c>
      <c r="D40">
        <v>0</v>
      </c>
      <c r="R40">
        <v>11000</v>
      </c>
    </row>
    <row r="41" spans="1:18" x14ac:dyDescent="0.25">
      <c r="B41">
        <f>AVERAGE('Sphere-&gt;Cubo'!B54:B65)</f>
        <v>5673.333333333333</v>
      </c>
      <c r="C41">
        <f>AVERAGE('Sphere-&gt;Cubo'!F54:F65)</f>
        <v>5060.666666666667</v>
      </c>
      <c r="D41">
        <v>1</v>
      </c>
      <c r="F41">
        <v>2</v>
      </c>
      <c r="G41" s="2"/>
      <c r="H41" s="2" t="s">
        <v>27</v>
      </c>
      <c r="I41" s="2" t="s">
        <v>29</v>
      </c>
      <c r="J41" s="2" t="s">
        <v>3</v>
      </c>
      <c r="R41">
        <v>12000</v>
      </c>
    </row>
    <row r="42" spans="1:18" x14ac:dyDescent="0.25">
      <c r="B42">
        <f>AVERAGE('Sphere-&gt;Cubo'!B66:B77)</f>
        <v>7054.916666666667</v>
      </c>
      <c r="C42">
        <f>AVERAGE('Sphere-&gt;Cubo'!F66:F77)</f>
        <v>6720.666666666667</v>
      </c>
      <c r="D42">
        <v>1</v>
      </c>
      <c r="G42" t="s">
        <v>27</v>
      </c>
      <c r="H42">
        <v>1</v>
      </c>
      <c r="R42">
        <v>13000</v>
      </c>
    </row>
    <row r="43" spans="1:18" x14ac:dyDescent="0.25">
      <c r="G43" t="s">
        <v>29</v>
      </c>
      <c r="H43">
        <v>0.50028413620367418</v>
      </c>
      <c r="I43">
        <v>1</v>
      </c>
      <c r="R43">
        <v>14000</v>
      </c>
    </row>
    <row r="44" spans="1:18" ht="15.75" thickBot="1" x14ac:dyDescent="0.3">
      <c r="G44" s="1" t="s">
        <v>3</v>
      </c>
      <c r="H44" s="1">
        <v>0.72345513422626961</v>
      </c>
      <c r="I44" s="1">
        <v>5.922350221451838E-2</v>
      </c>
      <c r="J44" s="1">
        <v>1</v>
      </c>
      <c r="R44">
        <v>15000</v>
      </c>
    </row>
    <row r="45" spans="1:18" x14ac:dyDescent="0.25">
      <c r="R45">
        <v>16000</v>
      </c>
    </row>
    <row r="46" spans="1:18" x14ac:dyDescent="0.25">
      <c r="R46">
        <v>17000</v>
      </c>
    </row>
    <row r="47" spans="1:18" ht="15.75" thickBot="1" x14ac:dyDescent="0.3">
      <c r="R47">
        <v>18000</v>
      </c>
    </row>
    <row r="48" spans="1:18" x14ac:dyDescent="0.25">
      <c r="G48" s="2" t="s">
        <v>38</v>
      </c>
      <c r="H48" s="2" t="s">
        <v>40</v>
      </c>
      <c r="R48">
        <v>19000</v>
      </c>
    </row>
    <row r="49" spans="7:18" x14ac:dyDescent="0.25">
      <c r="G49">
        <v>1000</v>
      </c>
      <c r="H49">
        <v>0</v>
      </c>
      <c r="R49">
        <v>20000</v>
      </c>
    </row>
    <row r="50" spans="7:18" x14ac:dyDescent="0.25">
      <c r="G50">
        <v>2000</v>
      </c>
      <c r="H50">
        <v>0</v>
      </c>
    </row>
    <row r="51" spans="7:18" x14ac:dyDescent="0.25">
      <c r="G51">
        <v>3000</v>
      </c>
      <c r="H51">
        <v>0</v>
      </c>
    </row>
    <row r="52" spans="7:18" x14ac:dyDescent="0.25">
      <c r="G52">
        <v>4000</v>
      </c>
      <c r="H52">
        <v>0</v>
      </c>
    </row>
    <row r="53" spans="7:18" x14ac:dyDescent="0.25">
      <c r="G53">
        <v>5000</v>
      </c>
      <c r="H53">
        <v>1</v>
      </c>
    </row>
    <row r="54" spans="7:18" x14ac:dyDescent="0.25">
      <c r="G54">
        <v>6000</v>
      </c>
      <c r="H54">
        <v>4</v>
      </c>
    </row>
    <row r="55" spans="7:18" x14ac:dyDescent="0.25">
      <c r="G55">
        <v>7000</v>
      </c>
      <c r="H55">
        <v>1</v>
      </c>
    </row>
    <row r="56" spans="7:18" x14ac:dyDescent="0.25">
      <c r="G56">
        <v>8000</v>
      </c>
      <c r="H56">
        <v>1</v>
      </c>
    </row>
    <row r="57" spans="7:18" x14ac:dyDescent="0.25">
      <c r="G57">
        <v>9000</v>
      </c>
      <c r="H57">
        <v>1</v>
      </c>
    </row>
    <row r="58" spans="7:18" x14ac:dyDescent="0.25">
      <c r="G58">
        <v>10000</v>
      </c>
      <c r="H58">
        <v>4</v>
      </c>
    </row>
    <row r="59" spans="7:18" x14ac:dyDescent="0.25">
      <c r="G59">
        <v>11000</v>
      </c>
      <c r="H59">
        <v>4</v>
      </c>
    </row>
    <row r="60" spans="7:18" x14ac:dyDescent="0.25">
      <c r="G60">
        <v>12000</v>
      </c>
      <c r="H60">
        <v>2</v>
      </c>
    </row>
    <row r="61" spans="7:18" x14ac:dyDescent="0.25">
      <c r="G61">
        <v>13000</v>
      </c>
      <c r="H61">
        <v>2</v>
      </c>
    </row>
    <row r="62" spans="7:18" x14ac:dyDescent="0.25">
      <c r="G62">
        <v>14000</v>
      </c>
      <c r="H62">
        <v>0</v>
      </c>
    </row>
    <row r="63" spans="7:18" x14ac:dyDescent="0.25">
      <c r="G63">
        <v>15000</v>
      </c>
      <c r="H63">
        <v>2</v>
      </c>
    </row>
    <row r="64" spans="7:18" x14ac:dyDescent="0.25">
      <c r="G64">
        <v>16000</v>
      </c>
      <c r="H64">
        <v>0</v>
      </c>
    </row>
    <row r="65" spans="2:8" x14ac:dyDescent="0.25">
      <c r="G65">
        <v>17000</v>
      </c>
      <c r="H65">
        <v>0</v>
      </c>
    </row>
    <row r="66" spans="2:8" x14ac:dyDescent="0.25">
      <c r="G66">
        <v>18000</v>
      </c>
      <c r="H66">
        <v>0</v>
      </c>
    </row>
    <row r="67" spans="2:8" x14ac:dyDescent="0.25">
      <c r="G67">
        <v>19000</v>
      </c>
      <c r="H67">
        <v>2</v>
      </c>
    </row>
    <row r="68" spans="2:8" x14ac:dyDescent="0.25">
      <c r="G68">
        <v>20000</v>
      </c>
      <c r="H68">
        <v>0</v>
      </c>
    </row>
    <row r="69" spans="2:8" ht="15.75" thickBot="1" x14ac:dyDescent="0.3">
      <c r="G69" s="1" t="s">
        <v>39</v>
      </c>
      <c r="H69" s="1">
        <v>0</v>
      </c>
    </row>
    <row r="72" spans="2:8" x14ac:dyDescent="0.25">
      <c r="C72" t="s">
        <v>60</v>
      </c>
      <c r="E72" t="s">
        <v>26</v>
      </c>
    </row>
    <row r="73" spans="2:8" x14ac:dyDescent="0.25">
      <c r="C73" t="s">
        <v>27</v>
      </c>
      <c r="D73" t="s">
        <v>29</v>
      </c>
      <c r="E73" t="s">
        <v>27</v>
      </c>
      <c r="F73" t="s">
        <v>29</v>
      </c>
    </row>
    <row r="74" spans="2:8" x14ac:dyDescent="0.25">
      <c r="B74" t="s">
        <v>42</v>
      </c>
      <c r="C74">
        <f>AVERAGE('Cubo-&gt;Sphere'!B6,'Cubo-&gt;Sphere'!B18,'Cubo-&gt;Sphere'!B30,'Cubo-&gt;Sphere'!B42,'Cubo-&gt;Sphere'!B54,'Cubo-&gt;Sphere'!B66)</f>
        <v>12028.833333333334</v>
      </c>
      <c r="D74">
        <f>AVERAGE('Cubo-&gt;Sphere'!F6,'Cubo-&gt;Sphere'!F18,'Cubo-&gt;Sphere'!F30,'Cubo-&gt;Sphere'!F42,'Cubo-&gt;Sphere'!F54,'Cubo-&gt;Sphere'!F66)</f>
        <v>6808.166666666667</v>
      </c>
      <c r="E74">
        <f>AVERAGE('Cubo-&gt;Sphere'!C6,'Cubo-&gt;Sphere'!C18,'Cubo-&gt;Sphere'!C30,'Cubo-&gt;Sphere'!C42,'Cubo-&gt;Sphere'!C54,'Cubo-&gt;Sphere'!C66)</f>
        <v>1.886191528333333</v>
      </c>
      <c r="F74">
        <f>AVERAGE('Cubo-&gt;Sphere'!G6,'Cubo-&gt;Sphere'!G18,'Cubo-&gt;Sphere'!G30,'Cubo-&gt;Sphere'!G42,'Cubo-&gt;Sphere'!G54,'Cubo-&gt;Sphere'!G66)</f>
        <v>1.6657048000000001</v>
      </c>
    </row>
    <row r="75" spans="2:8" x14ac:dyDescent="0.25">
      <c r="C75">
        <f>AVERAGE('Cubo-&gt;Sphere'!B7,'Cubo-&gt;Sphere'!B19,'Cubo-&gt;Sphere'!B31,'Cubo-&gt;Sphere'!B43,'Cubo-&gt;Sphere'!B55,'Cubo-&gt;Sphere'!B67)</f>
        <v>14443.166666666666</v>
      </c>
      <c r="D75">
        <f>AVERAGE('Cubo-&gt;Sphere'!F7,'Cubo-&gt;Sphere'!F19,'Cubo-&gt;Sphere'!F31,'Cubo-&gt;Sphere'!F43,'Cubo-&gt;Sphere'!F55,'Cubo-&gt;Sphere'!F67)</f>
        <v>12923</v>
      </c>
      <c r="E75">
        <f>AVERAGE('Cubo-&gt;Sphere'!C7,'Cubo-&gt;Sphere'!C19,'Cubo-&gt;Sphere'!C31,'Cubo-&gt;Sphere'!C43,'Cubo-&gt;Sphere'!C55,'Cubo-&gt;Sphere'!C67)</f>
        <v>1.5638251733333333</v>
      </c>
      <c r="F75">
        <f>AVERAGE('Cubo-&gt;Sphere'!G7,'Cubo-&gt;Sphere'!G19,'Cubo-&gt;Sphere'!G31,'Cubo-&gt;Sphere'!G43,'Cubo-&gt;Sphere'!G55,'Cubo-&gt;Sphere'!G67)</f>
        <v>1.8476648833333336</v>
      </c>
    </row>
    <row r="76" spans="2:8" x14ac:dyDescent="0.25">
      <c r="C76">
        <f>AVERAGE('Cubo-&gt;Sphere'!B8,'Cubo-&gt;Sphere'!B20,'Cubo-&gt;Sphere'!B32,'Cubo-&gt;Sphere'!B44,'Cubo-&gt;Sphere'!B56,'Cubo-&gt;Sphere'!B68)</f>
        <v>14342.666666666666</v>
      </c>
      <c r="D76">
        <f>AVERAGE('Cubo-&gt;Sphere'!F8,'Cubo-&gt;Sphere'!F20,'Cubo-&gt;Sphere'!F32,'Cubo-&gt;Sphere'!F44,'Cubo-&gt;Sphere'!F56,'Cubo-&gt;Sphere'!F68)</f>
        <v>11417.666666666666</v>
      </c>
      <c r="E76">
        <f>AVERAGE('Cubo-&gt;Sphere'!C8,'Cubo-&gt;Sphere'!C20,'Cubo-&gt;Sphere'!C32,'Cubo-&gt;Sphere'!C44,'Cubo-&gt;Sphere'!C56,'Cubo-&gt;Sphere'!C68)</f>
        <v>2.1447324833333332</v>
      </c>
      <c r="F76">
        <f>AVERAGE('Cubo-&gt;Sphere'!G8,'Cubo-&gt;Sphere'!G20,'Cubo-&gt;Sphere'!G32,'Cubo-&gt;Sphere'!G44,'Cubo-&gt;Sphere'!G56,'Cubo-&gt;Sphere'!G68)</f>
        <v>2.5597156833333337</v>
      </c>
    </row>
    <row r="77" spans="2:8" x14ac:dyDescent="0.25">
      <c r="C77">
        <f>AVERAGE('Cubo-&gt;Sphere'!B9,'Cubo-&gt;Sphere'!B21,'Cubo-&gt;Sphere'!B33,'Cubo-&gt;Sphere'!B45,'Cubo-&gt;Sphere'!B57,'Cubo-&gt;Sphere'!B69)</f>
        <v>13217.666666666666</v>
      </c>
      <c r="D77">
        <f>AVERAGE('Cubo-&gt;Sphere'!F9,'Cubo-&gt;Sphere'!F21,'Cubo-&gt;Sphere'!F33,'Cubo-&gt;Sphere'!F45,'Cubo-&gt;Sphere'!F57,'Cubo-&gt;Sphere'!F69)</f>
        <v>9158.5</v>
      </c>
      <c r="E77">
        <f>AVERAGE('Cubo-&gt;Sphere'!C9,'Cubo-&gt;Sphere'!C21,'Cubo-&gt;Sphere'!C33,'Cubo-&gt;Sphere'!C45,'Cubo-&gt;Sphere'!C57,'Cubo-&gt;Sphere'!C69)</f>
        <v>1.9571520666666666</v>
      </c>
      <c r="F77">
        <f>AVERAGE('Cubo-&gt;Sphere'!G9,'Cubo-&gt;Sphere'!G21,'Cubo-&gt;Sphere'!G33,'Cubo-&gt;Sphere'!G45,'Cubo-&gt;Sphere'!G57,'Cubo-&gt;Sphere'!G69)</f>
        <v>2.5024672333333333</v>
      </c>
    </row>
    <row r="78" spans="2:8" x14ac:dyDescent="0.25">
      <c r="C78">
        <f>AVERAGE('Cubo-&gt;Sphere'!B10,'Cubo-&gt;Sphere'!B22,'Cubo-&gt;Sphere'!B34,'Cubo-&gt;Sphere'!B46,'Cubo-&gt;Sphere'!B58,'Cubo-&gt;Sphere'!B70)</f>
        <v>17073.166666666668</v>
      </c>
      <c r="D78">
        <f>AVERAGE('Cubo-&gt;Sphere'!F10,'Cubo-&gt;Sphere'!F22,'Cubo-&gt;Sphere'!F34,'Cubo-&gt;Sphere'!F46,'Cubo-&gt;Sphere'!F58,'Cubo-&gt;Sphere'!F70)</f>
        <v>10324.5</v>
      </c>
      <c r="E78">
        <f>AVERAGE('Cubo-&gt;Sphere'!C10,'Cubo-&gt;Sphere'!C22,'Cubo-&gt;Sphere'!C34,'Cubo-&gt;Sphere'!C46,'Cubo-&gt;Sphere'!C58,'Cubo-&gt;Sphere'!C70)</f>
        <v>1.9297506116666667</v>
      </c>
      <c r="F78">
        <f>AVERAGE('Cubo-&gt;Sphere'!G10,'Cubo-&gt;Sphere'!G22,'Cubo-&gt;Sphere'!G34,'Cubo-&gt;Sphere'!G46,'Cubo-&gt;Sphere'!G58,'Cubo-&gt;Sphere'!G70)</f>
        <v>2.505470816666667</v>
      </c>
      <c r="H78" t="s">
        <v>4</v>
      </c>
    </row>
    <row r="79" spans="2:8" x14ac:dyDescent="0.25">
      <c r="C79">
        <f>AVERAGE('Cubo-&gt;Sphere'!B11,'Cubo-&gt;Sphere'!B23,'Cubo-&gt;Sphere'!B35,'Cubo-&gt;Sphere'!B47,'Cubo-&gt;Sphere'!B59,'Cubo-&gt;Sphere'!B71)</f>
        <v>19507.333333333332</v>
      </c>
      <c r="D79">
        <f>AVERAGE('Cubo-&gt;Sphere'!F11,'Cubo-&gt;Sphere'!F23,'Cubo-&gt;Sphere'!F35,'Cubo-&gt;Sphere'!F47,'Cubo-&gt;Sphere'!F59,'Cubo-&gt;Sphere'!F71)</f>
        <v>11948.666666666666</v>
      </c>
      <c r="E79">
        <f>AVERAGE('Cubo-&gt;Sphere'!C11,'Cubo-&gt;Sphere'!C23,'Cubo-&gt;Sphere'!C35,'Cubo-&gt;Sphere'!C47,'Cubo-&gt;Sphere'!C59,'Cubo-&gt;Sphere'!C71)</f>
        <v>1.7431717833333333</v>
      </c>
      <c r="F79">
        <f>AVERAGE('Cubo-&gt;Sphere'!G11,'Cubo-&gt;Sphere'!G23,'Cubo-&gt;Sphere'!G35,'Cubo-&gt;Sphere'!G47,'Cubo-&gt;Sphere'!G59,'Cubo-&gt;Sphere'!G71)</f>
        <v>1.6371692600000001</v>
      </c>
      <c r="H79" t="s">
        <v>43</v>
      </c>
    </row>
    <row r="80" spans="2:8" x14ac:dyDescent="0.25">
      <c r="C80">
        <f>AVERAGE('Cubo-&gt;Sphere'!B12,'Cubo-&gt;Sphere'!B24,'Cubo-&gt;Sphere'!B36,'Cubo-&gt;Sphere'!B48,'Cubo-&gt;Sphere'!B60,'Cubo-&gt;Sphere'!B72)</f>
        <v>11455.5</v>
      </c>
      <c r="D80">
        <f>AVERAGE('Cubo-&gt;Sphere'!F12,'Cubo-&gt;Sphere'!F24,'Cubo-&gt;Sphere'!F36,'Cubo-&gt;Sphere'!F48,'Cubo-&gt;Sphere'!F60,'Cubo-&gt;Sphere'!F72)</f>
        <v>13968.666666666666</v>
      </c>
      <c r="E80">
        <f>AVERAGE('Cubo-&gt;Sphere'!C12,'Cubo-&gt;Sphere'!C24,'Cubo-&gt;Sphere'!C36,'Cubo-&gt;Sphere'!C48,'Cubo-&gt;Sphere'!C60,'Cubo-&gt;Sphere'!C72)</f>
        <v>2.4281288399999998</v>
      </c>
      <c r="F80">
        <f>AVERAGE('Cubo-&gt;Sphere'!G12,'Cubo-&gt;Sphere'!G24,'Cubo-&gt;Sphere'!G36,'Cubo-&gt;Sphere'!G48,'Cubo-&gt;Sphere'!G60,'Cubo-&gt;Sphere'!G72)</f>
        <v>2.2700393166666668</v>
      </c>
      <c r="H80">
        <v>106.46429000000001</v>
      </c>
    </row>
    <row r="81" spans="2:31" x14ac:dyDescent="0.25">
      <c r="C81">
        <f>AVERAGE('Cubo-&gt;Sphere'!B13,'Cubo-&gt;Sphere'!B25,'Cubo-&gt;Sphere'!B37,'Cubo-&gt;Sphere'!B49,'Cubo-&gt;Sphere'!B61,'Cubo-&gt;Sphere'!B73)</f>
        <v>12983</v>
      </c>
      <c r="D81">
        <f>AVERAGE('Cubo-&gt;Sphere'!F13,'Cubo-&gt;Sphere'!F25,'Cubo-&gt;Sphere'!F37,'Cubo-&gt;Sphere'!F49,'Cubo-&gt;Sphere'!F61,'Cubo-&gt;Sphere'!F73)</f>
        <v>14462.166666666666</v>
      </c>
      <c r="E81">
        <f>AVERAGE('Cubo-&gt;Sphere'!C13,'Cubo-&gt;Sphere'!C25,'Cubo-&gt;Sphere'!C37,'Cubo-&gt;Sphere'!C49,'Cubo-&gt;Sphere'!C61,'Cubo-&gt;Sphere'!C73)</f>
        <v>0.98508139333333311</v>
      </c>
      <c r="F81">
        <f>AVERAGE('Cubo-&gt;Sphere'!G13,'Cubo-&gt;Sphere'!G25,'Cubo-&gt;Sphere'!G37,'Cubo-&gt;Sphere'!G49,'Cubo-&gt;Sphere'!G61,'Cubo-&gt;Sphere'!G73)</f>
        <v>1.4018312733333333</v>
      </c>
      <c r="H81" t="s">
        <v>44</v>
      </c>
      <c r="T81" t="s">
        <v>59</v>
      </c>
    </row>
    <row r="82" spans="2:31" ht="15.75" thickBot="1" x14ac:dyDescent="0.3">
      <c r="C82">
        <f>AVERAGE('Cubo-&gt;Sphere'!B14,'Cubo-&gt;Sphere'!B26,'Cubo-&gt;Sphere'!B38,'Cubo-&gt;Sphere'!B50,'Cubo-&gt;Sphere'!B62,'Cubo-&gt;Sphere'!B74)</f>
        <v>13215.166666666666</v>
      </c>
      <c r="D82">
        <f>AVERAGE('Cubo-&gt;Sphere'!F14,'Cubo-&gt;Sphere'!F26,'Cubo-&gt;Sphere'!F38,'Cubo-&gt;Sphere'!F50,'Cubo-&gt;Sphere'!F62,'Cubo-&gt;Sphere'!F74)</f>
        <v>7836.833333333333</v>
      </c>
      <c r="E82">
        <f>AVERAGE('Cubo-&gt;Sphere'!C14,'Cubo-&gt;Sphere'!C26,'Cubo-&gt;Sphere'!C38,'Cubo-&gt;Sphere'!C50,'Cubo-&gt;Sphere'!C62,'Cubo-&gt;Sphere'!C74)</f>
        <v>1.8941170916666668</v>
      </c>
      <c r="F82">
        <f>AVERAGE('Cubo-&gt;Sphere'!G14,'Cubo-&gt;Sphere'!G26,'Cubo-&gt;Sphere'!G38,'Cubo-&gt;Sphere'!G50,'Cubo-&gt;Sphere'!G62,'Cubo-&gt;Sphere'!G74)</f>
        <v>1.8989782166666667</v>
      </c>
      <c r="H82">
        <v>70.61927</v>
      </c>
      <c r="T82" t="s">
        <v>55</v>
      </c>
    </row>
    <row r="83" spans="2:31" x14ac:dyDescent="0.25">
      <c r="C83">
        <f>AVERAGE('Cubo-&gt;Sphere'!B15,'Cubo-&gt;Sphere'!B27,'Cubo-&gt;Sphere'!B39,'Cubo-&gt;Sphere'!B51,'Cubo-&gt;Sphere'!B63,'Cubo-&gt;Sphere'!B75)</f>
        <v>12664.166666666666</v>
      </c>
      <c r="D83">
        <f>AVERAGE('Cubo-&gt;Sphere'!F15,'Cubo-&gt;Sphere'!F27,'Cubo-&gt;Sphere'!F39,'Cubo-&gt;Sphere'!F51,'Cubo-&gt;Sphere'!F63,'Cubo-&gt;Sphere'!F75)</f>
        <v>8935.5</v>
      </c>
      <c r="E83">
        <f>AVERAGE('Cubo-&gt;Sphere'!C15,'Cubo-&gt;Sphere'!C27,'Cubo-&gt;Sphere'!C39,'Cubo-&gt;Sphere'!C51,'Cubo-&gt;Sphere'!C63,'Cubo-&gt;Sphere'!C75)</f>
        <v>1.7304189866666668</v>
      </c>
      <c r="F83">
        <f>AVERAGE('Cubo-&gt;Sphere'!G15,'Cubo-&gt;Sphere'!G27,'Cubo-&gt;Sphere'!G39,'Cubo-&gt;Sphere'!G51,'Cubo-&gt;Sphere'!G63,'Cubo-&gt;Sphere'!G75)</f>
        <v>2.3882283666666666</v>
      </c>
      <c r="H83" t="s">
        <v>45</v>
      </c>
      <c r="X83" t="s">
        <v>60</v>
      </c>
      <c r="Y83" t="s">
        <v>26</v>
      </c>
      <c r="Z83" t="s">
        <v>61</v>
      </c>
      <c r="AB83" s="10"/>
      <c r="AC83" s="10" t="s">
        <v>60</v>
      </c>
      <c r="AD83" s="10" t="s">
        <v>26</v>
      </c>
      <c r="AE83" s="10" t="s">
        <v>61</v>
      </c>
    </row>
    <row r="84" spans="2:31" x14ac:dyDescent="0.25">
      <c r="C84">
        <f>AVERAGE('Cubo-&gt;Sphere'!B16,'Cubo-&gt;Sphere'!B28,'Cubo-&gt;Sphere'!B40,'Cubo-&gt;Sphere'!B52,'Cubo-&gt;Sphere'!B64,'Cubo-&gt;Sphere'!B76)</f>
        <v>7908.666666666667</v>
      </c>
      <c r="D84">
        <f>AVERAGE('Cubo-&gt;Sphere'!F16,'Cubo-&gt;Sphere'!F28,'Cubo-&gt;Sphere'!F40,'Cubo-&gt;Sphere'!F52,'Cubo-&gt;Sphere'!F64,'Cubo-&gt;Sphere'!F76)</f>
        <v>10361.833333333334</v>
      </c>
      <c r="E84">
        <f>AVERAGE('Cubo-&gt;Sphere'!C16,'Cubo-&gt;Sphere'!C28,'Cubo-&gt;Sphere'!C40,'Cubo-&gt;Sphere'!C52,'Cubo-&gt;Sphere'!C64,'Cubo-&gt;Sphere'!C76)</f>
        <v>2.4723366499999999</v>
      </c>
      <c r="F84">
        <f>AVERAGE('Cubo-&gt;Sphere'!G16,'Cubo-&gt;Sphere'!G28,'Cubo-&gt;Sphere'!G40,'Cubo-&gt;Sphere'!G52,'Cubo-&gt;Sphere'!G64,'Cubo-&gt;Sphere'!G76)</f>
        <v>1.6483584333333334</v>
      </c>
      <c r="H84">
        <v>83.129149999999996</v>
      </c>
      <c r="S84">
        <v>1</v>
      </c>
      <c r="T84">
        <v>132.66257999999999</v>
      </c>
      <c r="V84">
        <v>5</v>
      </c>
      <c r="X84" s="4">
        <f t="shared" ref="X84:X95" si="0">AVERAGE(C74,C86)</f>
        <v>9318.3333333333339</v>
      </c>
      <c r="Y84">
        <f>AVERAGE(E74,E86)</f>
        <v>1.4747156949999998</v>
      </c>
      <c r="Z84">
        <v>132.66257999999999</v>
      </c>
      <c r="AB84" s="8" t="s">
        <v>60</v>
      </c>
      <c r="AC84" s="8">
        <v>1</v>
      </c>
      <c r="AD84" s="8"/>
      <c r="AE84" s="8"/>
    </row>
    <row r="85" spans="2:31" x14ac:dyDescent="0.25">
      <c r="C85">
        <f>AVERAGE('Cubo-&gt;Sphere'!B17,'Cubo-&gt;Sphere'!B29,'Cubo-&gt;Sphere'!B41,'Cubo-&gt;Sphere'!B53,'Cubo-&gt;Sphere'!B65,'Cubo-&gt;Sphere'!B77)</f>
        <v>12303.833333333334</v>
      </c>
      <c r="D85">
        <f>AVERAGE('Cubo-&gt;Sphere'!F17,'Cubo-&gt;Sphere'!F29,'Cubo-&gt;Sphere'!F41,'Cubo-&gt;Sphere'!F53,'Cubo-&gt;Sphere'!F65,'Cubo-&gt;Sphere'!F77)</f>
        <v>8041.166666666667</v>
      </c>
      <c r="E85">
        <f>AVERAGE('Cubo-&gt;Sphere'!C17,'Cubo-&gt;Sphere'!C29,'Cubo-&gt;Sphere'!C41,'Cubo-&gt;Sphere'!C53,'Cubo-&gt;Sphere'!C65,'Cubo-&gt;Sphere'!C77)</f>
        <v>1.0158643549999999</v>
      </c>
      <c r="F85">
        <f>AVERAGE('Cubo-&gt;Sphere'!G17,'Cubo-&gt;Sphere'!G29,'Cubo-&gt;Sphere'!G41,'Cubo-&gt;Sphere'!G53,'Cubo-&gt;Sphere'!G65,'Cubo-&gt;Sphere'!G77)</f>
        <v>1.1131644533333331</v>
      </c>
      <c r="H85" t="s">
        <v>46</v>
      </c>
      <c r="S85">
        <v>2</v>
      </c>
      <c r="T85">
        <v>71.843230000000005</v>
      </c>
      <c r="V85">
        <v>6</v>
      </c>
      <c r="X85" s="4">
        <f t="shared" si="0"/>
        <v>11337.583333333332</v>
      </c>
      <c r="Y85">
        <f>AVERAGE(E75,E87)</f>
        <v>1.6660299699999999</v>
      </c>
      <c r="Z85">
        <v>71.843230000000005</v>
      </c>
      <c r="AB85" s="8" t="s">
        <v>26</v>
      </c>
      <c r="AC85" s="8">
        <v>0.11081064067150743</v>
      </c>
      <c r="AD85" s="8">
        <v>1</v>
      </c>
      <c r="AE85" s="8"/>
    </row>
    <row r="86" spans="2:31" ht="15.75" thickBot="1" x14ac:dyDescent="0.3">
      <c r="B86" t="s">
        <v>41</v>
      </c>
      <c r="C86">
        <f>AVERAGE('Sphere-&gt;Cubo'!B6,'Sphere-&gt;Cubo'!B18,'Sphere-&gt;Cubo'!B30,'Sphere-&gt;Cubo'!B42,'Sphere-&gt;Cubo'!B54,'Sphere-&gt;Cubo'!B66)</f>
        <v>6607.833333333333</v>
      </c>
      <c r="D86">
        <f>AVERAGE('Sphere-&gt;Cubo'!F6,'Sphere-&gt;Cubo'!F18,'Sphere-&gt;Cubo'!F30,'Sphere-&gt;Cubo'!F42,'Sphere-&gt;Cubo'!F54,'Sphere-&gt;Cubo'!F66)</f>
        <v>6367</v>
      </c>
      <c r="E86">
        <f>AVERAGE('Sphere-&gt;Cubo'!C6, 'Sphere-&gt;Cubo'!C18, 'Sphere-&gt;Cubo'!C30,'Sphere-&gt;Cubo'!C42,'Sphere-&gt;Cubo'!C54,'Sphere-&gt;Cubo'!C66)</f>
        <v>1.0632398616666665</v>
      </c>
      <c r="F86">
        <f>AVERAGE('Sphere-&gt;Cubo'!G6,'Sphere-&gt;Cubo'!G18, 'Sphere-&gt;Cubo'!G30, 'Sphere-&gt;Cubo'!G42, 'Sphere-&gt;Cubo'!G54, 'Sphere-&gt;Cubo'!G66)</f>
        <v>1.7198271333333333</v>
      </c>
      <c r="H86">
        <v>96.227140000000006</v>
      </c>
      <c r="S86">
        <v>3</v>
      </c>
      <c r="T86">
        <v>61.425452999999997</v>
      </c>
      <c r="V86">
        <v>2</v>
      </c>
      <c r="X86" s="4">
        <f t="shared" si="0"/>
        <v>11266</v>
      </c>
      <c r="Y86">
        <f>AVERAGE(E76,E88)</f>
        <v>2.1866216833333336</v>
      </c>
      <c r="Z86">
        <v>61.425452999999997</v>
      </c>
      <c r="AB86" s="9" t="s">
        <v>61</v>
      </c>
      <c r="AC86" s="9">
        <v>-0.44940543698834318</v>
      </c>
      <c r="AD86" s="9">
        <v>4.318086760217113E-2</v>
      </c>
      <c r="AE86" s="9">
        <v>1</v>
      </c>
    </row>
    <row r="87" spans="2:31" x14ac:dyDescent="0.25">
      <c r="C87">
        <f>AVERAGE('Sphere-&gt;Cubo'!B7,'Sphere-&gt;Cubo'!B19,'Sphere-&gt;Cubo'!B31,'Sphere-&gt;Cubo'!B43,'Sphere-&gt;Cubo'!B55,'Sphere-&gt;Cubo'!B67)</f>
        <v>8232</v>
      </c>
      <c r="D87">
        <f>AVERAGE('Sphere-&gt;Cubo'!F7,'Sphere-&gt;Cubo'!F19,'Sphere-&gt;Cubo'!F31,'Sphere-&gt;Cubo'!F43,'Sphere-&gt;Cubo'!F55,'Sphere-&gt;Cubo'!F67)</f>
        <v>10246.166666666666</v>
      </c>
      <c r="E87">
        <f>AVERAGE('Sphere-&gt;Cubo'!C7, 'Sphere-&gt;Cubo'!C19, 'Sphere-&gt;Cubo'!C31,'Sphere-&gt;Cubo'!C43,'Sphere-&gt;Cubo'!C55,'Sphere-&gt;Cubo'!C67)</f>
        <v>1.7682347666666667</v>
      </c>
      <c r="F87">
        <f>AVERAGE('Sphere-&gt;Cubo'!G7,'Sphere-&gt;Cubo'!G19, 'Sphere-&gt;Cubo'!G31, 'Sphere-&gt;Cubo'!G43, 'Sphere-&gt;Cubo'!G55, 'Sphere-&gt;Cubo'!G67)</f>
        <v>1.4238343333333334</v>
      </c>
      <c r="H87" t="s">
        <v>47</v>
      </c>
      <c r="S87">
        <v>4</v>
      </c>
      <c r="T87">
        <v>126.49012999999999</v>
      </c>
      <c r="V87">
        <v>3</v>
      </c>
      <c r="X87" s="4">
        <f t="shared" si="0"/>
        <v>10318.083333333332</v>
      </c>
      <c r="Y87">
        <f>AVERAGE(E77,E89)</f>
        <v>1.6946763883333333</v>
      </c>
      <c r="Z87">
        <v>126.49012999999999</v>
      </c>
    </row>
    <row r="88" spans="2:31" x14ac:dyDescent="0.25">
      <c r="C88">
        <f>AVERAGE('Sphere-&gt;Cubo'!B8,'Sphere-&gt;Cubo'!B20,'Sphere-&gt;Cubo'!B32,'Sphere-&gt;Cubo'!B44,'Sphere-&gt;Cubo'!B56,'Sphere-&gt;Cubo'!B68)</f>
        <v>8189.333333333333</v>
      </c>
      <c r="D88">
        <f>AVERAGE('Sphere-&gt;Cubo'!F8,'Sphere-&gt;Cubo'!F20,'Sphere-&gt;Cubo'!F32,'Sphere-&gt;Cubo'!F44,'Sphere-&gt;Cubo'!F56,'Sphere-&gt;Cubo'!F68)</f>
        <v>13049.666666666666</v>
      </c>
      <c r="E88">
        <f>AVERAGE('Sphere-&gt;Cubo'!C8, 'Sphere-&gt;Cubo'!C20, 'Sphere-&gt;Cubo'!C32,'Sphere-&gt;Cubo'!C44,'Sphere-&gt;Cubo'!C56,'Sphere-&gt;Cubo'!C68)</f>
        <v>2.2285108833333336</v>
      </c>
      <c r="F88">
        <f>AVERAGE('Sphere-&gt;Cubo'!G8,'Sphere-&gt;Cubo'!G20, 'Sphere-&gt;Cubo'!G32, 'Sphere-&gt;Cubo'!G44, 'Sphere-&gt;Cubo'!G56, 'Sphere-&gt;Cubo'!G68)</f>
        <v>1.9306327833333332</v>
      </c>
      <c r="H88">
        <v>148.57932</v>
      </c>
      <c r="S88">
        <v>5</v>
      </c>
      <c r="T88">
        <v>103.74567399999999</v>
      </c>
      <c r="V88">
        <v>12</v>
      </c>
      <c r="X88" s="4">
        <f t="shared" si="0"/>
        <v>13932.583333333334</v>
      </c>
      <c r="Y88">
        <f>AVERAGE(E78,E90)</f>
        <v>1.8612887058333336</v>
      </c>
      <c r="Z88">
        <v>103.74567399999999</v>
      </c>
    </row>
    <row r="89" spans="2:31" x14ac:dyDescent="0.25">
      <c r="C89">
        <f>AVERAGE('Sphere-&gt;Cubo'!B9,'Sphere-&gt;Cubo'!B21,'Sphere-&gt;Cubo'!B33,'Sphere-&gt;Cubo'!B45,'Sphere-&gt;Cubo'!B57,'Sphere-&gt;Cubo'!B69)</f>
        <v>7418.5</v>
      </c>
      <c r="D89">
        <f>AVERAGE('Sphere-&gt;Cubo'!F9,'Sphere-&gt;Cubo'!F21,'Sphere-&gt;Cubo'!F33,'Sphere-&gt;Cubo'!F45,'Sphere-&gt;Cubo'!F57,'Sphere-&gt;Cubo'!F69)</f>
        <v>11091.666666666666</v>
      </c>
      <c r="E89">
        <f>AVERAGE('Sphere-&gt;Cubo'!C9, 'Sphere-&gt;Cubo'!C21, 'Sphere-&gt;Cubo'!C33,'Sphere-&gt;Cubo'!C45,'Sphere-&gt;Cubo'!C57,'Sphere-&gt;Cubo'!C69)</f>
        <v>1.43220071</v>
      </c>
      <c r="F89">
        <f>AVERAGE('Sphere-&gt;Cubo'!G9,'Sphere-&gt;Cubo'!G21, 'Sphere-&gt;Cubo'!G33, 'Sphere-&gt;Cubo'!G45, 'Sphere-&gt;Cubo'!G57, 'Sphere-&gt;Cubo'!G69)</f>
        <v>2.6963549833333329</v>
      </c>
      <c r="H89" t="s">
        <v>48</v>
      </c>
      <c r="S89">
        <v>6</v>
      </c>
      <c r="T89">
        <v>69.381775000000005</v>
      </c>
      <c r="V89">
        <v>4</v>
      </c>
      <c r="X89" s="4">
        <f t="shared" si="0"/>
        <v>13530.583333333332</v>
      </c>
      <c r="Y89">
        <f>AVERAGE(E79,E91)</f>
        <v>1.8214496458333334</v>
      </c>
      <c r="Z89">
        <v>69.381775000000005</v>
      </c>
    </row>
    <row r="90" spans="2:31" x14ac:dyDescent="0.25">
      <c r="C90">
        <f>AVERAGE('Sphere-&gt;Cubo'!B10,'Sphere-&gt;Cubo'!B22,'Sphere-&gt;Cubo'!B34,'Sphere-&gt;Cubo'!B46,'Sphere-&gt;Cubo'!B58,'Sphere-&gt;Cubo'!B70)</f>
        <v>10792</v>
      </c>
      <c r="D90">
        <f>AVERAGE('Sphere-&gt;Cubo'!F10,'Sphere-&gt;Cubo'!F22,'Sphere-&gt;Cubo'!F34,'Sphere-&gt;Cubo'!F46,'Sphere-&gt;Cubo'!F58,'Sphere-&gt;Cubo'!F70)</f>
        <v>9615.5</v>
      </c>
      <c r="E90">
        <f>AVERAGE('Sphere-&gt;Cubo'!C10, 'Sphere-&gt;Cubo'!C22, 'Sphere-&gt;Cubo'!C34,'Sphere-&gt;Cubo'!C46,'Sphere-&gt;Cubo'!C58,'Sphere-&gt;Cubo'!C70)</f>
        <v>1.7928268000000003</v>
      </c>
      <c r="F90">
        <f>AVERAGE('Sphere-&gt;Cubo'!G10,'Sphere-&gt;Cubo'!G22, 'Sphere-&gt;Cubo'!G34, 'Sphere-&gt;Cubo'!G46, 'Sphere-&gt;Cubo'!G58, 'Sphere-&gt;Cubo'!G70)</f>
        <v>3.3154488833333331</v>
      </c>
      <c r="H90">
        <v>101.54331000000001</v>
      </c>
      <c r="S90">
        <v>7</v>
      </c>
      <c r="T90">
        <v>81.657646</v>
      </c>
      <c r="V90">
        <v>9</v>
      </c>
      <c r="X90" s="4">
        <f t="shared" si="0"/>
        <v>8478.0833333333339</v>
      </c>
      <c r="Y90">
        <f>AVERAGE(E80,E92)</f>
        <v>1.8821217141666666</v>
      </c>
      <c r="Z90">
        <v>81.657646</v>
      </c>
    </row>
    <row r="91" spans="2:31" x14ac:dyDescent="0.25">
      <c r="C91">
        <f>AVERAGE('Sphere-&gt;Cubo'!B11,'Sphere-&gt;Cubo'!B23,'Sphere-&gt;Cubo'!B35,'Sphere-&gt;Cubo'!B47,'Sphere-&gt;Cubo'!B59,'Sphere-&gt;Cubo'!B71)</f>
        <v>7553.833333333333</v>
      </c>
      <c r="D91">
        <f>AVERAGE('Sphere-&gt;Cubo'!F11,'Sphere-&gt;Cubo'!F23,'Sphere-&gt;Cubo'!F35,'Sphere-&gt;Cubo'!F47,'Sphere-&gt;Cubo'!F59,'Sphere-&gt;Cubo'!F71)</f>
        <v>8931.8333333333339</v>
      </c>
      <c r="E91">
        <f>AVERAGE('Sphere-&gt;Cubo'!C11, 'Sphere-&gt;Cubo'!C23, 'Sphere-&gt;Cubo'!C35,'Sphere-&gt;Cubo'!C47,'Sphere-&gt;Cubo'!C59,'Sphere-&gt;Cubo'!C71)</f>
        <v>1.8997275083333331</v>
      </c>
      <c r="F91">
        <f>AVERAGE('Sphere-&gt;Cubo'!G11,'Sphere-&gt;Cubo'!G23, 'Sphere-&gt;Cubo'!G35, 'Sphere-&gt;Cubo'!G47, 'Sphere-&gt;Cubo'!G59, 'Sphere-&gt;Cubo'!G71)</f>
        <v>1.4445407216666666</v>
      </c>
      <c r="H91" t="s">
        <v>49</v>
      </c>
      <c r="S91">
        <v>8</v>
      </c>
      <c r="T91">
        <v>82.519499999999994</v>
      </c>
      <c r="V91">
        <v>10</v>
      </c>
      <c r="X91" s="4">
        <f t="shared" si="0"/>
        <v>9405.5</v>
      </c>
      <c r="Y91">
        <f>AVERAGE(E81,E93)</f>
        <v>1.0979892666666666</v>
      </c>
      <c r="Z91">
        <v>82.519499999999994</v>
      </c>
    </row>
    <row r="92" spans="2:31" x14ac:dyDescent="0.25">
      <c r="C92">
        <f>AVERAGE('Sphere-&gt;Cubo'!B12,'Sphere-&gt;Cubo'!B24,'Sphere-&gt;Cubo'!B36,'Sphere-&gt;Cubo'!B48,'Sphere-&gt;Cubo'!B60,'Sphere-&gt;Cubo'!B72)</f>
        <v>5500.666666666667</v>
      </c>
      <c r="D92">
        <f>AVERAGE('Sphere-&gt;Cubo'!F12,'Sphere-&gt;Cubo'!F24,'Sphere-&gt;Cubo'!F36,'Sphere-&gt;Cubo'!F48,'Sphere-&gt;Cubo'!F60,'Sphere-&gt;Cubo'!F72)</f>
        <v>10499.833333333334</v>
      </c>
      <c r="E92">
        <f>AVERAGE('Sphere-&gt;Cubo'!C12, 'Sphere-&gt;Cubo'!C24, 'Sphere-&gt;Cubo'!C36,'Sphere-&gt;Cubo'!C48,'Sphere-&gt;Cubo'!C60,'Sphere-&gt;Cubo'!C72)</f>
        <v>1.3361145883333334</v>
      </c>
      <c r="F92">
        <f>AVERAGE('Sphere-&gt;Cubo'!G12,'Sphere-&gt;Cubo'!G24, 'Sphere-&gt;Cubo'!G36, 'Sphere-&gt;Cubo'!G48, 'Sphere-&gt;Cubo'!G60, 'Sphere-&gt;Cubo'!G72)</f>
        <v>2.9926005166666667</v>
      </c>
      <c r="H92">
        <v>109.05989</v>
      </c>
      <c r="S92">
        <v>9</v>
      </c>
      <c r="T92">
        <v>140.07390000000001</v>
      </c>
      <c r="V92">
        <v>8</v>
      </c>
      <c r="X92" s="4">
        <f t="shared" si="0"/>
        <v>10270</v>
      </c>
      <c r="Y92">
        <f>AVERAGE(E82,E94)</f>
        <v>1.8899298225000001</v>
      </c>
      <c r="Z92">
        <v>140.07390000000001</v>
      </c>
    </row>
    <row r="93" spans="2:31" x14ac:dyDescent="0.25">
      <c r="C93">
        <f>AVERAGE('Sphere-&gt;Cubo'!B13,'Sphere-&gt;Cubo'!B25,'Sphere-&gt;Cubo'!B37,'Sphere-&gt;Cubo'!B49,'Sphere-&gt;Cubo'!B61,'Sphere-&gt;Cubo'!B73)</f>
        <v>5828</v>
      </c>
      <c r="D93">
        <f>AVERAGE('Sphere-&gt;Cubo'!F13,'Sphere-&gt;Cubo'!F25,'Sphere-&gt;Cubo'!F37,'Sphere-&gt;Cubo'!F49,'Sphere-&gt;Cubo'!F61,'Sphere-&gt;Cubo'!F73)</f>
        <v>9036.5</v>
      </c>
      <c r="E93">
        <f>AVERAGE('Sphere-&gt;Cubo'!C13, 'Sphere-&gt;Cubo'!C25, 'Sphere-&gt;Cubo'!C37,'Sphere-&gt;Cubo'!C49,'Sphere-&gt;Cubo'!C61,'Sphere-&gt;Cubo'!C73)</f>
        <v>1.2108971399999999</v>
      </c>
      <c r="F93">
        <f>AVERAGE('Sphere-&gt;Cubo'!G13,'Sphere-&gt;Cubo'!G25, 'Sphere-&gt;Cubo'!G37, 'Sphere-&gt;Cubo'!G49, 'Sphere-&gt;Cubo'!G61, 'Sphere-&gt;Cubo'!G73)</f>
        <v>1.0942189333333332</v>
      </c>
      <c r="H93" t="s">
        <v>50</v>
      </c>
      <c r="S93">
        <v>10</v>
      </c>
      <c r="T93">
        <v>120.71432</v>
      </c>
      <c r="V93">
        <v>1</v>
      </c>
      <c r="X93" s="4">
        <f t="shared" si="0"/>
        <v>9580.0833333333321</v>
      </c>
      <c r="Y93">
        <f>AVERAGE(E83,E95)</f>
        <v>1.9642552183333335</v>
      </c>
      <c r="Z93">
        <v>120.71432</v>
      </c>
    </row>
    <row r="94" spans="2:31" x14ac:dyDescent="0.25">
      <c r="C94">
        <f>AVERAGE('Sphere-&gt;Cubo'!B14,'Sphere-&gt;Cubo'!B26,'Sphere-&gt;Cubo'!B38,'Sphere-&gt;Cubo'!B50,'Sphere-&gt;Cubo'!B62,'Sphere-&gt;Cubo'!B74)</f>
        <v>7324.833333333333</v>
      </c>
      <c r="D94">
        <f>AVERAGE('Sphere-&gt;Cubo'!F14,'Sphere-&gt;Cubo'!F26,'Sphere-&gt;Cubo'!F38,'Sphere-&gt;Cubo'!F50,'Sphere-&gt;Cubo'!F62,'Sphere-&gt;Cubo'!F74)</f>
        <v>8683.8333333333339</v>
      </c>
      <c r="E94">
        <f>AVERAGE('Sphere-&gt;Cubo'!C14, 'Sphere-&gt;Cubo'!C26, 'Sphere-&gt;Cubo'!C38,'Sphere-&gt;Cubo'!C50,'Sphere-&gt;Cubo'!C62,'Sphere-&gt;Cubo'!C74)</f>
        <v>1.8857425533333334</v>
      </c>
      <c r="F94">
        <f>AVERAGE('Sphere-&gt;Cubo'!G14,'Sphere-&gt;Cubo'!G26, 'Sphere-&gt;Cubo'!G38, 'Sphere-&gt;Cubo'!G50, 'Sphere-&gt;Cubo'!G62, 'Sphere-&gt;Cubo'!G74)</f>
        <v>1.5453894333333336</v>
      </c>
      <c r="H94">
        <v>88.741079999999997</v>
      </c>
      <c r="S94">
        <v>11</v>
      </c>
      <c r="T94">
        <v>141.69210000000001</v>
      </c>
      <c r="V94">
        <v>7</v>
      </c>
      <c r="X94" s="4">
        <f t="shared" si="0"/>
        <v>7685.416666666667</v>
      </c>
      <c r="Y94">
        <f>AVERAGE(E84,E96)</f>
        <v>1.9748210666666663</v>
      </c>
      <c r="Z94">
        <v>141.69210000000001</v>
      </c>
    </row>
    <row r="95" spans="2:31" x14ac:dyDescent="0.25">
      <c r="C95">
        <f>AVERAGE('Sphere-&gt;Cubo'!B15,'Sphere-&gt;Cubo'!B27,'Sphere-&gt;Cubo'!B39,'Sphere-&gt;Cubo'!B51,'Sphere-&gt;Cubo'!B63,'Sphere-&gt;Cubo'!B75)</f>
        <v>6496</v>
      </c>
      <c r="D95">
        <f>AVERAGE('Sphere-&gt;Cubo'!F15,'Sphere-&gt;Cubo'!F27,'Sphere-&gt;Cubo'!F39,'Sphere-&gt;Cubo'!F51,'Sphere-&gt;Cubo'!F63,'Sphere-&gt;Cubo'!F75)</f>
        <v>10690.833333333334</v>
      </c>
      <c r="E95">
        <f>AVERAGE('Sphere-&gt;Cubo'!C15, 'Sphere-&gt;Cubo'!C27, 'Sphere-&gt;Cubo'!C39,'Sphere-&gt;Cubo'!C51,'Sphere-&gt;Cubo'!C63,'Sphere-&gt;Cubo'!C75)</f>
        <v>2.1980914500000002</v>
      </c>
      <c r="F95">
        <f>AVERAGE('Sphere-&gt;Cubo'!G15,'Sphere-&gt;Cubo'!G27, 'Sphere-&gt;Cubo'!G39, 'Sphere-&gt;Cubo'!G51, 'Sphere-&gt;Cubo'!G63, 'Sphere-&gt;Cubo'!G75)</f>
        <v>2.4654524333333332</v>
      </c>
      <c r="H95" t="s">
        <v>51</v>
      </c>
      <c r="S95">
        <v>12</v>
      </c>
      <c r="T95">
        <v>92.668120000000002</v>
      </c>
      <c r="V95">
        <v>11</v>
      </c>
      <c r="X95" s="4">
        <f t="shared" si="0"/>
        <v>10873.75</v>
      </c>
      <c r="Y95">
        <f>AVERAGE(E85,E97)</f>
        <v>1.4367902858333332</v>
      </c>
      <c r="Z95">
        <v>92.668120000000002</v>
      </c>
    </row>
    <row r="96" spans="2:31" x14ac:dyDescent="0.25">
      <c r="C96">
        <f>AVERAGE('Sphere-&gt;Cubo'!B16,'Sphere-&gt;Cubo'!B28,'Sphere-&gt;Cubo'!B40,'Sphere-&gt;Cubo'!B52,'Sphere-&gt;Cubo'!B64,'Sphere-&gt;Cubo'!B76)</f>
        <v>7462.166666666667</v>
      </c>
      <c r="D96">
        <f>AVERAGE('Sphere-&gt;Cubo'!F16,'Sphere-&gt;Cubo'!F28,'Sphere-&gt;Cubo'!F40,'Sphere-&gt;Cubo'!F52,'Sphere-&gt;Cubo'!F64,'Sphere-&gt;Cubo'!F76)</f>
        <v>11213.333333333334</v>
      </c>
      <c r="E96">
        <f>AVERAGE('Sphere-&gt;Cubo'!C16, 'Sphere-&gt;Cubo'!C28, 'Sphere-&gt;Cubo'!C40,'Sphere-&gt;Cubo'!C52,'Sphere-&gt;Cubo'!C64,'Sphere-&gt;Cubo'!C76)</f>
        <v>1.477305483333333</v>
      </c>
      <c r="F96">
        <f>AVERAGE('Sphere-&gt;Cubo'!G16,'Sphere-&gt;Cubo'!G28, 'Sphere-&gt;Cubo'!G40, 'Sphere-&gt;Cubo'!G52, 'Sphere-&gt;Cubo'!G64, 'Sphere-&gt;Cubo'!G76)</f>
        <v>2.0472085499999997</v>
      </c>
      <c r="H96">
        <v>176.96895000000001</v>
      </c>
    </row>
    <row r="97" spans="2:26" x14ac:dyDescent="0.25">
      <c r="C97">
        <f>AVERAGE('Sphere-&gt;Cubo'!B17,'Sphere-&gt;Cubo'!B29,'Sphere-&gt;Cubo'!B41,'Sphere-&gt;Cubo'!B53,'Sphere-&gt;Cubo'!B65,'Sphere-&gt;Cubo'!B77)</f>
        <v>9443.6666666666661</v>
      </c>
      <c r="D97">
        <f>AVERAGE('Sphere-&gt;Cubo'!F17,'Sphere-&gt;Cubo'!F29,'Sphere-&gt;Cubo'!F41,'Sphere-&gt;Cubo'!F53,'Sphere-&gt;Cubo'!F65,'Sphere-&gt;Cubo'!F77)</f>
        <v>7771.333333333333</v>
      </c>
      <c r="E97">
        <f>AVERAGE('Sphere-&gt;Cubo'!C17, 'Sphere-&gt;Cubo'!C29, 'Sphere-&gt;Cubo'!C41,'Sphere-&gt;Cubo'!C53,'Sphere-&gt;Cubo'!C65,'Sphere-&gt;Cubo'!C77)</f>
        <v>1.8577162166666665</v>
      </c>
      <c r="F97">
        <f>AVERAGE('Sphere-&gt;Cubo'!G17,'Sphere-&gt;Cubo'!G29, 'Sphere-&gt;Cubo'!G41, 'Sphere-&gt;Cubo'!G53, 'Sphere-&gt;Cubo'!G65, 'Sphere-&gt;Cubo'!G77)</f>
        <v>1.5551333100000002</v>
      </c>
      <c r="H97" t="s">
        <v>52</v>
      </c>
    </row>
    <row r="98" spans="2:26" x14ac:dyDescent="0.25">
      <c r="B98" t="s">
        <v>37</v>
      </c>
      <c r="C98">
        <f t="shared" ref="C98:D109" si="1">(AVERAGE(C74,C86))/1000</f>
        <v>9.3183333333333334</v>
      </c>
      <c r="D98">
        <f t="shared" si="1"/>
        <v>6.5875833333333338</v>
      </c>
      <c r="H98">
        <v>130.36429999999999</v>
      </c>
      <c r="T98" t="s">
        <v>4</v>
      </c>
    </row>
    <row r="99" spans="2:26" x14ac:dyDescent="0.25">
      <c r="C99">
        <f t="shared" si="1"/>
        <v>11.337583333333333</v>
      </c>
      <c r="D99">
        <f t="shared" si="1"/>
        <v>11.584583333333333</v>
      </c>
      <c r="H99" t="s">
        <v>53</v>
      </c>
      <c r="S99">
        <v>1</v>
      </c>
      <c r="T99">
        <v>106.46429000000001</v>
      </c>
      <c r="V99">
        <v>7</v>
      </c>
      <c r="X99">
        <f t="shared" ref="X99:X110" si="2">AVERAGE(D74,D86)</f>
        <v>6587.5833333333339</v>
      </c>
      <c r="Y99">
        <v>106.46429000000001</v>
      </c>
      <c r="Z99">
        <f>AVERAGE(F74,F86)</f>
        <v>1.6927659666666668</v>
      </c>
    </row>
    <row r="100" spans="2:26" x14ac:dyDescent="0.25">
      <c r="C100">
        <f t="shared" si="1"/>
        <v>11.266</v>
      </c>
      <c r="D100">
        <f t="shared" si="1"/>
        <v>12.233666666666666</v>
      </c>
      <c r="H100">
        <v>91.322450000000003</v>
      </c>
      <c r="S100">
        <v>2</v>
      </c>
      <c r="T100">
        <v>70.61927</v>
      </c>
      <c r="V100">
        <v>3</v>
      </c>
      <c r="X100">
        <f t="shared" si="2"/>
        <v>11584.583333333332</v>
      </c>
      <c r="Y100">
        <v>70.61927</v>
      </c>
      <c r="Z100">
        <f t="shared" ref="Z100:Z110" si="3">AVERAGE(F75,F87)</f>
        <v>1.6357496083333336</v>
      </c>
    </row>
    <row r="101" spans="2:26" x14ac:dyDescent="0.25">
      <c r="C101">
        <f t="shared" si="1"/>
        <v>10.318083333333332</v>
      </c>
      <c r="D101">
        <f t="shared" si="1"/>
        <v>10.125083333333333</v>
      </c>
      <c r="H101" t="s">
        <v>54</v>
      </c>
      <c r="S101">
        <v>3</v>
      </c>
      <c r="T101">
        <v>83.129149999999996</v>
      </c>
      <c r="V101">
        <v>8</v>
      </c>
      <c r="X101">
        <f t="shared" si="2"/>
        <v>12233.666666666666</v>
      </c>
      <c r="Y101">
        <v>83.129149999999996</v>
      </c>
      <c r="Z101">
        <f t="shared" si="3"/>
        <v>2.2451742333333335</v>
      </c>
    </row>
    <row r="102" spans="2:26" x14ac:dyDescent="0.25">
      <c r="C102">
        <f t="shared" si="1"/>
        <v>13.932583333333334</v>
      </c>
      <c r="D102">
        <f t="shared" si="1"/>
        <v>9.9700000000000006</v>
      </c>
      <c r="H102">
        <v>118.28203000000001</v>
      </c>
      <c r="S102">
        <v>4</v>
      </c>
      <c r="T102">
        <v>96.227140000000006</v>
      </c>
      <c r="V102">
        <v>2</v>
      </c>
      <c r="X102">
        <f t="shared" si="2"/>
        <v>10125.083333333332</v>
      </c>
      <c r="Y102">
        <v>96.227140000000006</v>
      </c>
      <c r="Z102">
        <f t="shared" si="3"/>
        <v>2.5994111083333333</v>
      </c>
    </row>
    <row r="103" spans="2:26" x14ac:dyDescent="0.25">
      <c r="C103">
        <f t="shared" si="1"/>
        <v>13.530583333333333</v>
      </c>
      <c r="D103">
        <f t="shared" si="1"/>
        <v>10.440250000000001</v>
      </c>
      <c r="S103">
        <v>5</v>
      </c>
      <c r="T103">
        <v>148.57932</v>
      </c>
      <c r="V103">
        <v>11</v>
      </c>
      <c r="X103">
        <f t="shared" si="2"/>
        <v>9970</v>
      </c>
      <c r="Y103">
        <v>148.57932</v>
      </c>
      <c r="Z103">
        <f t="shared" si="3"/>
        <v>2.9104598500000001</v>
      </c>
    </row>
    <row r="104" spans="2:26" x14ac:dyDescent="0.25">
      <c r="C104">
        <f t="shared" si="1"/>
        <v>8.4780833333333341</v>
      </c>
      <c r="D104">
        <f t="shared" si="1"/>
        <v>12.234249999999999</v>
      </c>
      <c r="S104">
        <v>6</v>
      </c>
      <c r="T104">
        <v>101.54331000000001</v>
      </c>
      <c r="V104">
        <v>6</v>
      </c>
      <c r="X104">
        <f t="shared" si="2"/>
        <v>10440.25</v>
      </c>
      <c r="Y104">
        <v>101.54331000000001</v>
      </c>
      <c r="Z104">
        <f t="shared" si="3"/>
        <v>1.5408549908333333</v>
      </c>
    </row>
    <row r="105" spans="2:26" x14ac:dyDescent="0.25">
      <c r="C105">
        <f t="shared" si="1"/>
        <v>9.4055</v>
      </c>
      <c r="D105">
        <f t="shared" si="1"/>
        <v>11.749333333333333</v>
      </c>
      <c r="S105">
        <v>7</v>
      </c>
      <c r="T105">
        <v>109.05989</v>
      </c>
      <c r="V105">
        <v>4</v>
      </c>
      <c r="X105">
        <f t="shared" si="2"/>
        <v>12234.25</v>
      </c>
      <c r="Y105">
        <v>109.05989</v>
      </c>
      <c r="Z105">
        <f t="shared" si="3"/>
        <v>2.6313199166666665</v>
      </c>
    </row>
    <row r="106" spans="2:26" x14ac:dyDescent="0.25">
      <c r="C106">
        <f t="shared" si="1"/>
        <v>10.27</v>
      </c>
      <c r="D106">
        <f t="shared" si="1"/>
        <v>8.2603333333333335</v>
      </c>
      <c r="S106">
        <v>8</v>
      </c>
      <c r="T106">
        <v>88.741079999999997</v>
      </c>
      <c r="V106">
        <v>5</v>
      </c>
      <c r="X106">
        <f t="shared" si="2"/>
        <v>11749.333333333332</v>
      </c>
      <c r="Y106">
        <v>88.741079999999997</v>
      </c>
      <c r="Z106">
        <f t="shared" si="3"/>
        <v>1.2480251033333332</v>
      </c>
    </row>
    <row r="107" spans="2:26" x14ac:dyDescent="0.25">
      <c r="C107">
        <f t="shared" si="1"/>
        <v>9.5800833333333326</v>
      </c>
      <c r="D107">
        <f t="shared" si="1"/>
        <v>9.8131666666666675</v>
      </c>
      <c r="S107">
        <v>9</v>
      </c>
      <c r="T107">
        <v>176.96895000000001</v>
      </c>
      <c r="V107">
        <v>10</v>
      </c>
      <c r="X107">
        <f t="shared" si="2"/>
        <v>8260.3333333333339</v>
      </c>
      <c r="Y107">
        <v>176.96895000000001</v>
      </c>
      <c r="Z107">
        <f t="shared" si="3"/>
        <v>1.7221838250000001</v>
      </c>
    </row>
    <row r="108" spans="2:26" x14ac:dyDescent="0.25">
      <c r="C108">
        <f t="shared" si="1"/>
        <v>7.6854166666666668</v>
      </c>
      <c r="D108">
        <f t="shared" si="1"/>
        <v>10.787583333333334</v>
      </c>
      <c r="S108">
        <v>10</v>
      </c>
      <c r="T108">
        <v>130.36429999999999</v>
      </c>
      <c r="V108">
        <v>9</v>
      </c>
      <c r="X108">
        <f t="shared" si="2"/>
        <v>9813.1666666666679</v>
      </c>
      <c r="Y108">
        <v>130.36429999999999</v>
      </c>
      <c r="Z108">
        <f t="shared" si="3"/>
        <v>2.4268403999999997</v>
      </c>
    </row>
    <row r="109" spans="2:26" x14ac:dyDescent="0.25">
      <c r="C109">
        <f t="shared" si="1"/>
        <v>10.873749999999999</v>
      </c>
      <c r="D109">
        <f t="shared" si="1"/>
        <v>7.90625</v>
      </c>
      <c r="S109">
        <v>11</v>
      </c>
      <c r="T109">
        <v>91.322450000000003</v>
      </c>
      <c r="V109">
        <v>12</v>
      </c>
      <c r="X109">
        <f t="shared" si="2"/>
        <v>10787.583333333334</v>
      </c>
      <c r="Y109">
        <v>91.322450000000003</v>
      </c>
      <c r="Z109">
        <f t="shared" si="3"/>
        <v>1.8477834916666667</v>
      </c>
    </row>
    <row r="110" spans="2:26" x14ac:dyDescent="0.25">
      <c r="S110">
        <v>12</v>
      </c>
      <c r="T110">
        <v>118.28203000000001</v>
      </c>
      <c r="V110">
        <v>1</v>
      </c>
      <c r="X110">
        <f t="shared" si="2"/>
        <v>7906.25</v>
      </c>
      <c r="Y110">
        <v>118.28203000000001</v>
      </c>
      <c r="Z110">
        <f t="shared" si="3"/>
        <v>1.3341488816666667</v>
      </c>
    </row>
    <row r="111" spans="2:26" x14ac:dyDescent="0.25">
      <c r="P111" t="s">
        <v>58</v>
      </c>
    </row>
    <row r="112" spans="2:26" ht="15.75" thickBot="1" x14ac:dyDescent="0.3">
      <c r="P112" t="s">
        <v>55</v>
      </c>
      <c r="T112" t="s">
        <v>4</v>
      </c>
    </row>
    <row r="113" spans="14:32" x14ac:dyDescent="0.25">
      <c r="P113" s="2"/>
      <c r="Q113" s="2" t="s">
        <v>56</v>
      </c>
      <c r="R113" s="2" t="s">
        <v>57</v>
      </c>
      <c r="T113" s="2"/>
      <c r="U113" s="2" t="s">
        <v>56</v>
      </c>
      <c r="V113" s="2" t="s">
        <v>57</v>
      </c>
      <c r="X113" s="2"/>
      <c r="Y113" s="2" t="s">
        <v>60</v>
      </c>
      <c r="Z113" s="2" t="s">
        <v>61</v>
      </c>
      <c r="AA113" s="2" t="s">
        <v>26</v>
      </c>
      <c r="AC113" s="2"/>
      <c r="AD113" s="2" t="s">
        <v>60</v>
      </c>
      <c r="AE113" s="2" t="s">
        <v>61</v>
      </c>
      <c r="AF113" s="2" t="s">
        <v>26</v>
      </c>
    </row>
    <row r="114" spans="14:32" x14ac:dyDescent="0.25">
      <c r="P114" t="s">
        <v>56</v>
      </c>
      <c r="Q114">
        <v>1</v>
      </c>
      <c r="T114" t="s">
        <v>56</v>
      </c>
      <c r="U114">
        <v>1</v>
      </c>
      <c r="X114" t="s">
        <v>60</v>
      </c>
      <c r="Y114">
        <v>1</v>
      </c>
      <c r="AC114" t="s">
        <v>60</v>
      </c>
      <c r="AD114">
        <v>1</v>
      </c>
    </row>
    <row r="115" spans="14:32" ht="15.75" thickBot="1" x14ac:dyDescent="0.3">
      <c r="P115" s="1" t="s">
        <v>57</v>
      </c>
      <c r="Q115" s="1">
        <v>-0.44940543698834318</v>
      </c>
      <c r="R115" s="1">
        <v>1</v>
      </c>
      <c r="T115" s="1" t="s">
        <v>57</v>
      </c>
      <c r="U115" s="1">
        <v>-0.52537567110524508</v>
      </c>
      <c r="V115" s="1">
        <v>1</v>
      </c>
      <c r="X115" t="s">
        <v>61</v>
      </c>
      <c r="Y115">
        <v>-0.44940543698834318</v>
      </c>
      <c r="Z115">
        <v>1</v>
      </c>
      <c r="AC115" t="s">
        <v>61</v>
      </c>
      <c r="AD115">
        <v>-0.52537567110524508</v>
      </c>
      <c r="AE115">
        <v>1</v>
      </c>
    </row>
    <row r="116" spans="14:32" ht="15.75" thickBot="1" x14ac:dyDescent="0.3">
      <c r="X116" s="1" t="s">
        <v>26</v>
      </c>
      <c r="Y116" s="1">
        <v>0.11081064067150743</v>
      </c>
      <c r="Z116" s="1">
        <v>4.318086760217113E-2</v>
      </c>
      <c r="AA116" s="1">
        <v>1</v>
      </c>
      <c r="AC116" s="1" t="s">
        <v>26</v>
      </c>
      <c r="AD116" s="1">
        <v>0.24402157072275937</v>
      </c>
      <c r="AE116" s="1">
        <v>0.23323922984273684</v>
      </c>
      <c r="AF116" s="1">
        <v>1</v>
      </c>
    </row>
    <row r="126" spans="14:32" x14ac:dyDescent="0.25">
      <c r="N126" t="s">
        <v>69</v>
      </c>
    </row>
  </sheetData>
  <sortState xmlns:xlrd2="http://schemas.microsoft.com/office/spreadsheetml/2017/richdata2" ref="S99:T110">
    <sortCondition ref="S99:S110"/>
  </sortState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F284-F322-4676-ABCD-2208E2A886EA}">
  <dimension ref="A1:B13"/>
  <sheetViews>
    <sheetView workbookViewId="0">
      <selection activeCell="C8" sqref="C8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8</v>
      </c>
      <c r="B2">
        <v>3</v>
      </c>
    </row>
    <row r="3" spans="1:2" x14ac:dyDescent="0.25">
      <c r="A3" t="s">
        <v>21</v>
      </c>
      <c r="B3">
        <v>1</v>
      </c>
    </row>
    <row r="4" spans="1:2" x14ac:dyDescent="0.25">
      <c r="A4" t="s">
        <v>17</v>
      </c>
      <c r="B4">
        <v>3</v>
      </c>
    </row>
    <row r="5" spans="1:2" x14ac:dyDescent="0.25">
      <c r="A5" t="s">
        <v>7</v>
      </c>
      <c r="B5">
        <v>1</v>
      </c>
    </row>
    <row r="6" spans="1:2" x14ac:dyDescent="0.25">
      <c r="A6" t="s">
        <v>20</v>
      </c>
      <c r="B6">
        <v>0</v>
      </c>
    </row>
    <row r="7" spans="1:2" x14ac:dyDescent="0.25">
      <c r="A7" t="s">
        <v>22</v>
      </c>
      <c r="B7">
        <v>1</v>
      </c>
    </row>
    <row r="8" spans="1:2" x14ac:dyDescent="0.25">
      <c r="A8" t="s">
        <v>6</v>
      </c>
      <c r="B8">
        <v>3</v>
      </c>
    </row>
    <row r="9" spans="1:2" x14ac:dyDescent="0.25">
      <c r="A9" t="s">
        <v>5</v>
      </c>
      <c r="B9">
        <v>4</v>
      </c>
    </row>
    <row r="10" spans="1:2" x14ac:dyDescent="0.25">
      <c r="A10" t="s">
        <v>18</v>
      </c>
      <c r="B10">
        <v>2</v>
      </c>
    </row>
    <row r="11" spans="1:2" x14ac:dyDescent="0.25">
      <c r="A11" t="s">
        <v>19</v>
      </c>
      <c r="B11">
        <v>1</v>
      </c>
    </row>
    <row r="12" spans="1:2" x14ac:dyDescent="0.25">
      <c r="A12" t="s">
        <v>32</v>
      </c>
      <c r="B12">
        <v>2</v>
      </c>
    </row>
    <row r="13" spans="1:2" x14ac:dyDescent="0.25">
      <c r="A13" t="s">
        <v>9</v>
      </c>
      <c r="B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7017-171E-405A-BD6E-008ACE1150CB}">
  <dimension ref="A4:L80"/>
  <sheetViews>
    <sheetView workbookViewId="0">
      <selection activeCell="M6" sqref="M6:M17"/>
    </sheetView>
  </sheetViews>
  <sheetFormatPr defaultRowHeight="15" x14ac:dyDescent="0.25"/>
  <cols>
    <col min="1" max="1" width="11.140625" customWidth="1"/>
    <col min="2" max="2" width="17.85546875" customWidth="1"/>
    <col min="3" max="3" width="11.42578125" customWidth="1"/>
  </cols>
  <sheetData>
    <row r="4" spans="1:12" x14ac:dyDescent="0.25">
      <c r="A4" t="s">
        <v>16</v>
      </c>
      <c r="F4" t="s">
        <v>4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11</v>
      </c>
      <c r="F5" t="s">
        <v>13</v>
      </c>
      <c r="G5" t="s">
        <v>14</v>
      </c>
      <c r="H5" t="s">
        <v>15</v>
      </c>
    </row>
    <row r="6" spans="1:12" x14ac:dyDescent="0.25">
      <c r="A6">
        <v>1</v>
      </c>
      <c r="B6">
        <v>13994</v>
      </c>
      <c r="C6">
        <v>3.1159246</v>
      </c>
      <c r="D6">
        <v>0</v>
      </c>
      <c r="F6">
        <v>10083</v>
      </c>
      <c r="G6">
        <v>2.8877559000000002</v>
      </c>
      <c r="H6">
        <v>0</v>
      </c>
      <c r="J6" t="s">
        <v>5</v>
      </c>
    </row>
    <row r="7" spans="1:12" x14ac:dyDescent="0.25">
      <c r="A7">
        <v>2</v>
      </c>
      <c r="B7">
        <v>18905</v>
      </c>
      <c r="C7">
        <v>1.3288153</v>
      </c>
      <c r="D7">
        <v>0</v>
      </c>
      <c r="F7">
        <v>8774</v>
      </c>
      <c r="G7">
        <v>2.9465210000000002</v>
      </c>
      <c r="H7">
        <v>0</v>
      </c>
    </row>
    <row r="8" spans="1:12" x14ac:dyDescent="0.25">
      <c r="A8">
        <v>3</v>
      </c>
      <c r="B8">
        <v>17472</v>
      </c>
      <c r="C8">
        <v>1.7109311</v>
      </c>
      <c r="D8">
        <v>0</v>
      </c>
      <c r="F8">
        <v>13360</v>
      </c>
      <c r="G8">
        <v>4.3309189999999997</v>
      </c>
      <c r="H8">
        <v>0</v>
      </c>
      <c r="L8" s="5"/>
    </row>
    <row r="9" spans="1:12" x14ac:dyDescent="0.25">
      <c r="A9">
        <v>4</v>
      </c>
      <c r="B9">
        <v>18206</v>
      </c>
      <c r="C9">
        <v>2.4473066000000001</v>
      </c>
      <c r="D9">
        <v>0</v>
      </c>
      <c r="F9">
        <v>12330</v>
      </c>
      <c r="G9">
        <v>1.6813977</v>
      </c>
      <c r="H9">
        <v>0</v>
      </c>
      <c r="L9" s="5"/>
    </row>
    <row r="10" spans="1:12" x14ac:dyDescent="0.25">
      <c r="A10">
        <v>5</v>
      </c>
      <c r="B10">
        <v>26653</v>
      </c>
      <c r="C10">
        <v>4.0941586000000001</v>
      </c>
      <c r="D10">
        <v>0</v>
      </c>
      <c r="F10">
        <v>16456</v>
      </c>
      <c r="G10">
        <v>4.4829829999999999</v>
      </c>
      <c r="H10">
        <v>0</v>
      </c>
      <c r="L10" s="5"/>
    </row>
    <row r="11" spans="1:12" x14ac:dyDescent="0.25">
      <c r="A11">
        <v>6</v>
      </c>
      <c r="B11">
        <v>14475</v>
      </c>
      <c r="C11">
        <v>2.147122</v>
      </c>
      <c r="D11">
        <v>0</v>
      </c>
      <c r="F11">
        <v>7112</v>
      </c>
      <c r="G11">
        <v>1.4558610000000001</v>
      </c>
      <c r="H11">
        <v>0</v>
      </c>
      <c r="L11" s="5"/>
    </row>
    <row r="12" spans="1:12" x14ac:dyDescent="0.25">
      <c r="A12">
        <v>7</v>
      </c>
      <c r="B12">
        <v>9728</v>
      </c>
      <c r="C12">
        <v>3.6828630000000002</v>
      </c>
      <c r="D12">
        <v>0</v>
      </c>
      <c r="F12">
        <v>14072</v>
      </c>
      <c r="G12">
        <v>2.7274457999999999</v>
      </c>
      <c r="H12">
        <v>1</v>
      </c>
    </row>
    <row r="13" spans="1:12" x14ac:dyDescent="0.25">
      <c r="A13">
        <v>8</v>
      </c>
      <c r="B13">
        <v>40878</v>
      </c>
      <c r="C13">
        <v>1.06016</v>
      </c>
      <c r="D13">
        <v>0</v>
      </c>
      <c r="F13">
        <v>23298</v>
      </c>
      <c r="G13">
        <v>1.7058913</v>
      </c>
      <c r="H13">
        <v>0</v>
      </c>
    </row>
    <row r="14" spans="1:12" x14ac:dyDescent="0.25">
      <c r="A14">
        <v>9</v>
      </c>
      <c r="B14">
        <v>19325</v>
      </c>
      <c r="C14">
        <v>3.0570862000000001</v>
      </c>
      <c r="D14">
        <v>0</v>
      </c>
      <c r="F14">
        <v>7363</v>
      </c>
      <c r="G14">
        <v>3.6758419999999998</v>
      </c>
      <c r="H14">
        <v>0</v>
      </c>
    </row>
    <row r="15" spans="1:12" x14ac:dyDescent="0.25">
      <c r="A15">
        <v>10</v>
      </c>
      <c r="B15">
        <v>13791</v>
      </c>
      <c r="C15">
        <v>2.7075710000000002</v>
      </c>
      <c r="D15">
        <v>0</v>
      </c>
      <c r="F15">
        <v>10063</v>
      </c>
      <c r="G15">
        <v>1.8464659999999999</v>
      </c>
      <c r="H15">
        <v>0</v>
      </c>
    </row>
    <row r="16" spans="1:12" x14ac:dyDescent="0.25">
      <c r="A16">
        <v>11</v>
      </c>
      <c r="B16">
        <v>8160</v>
      </c>
      <c r="C16">
        <v>3.9256785000000001</v>
      </c>
      <c r="D16">
        <v>0</v>
      </c>
      <c r="F16">
        <v>13266</v>
      </c>
      <c r="G16">
        <v>0.74230050000000003</v>
      </c>
      <c r="H16">
        <v>0</v>
      </c>
    </row>
    <row r="17" spans="1:10" x14ac:dyDescent="0.25">
      <c r="A17">
        <v>12</v>
      </c>
      <c r="B17">
        <v>26224</v>
      </c>
      <c r="C17">
        <v>0.46646103</v>
      </c>
      <c r="D17">
        <v>0</v>
      </c>
      <c r="F17">
        <v>18018</v>
      </c>
      <c r="G17">
        <v>1.7791091000000001</v>
      </c>
      <c r="H17">
        <v>0</v>
      </c>
    </row>
    <row r="18" spans="1:10" x14ac:dyDescent="0.25">
      <c r="A18">
        <v>1</v>
      </c>
      <c r="B18">
        <v>25735</v>
      </c>
      <c r="C18">
        <v>0.84208850000000002</v>
      </c>
      <c r="D18">
        <v>0</v>
      </c>
      <c r="F18">
        <v>5096</v>
      </c>
      <c r="G18">
        <v>1.9932369999999999</v>
      </c>
      <c r="H18">
        <v>0</v>
      </c>
      <c r="J18" t="s">
        <v>6</v>
      </c>
    </row>
    <row r="19" spans="1:10" x14ac:dyDescent="0.25">
      <c r="A19">
        <v>2</v>
      </c>
      <c r="B19">
        <v>12059</v>
      </c>
      <c r="C19">
        <v>1.4563984999999999</v>
      </c>
      <c r="D19">
        <v>0</v>
      </c>
      <c r="F19">
        <v>9478</v>
      </c>
      <c r="G19">
        <v>1.6786022</v>
      </c>
      <c r="H19">
        <v>0</v>
      </c>
    </row>
    <row r="20" spans="1:10" x14ac:dyDescent="0.25">
      <c r="A20">
        <v>3</v>
      </c>
      <c r="B20">
        <v>7411</v>
      </c>
      <c r="C20">
        <v>2.2687187</v>
      </c>
      <c r="D20">
        <v>0</v>
      </c>
      <c r="F20">
        <v>11593</v>
      </c>
      <c r="G20">
        <v>3.0168780000000002</v>
      </c>
      <c r="H20">
        <v>0</v>
      </c>
    </row>
    <row r="21" spans="1:10" x14ac:dyDescent="0.25">
      <c r="A21">
        <v>4</v>
      </c>
      <c r="B21">
        <v>13876</v>
      </c>
      <c r="C21">
        <v>1.2617414</v>
      </c>
      <c r="D21">
        <v>0</v>
      </c>
      <c r="F21">
        <v>10580</v>
      </c>
      <c r="G21">
        <v>2.0800923999999998</v>
      </c>
      <c r="H21">
        <v>0</v>
      </c>
    </row>
    <row r="22" spans="1:10" x14ac:dyDescent="0.25">
      <c r="A22">
        <v>5</v>
      </c>
      <c r="B22">
        <v>9344</v>
      </c>
      <c r="C22">
        <v>0.26244246999999998</v>
      </c>
      <c r="D22">
        <v>0</v>
      </c>
      <c r="F22">
        <v>9941</v>
      </c>
      <c r="G22">
        <v>1.1696751999999999</v>
      </c>
      <c r="H22">
        <v>0</v>
      </c>
    </row>
    <row r="23" spans="1:10" x14ac:dyDescent="0.25">
      <c r="A23">
        <v>6</v>
      </c>
      <c r="B23">
        <v>10227</v>
      </c>
      <c r="C23">
        <v>1.6767361000000001</v>
      </c>
      <c r="D23">
        <v>0</v>
      </c>
      <c r="F23">
        <v>8030</v>
      </c>
      <c r="G23">
        <v>1.2929911999999999</v>
      </c>
      <c r="H23">
        <v>0</v>
      </c>
    </row>
    <row r="24" spans="1:10" x14ac:dyDescent="0.25">
      <c r="A24">
        <v>7</v>
      </c>
      <c r="B24">
        <v>7413</v>
      </c>
      <c r="C24">
        <v>0.73700964000000002</v>
      </c>
      <c r="D24">
        <v>0</v>
      </c>
      <c r="F24">
        <v>13360</v>
      </c>
      <c r="G24">
        <v>1.8439208</v>
      </c>
      <c r="H24">
        <v>0</v>
      </c>
    </row>
    <row r="25" spans="1:10" x14ac:dyDescent="0.25">
      <c r="A25">
        <v>8</v>
      </c>
      <c r="B25">
        <v>7409</v>
      </c>
      <c r="C25">
        <v>0.90394925999999998</v>
      </c>
      <c r="D25">
        <v>0</v>
      </c>
      <c r="F25">
        <v>15240</v>
      </c>
      <c r="G25">
        <v>0.89349853999999995</v>
      </c>
      <c r="H25">
        <v>0</v>
      </c>
    </row>
    <row r="26" spans="1:10" x14ac:dyDescent="0.25">
      <c r="A26">
        <v>9</v>
      </c>
      <c r="B26">
        <v>16474</v>
      </c>
      <c r="C26">
        <v>0.79327095000000003</v>
      </c>
      <c r="D26">
        <v>0</v>
      </c>
      <c r="F26">
        <v>13145</v>
      </c>
      <c r="G26">
        <v>0.88734550000000001</v>
      </c>
      <c r="H26">
        <v>0</v>
      </c>
    </row>
    <row r="27" spans="1:10" x14ac:dyDescent="0.25">
      <c r="A27">
        <v>10</v>
      </c>
      <c r="B27">
        <v>13225</v>
      </c>
      <c r="C27">
        <v>0.27976462000000002</v>
      </c>
      <c r="D27">
        <v>0</v>
      </c>
      <c r="F27">
        <v>13577</v>
      </c>
      <c r="G27">
        <v>3.6085693999999999</v>
      </c>
      <c r="H27">
        <v>1</v>
      </c>
    </row>
    <row r="28" spans="1:10" x14ac:dyDescent="0.25">
      <c r="A28">
        <v>11</v>
      </c>
      <c r="B28">
        <v>9947</v>
      </c>
      <c r="C28">
        <v>3.1098895</v>
      </c>
      <c r="D28">
        <v>0</v>
      </c>
      <c r="F28">
        <v>14390</v>
      </c>
      <c r="G28">
        <v>1.708642</v>
      </c>
      <c r="H28">
        <v>0</v>
      </c>
    </row>
    <row r="29" spans="1:10" x14ac:dyDescent="0.25">
      <c r="A29">
        <v>12</v>
      </c>
      <c r="B29">
        <v>8364</v>
      </c>
      <c r="C29">
        <v>1.2220358</v>
      </c>
      <c r="D29">
        <v>0</v>
      </c>
      <c r="F29">
        <v>4447</v>
      </c>
      <c r="G29">
        <v>0.84301746</v>
      </c>
      <c r="H29">
        <v>0</v>
      </c>
    </row>
    <row r="30" spans="1:10" x14ac:dyDescent="0.25">
      <c r="A30">
        <v>1</v>
      </c>
      <c r="B30">
        <v>5697</v>
      </c>
      <c r="C30">
        <v>3.234747</v>
      </c>
      <c r="D30">
        <v>0</v>
      </c>
      <c r="F30">
        <v>2854</v>
      </c>
      <c r="G30">
        <v>1.3636988000000001</v>
      </c>
      <c r="H30">
        <v>0</v>
      </c>
      <c r="J30" t="s">
        <v>7</v>
      </c>
    </row>
    <row r="31" spans="1:10" x14ac:dyDescent="0.25">
      <c r="A31">
        <v>2</v>
      </c>
      <c r="B31">
        <v>2864</v>
      </c>
      <c r="C31">
        <v>2.8953359999999999</v>
      </c>
      <c r="D31">
        <v>0</v>
      </c>
      <c r="F31">
        <v>12058</v>
      </c>
      <c r="G31">
        <v>1.4483149</v>
      </c>
      <c r="H31">
        <v>0</v>
      </c>
    </row>
    <row r="32" spans="1:10" x14ac:dyDescent="0.25">
      <c r="A32">
        <v>3</v>
      </c>
      <c r="B32">
        <v>5130</v>
      </c>
      <c r="C32">
        <v>2.8177873999999998</v>
      </c>
      <c r="D32">
        <v>1</v>
      </c>
      <c r="F32">
        <v>7852</v>
      </c>
      <c r="G32">
        <v>1.2354128</v>
      </c>
      <c r="H32">
        <v>0</v>
      </c>
    </row>
    <row r="33" spans="1:10" x14ac:dyDescent="0.25">
      <c r="A33">
        <v>4</v>
      </c>
      <c r="B33">
        <v>4499</v>
      </c>
      <c r="C33">
        <v>2.8144520000000002</v>
      </c>
      <c r="D33">
        <v>0</v>
      </c>
      <c r="F33">
        <v>4238</v>
      </c>
      <c r="G33">
        <v>2.6265683000000002</v>
      </c>
      <c r="H33">
        <v>0</v>
      </c>
    </row>
    <row r="34" spans="1:10" x14ac:dyDescent="0.25">
      <c r="A34">
        <v>5</v>
      </c>
      <c r="B34">
        <v>6196</v>
      </c>
      <c r="C34">
        <v>1.6522839</v>
      </c>
      <c r="D34">
        <v>0</v>
      </c>
      <c r="F34">
        <v>7169</v>
      </c>
      <c r="G34">
        <v>1.4687072000000001</v>
      </c>
      <c r="H34">
        <v>0</v>
      </c>
    </row>
    <row r="35" spans="1:10" x14ac:dyDescent="0.25">
      <c r="A35">
        <v>6</v>
      </c>
      <c r="B35">
        <v>4332</v>
      </c>
      <c r="C35">
        <v>1.6916078000000001</v>
      </c>
      <c r="D35">
        <v>0</v>
      </c>
      <c r="F35">
        <v>6341</v>
      </c>
      <c r="G35">
        <v>1.8092109999999999</v>
      </c>
      <c r="H35">
        <v>0</v>
      </c>
    </row>
    <row r="36" spans="1:10" x14ac:dyDescent="0.25">
      <c r="A36">
        <v>7</v>
      </c>
      <c r="B36">
        <v>6145</v>
      </c>
      <c r="C36">
        <v>4.0493617000000004</v>
      </c>
      <c r="D36">
        <v>0</v>
      </c>
      <c r="F36">
        <v>7622</v>
      </c>
      <c r="G36">
        <v>3.5006604000000001</v>
      </c>
      <c r="H36">
        <v>0</v>
      </c>
    </row>
    <row r="37" spans="1:10" x14ac:dyDescent="0.25">
      <c r="A37">
        <v>8</v>
      </c>
      <c r="B37">
        <v>3265</v>
      </c>
      <c r="C37">
        <v>1.6818630000000001</v>
      </c>
      <c r="D37">
        <v>0</v>
      </c>
      <c r="F37">
        <v>5352</v>
      </c>
      <c r="G37">
        <v>1.5303005000000001</v>
      </c>
      <c r="H37">
        <v>0</v>
      </c>
    </row>
    <row r="38" spans="1:10" x14ac:dyDescent="0.25">
      <c r="A38">
        <v>9</v>
      </c>
      <c r="B38">
        <v>4164</v>
      </c>
      <c r="C38">
        <v>3.0780110000000001</v>
      </c>
      <c r="D38">
        <v>0</v>
      </c>
      <c r="F38">
        <v>4662</v>
      </c>
      <c r="G38">
        <v>2.3735936</v>
      </c>
      <c r="H38">
        <v>0</v>
      </c>
    </row>
    <row r="39" spans="1:10" x14ac:dyDescent="0.25">
      <c r="A39">
        <v>10</v>
      </c>
      <c r="B39">
        <v>5396</v>
      </c>
      <c r="C39">
        <v>1.7273217000000001</v>
      </c>
      <c r="D39">
        <v>0</v>
      </c>
      <c r="F39">
        <v>5656</v>
      </c>
      <c r="G39">
        <v>1.6916078000000001</v>
      </c>
      <c r="H39">
        <v>0</v>
      </c>
    </row>
    <row r="40" spans="1:10" x14ac:dyDescent="0.25">
      <c r="A40">
        <v>11</v>
      </c>
      <c r="B40">
        <v>3881</v>
      </c>
      <c r="C40">
        <v>2.2814486</v>
      </c>
      <c r="D40">
        <v>0</v>
      </c>
      <c r="F40">
        <v>4827</v>
      </c>
      <c r="G40">
        <v>1.0048214</v>
      </c>
      <c r="H40">
        <v>0</v>
      </c>
    </row>
    <row r="41" spans="1:10" x14ac:dyDescent="0.25">
      <c r="A41">
        <v>12</v>
      </c>
      <c r="B41">
        <v>3547</v>
      </c>
      <c r="C41">
        <v>0.78832219999999997</v>
      </c>
      <c r="D41">
        <v>0</v>
      </c>
      <c r="F41">
        <v>3258</v>
      </c>
      <c r="G41">
        <v>0.82802929999999997</v>
      </c>
      <c r="H41">
        <v>0</v>
      </c>
    </row>
    <row r="42" spans="1:10" x14ac:dyDescent="0.25">
      <c r="A42">
        <v>1</v>
      </c>
      <c r="B42">
        <v>9645</v>
      </c>
      <c r="C42">
        <v>1.1246442000000001</v>
      </c>
      <c r="D42">
        <v>0</v>
      </c>
      <c r="F42">
        <v>7530</v>
      </c>
      <c r="G42">
        <v>0.79622539999999997</v>
      </c>
      <c r="H42">
        <v>0</v>
      </c>
      <c r="J42" t="s">
        <v>8</v>
      </c>
    </row>
    <row r="43" spans="1:10" x14ac:dyDescent="0.25">
      <c r="A43">
        <v>2</v>
      </c>
      <c r="B43">
        <v>11128</v>
      </c>
      <c r="C43">
        <v>1.4761492000000001</v>
      </c>
      <c r="D43">
        <v>0</v>
      </c>
      <c r="F43">
        <v>25488</v>
      </c>
      <c r="G43">
        <v>1.4188318</v>
      </c>
      <c r="H43">
        <v>0</v>
      </c>
    </row>
    <row r="44" spans="1:10" x14ac:dyDescent="0.25">
      <c r="A44">
        <v>3</v>
      </c>
      <c r="B44">
        <v>14359</v>
      </c>
      <c r="C44">
        <v>3.9046835999999998</v>
      </c>
      <c r="D44">
        <v>0</v>
      </c>
      <c r="F44">
        <v>11447</v>
      </c>
      <c r="G44">
        <v>3.9467595000000002</v>
      </c>
      <c r="H44">
        <v>0</v>
      </c>
    </row>
    <row r="45" spans="1:10" x14ac:dyDescent="0.25">
      <c r="A45">
        <v>4</v>
      </c>
      <c r="B45">
        <v>16377</v>
      </c>
      <c r="C45">
        <v>1.8234315999999999</v>
      </c>
      <c r="D45">
        <v>0</v>
      </c>
      <c r="F45">
        <v>7630</v>
      </c>
      <c r="G45">
        <v>3.5778515</v>
      </c>
      <c r="H45">
        <v>0</v>
      </c>
    </row>
    <row r="46" spans="1:10" x14ac:dyDescent="0.25">
      <c r="A46">
        <v>5</v>
      </c>
      <c r="B46">
        <v>27264</v>
      </c>
      <c r="C46">
        <v>1.3977117999999999</v>
      </c>
      <c r="D46">
        <v>0</v>
      </c>
      <c r="F46">
        <v>7229</v>
      </c>
      <c r="G46">
        <v>2.8202864999999999</v>
      </c>
      <c r="H46">
        <v>0</v>
      </c>
    </row>
    <row r="47" spans="1:10" x14ac:dyDescent="0.25">
      <c r="A47">
        <v>6</v>
      </c>
      <c r="B47">
        <v>21843</v>
      </c>
      <c r="C47">
        <v>1.5850706999999999</v>
      </c>
      <c r="D47">
        <v>0</v>
      </c>
      <c r="F47">
        <v>6062</v>
      </c>
      <c r="G47">
        <v>0.65491290000000002</v>
      </c>
      <c r="H47">
        <v>0</v>
      </c>
    </row>
    <row r="48" spans="1:10" x14ac:dyDescent="0.25">
      <c r="A48">
        <v>7</v>
      </c>
      <c r="B48">
        <v>14859</v>
      </c>
      <c r="C48">
        <v>1.7444558999999999</v>
      </c>
      <c r="D48">
        <v>0</v>
      </c>
      <c r="F48">
        <v>8629</v>
      </c>
      <c r="G48">
        <v>1.9318166999999999</v>
      </c>
      <c r="H48">
        <v>0</v>
      </c>
    </row>
    <row r="49" spans="1:10" x14ac:dyDescent="0.25">
      <c r="A49">
        <v>8</v>
      </c>
      <c r="B49">
        <v>13524</v>
      </c>
      <c r="C49">
        <v>1.2808272999999999</v>
      </c>
      <c r="D49">
        <v>0</v>
      </c>
      <c r="F49">
        <v>8243</v>
      </c>
      <c r="G49">
        <v>0.26834079999999999</v>
      </c>
      <c r="H49">
        <v>0</v>
      </c>
    </row>
    <row r="50" spans="1:10" x14ac:dyDescent="0.25">
      <c r="A50">
        <v>9</v>
      </c>
      <c r="B50">
        <v>12724</v>
      </c>
      <c r="C50">
        <v>2.3127970000000002</v>
      </c>
      <c r="D50">
        <v>0</v>
      </c>
      <c r="F50">
        <v>6565</v>
      </c>
      <c r="G50">
        <v>0.54536200000000001</v>
      </c>
      <c r="H50">
        <v>0</v>
      </c>
    </row>
    <row r="51" spans="1:10" x14ac:dyDescent="0.25">
      <c r="A51">
        <v>10</v>
      </c>
      <c r="B51">
        <v>11575</v>
      </c>
      <c r="C51">
        <v>1.8817366</v>
      </c>
      <c r="D51">
        <v>0</v>
      </c>
      <c r="F51">
        <v>10546</v>
      </c>
      <c r="G51">
        <v>3.6230747999999999</v>
      </c>
      <c r="H51">
        <v>0</v>
      </c>
    </row>
    <row r="52" spans="1:10" x14ac:dyDescent="0.25">
      <c r="A52">
        <v>11</v>
      </c>
      <c r="B52">
        <v>10991</v>
      </c>
      <c r="C52">
        <v>1.7574196</v>
      </c>
      <c r="D52">
        <v>0</v>
      </c>
      <c r="F52">
        <v>9263</v>
      </c>
      <c r="G52">
        <v>2.2625000000000002</v>
      </c>
      <c r="H52">
        <v>0</v>
      </c>
    </row>
    <row r="53" spans="1:10" x14ac:dyDescent="0.25">
      <c r="A53">
        <v>12</v>
      </c>
      <c r="B53">
        <v>10861</v>
      </c>
      <c r="C53">
        <v>1.0777330000000001</v>
      </c>
      <c r="D53">
        <v>0</v>
      </c>
      <c r="F53">
        <v>5513</v>
      </c>
      <c r="G53">
        <v>1.8591394000000001</v>
      </c>
      <c r="H53">
        <v>0</v>
      </c>
    </row>
    <row r="54" spans="1:10" x14ac:dyDescent="0.25">
      <c r="A54">
        <v>1</v>
      </c>
      <c r="B54">
        <v>11178</v>
      </c>
      <c r="C54">
        <v>2.38937</v>
      </c>
      <c r="D54">
        <v>0</v>
      </c>
      <c r="F54">
        <v>8154</v>
      </c>
      <c r="G54">
        <v>1.6351414</v>
      </c>
      <c r="H54">
        <v>0</v>
      </c>
      <c r="J54" t="s">
        <v>9</v>
      </c>
    </row>
    <row r="55" spans="1:10" x14ac:dyDescent="0.25">
      <c r="A55">
        <v>2</v>
      </c>
      <c r="B55">
        <v>34383</v>
      </c>
      <c r="C55">
        <v>1.2808272999999999</v>
      </c>
      <c r="D55">
        <v>0</v>
      </c>
      <c r="F55">
        <v>14355</v>
      </c>
      <c r="G55">
        <v>2.5726711999999998</v>
      </c>
      <c r="H55">
        <v>0</v>
      </c>
    </row>
    <row r="56" spans="1:10" x14ac:dyDescent="0.25">
      <c r="A56">
        <v>3</v>
      </c>
      <c r="B56">
        <v>30098</v>
      </c>
      <c r="C56">
        <v>1.3573706000000001</v>
      </c>
      <c r="D56">
        <v>2</v>
      </c>
      <c r="F56">
        <v>18624</v>
      </c>
      <c r="G56">
        <v>1.2893540999999999</v>
      </c>
      <c r="H56" t="s">
        <v>23</v>
      </c>
    </row>
    <row r="57" spans="1:10" x14ac:dyDescent="0.25">
      <c r="A57">
        <v>4</v>
      </c>
      <c r="B57">
        <v>13096</v>
      </c>
      <c r="C57">
        <v>2.3306653000000002</v>
      </c>
      <c r="D57">
        <v>0</v>
      </c>
      <c r="F57">
        <v>10046</v>
      </c>
      <c r="G57">
        <v>3.375896</v>
      </c>
      <c r="H57">
        <v>1</v>
      </c>
    </row>
    <row r="58" spans="1:10" x14ac:dyDescent="0.25">
      <c r="A58">
        <v>5</v>
      </c>
      <c r="B58">
        <v>17408</v>
      </c>
      <c r="C58">
        <v>2.4261054999999998</v>
      </c>
      <c r="D58">
        <v>0</v>
      </c>
      <c r="F58">
        <v>7882</v>
      </c>
      <c r="G58">
        <v>1.8833996</v>
      </c>
      <c r="H58">
        <v>0</v>
      </c>
    </row>
    <row r="59" spans="1:10" x14ac:dyDescent="0.25">
      <c r="A59">
        <v>6</v>
      </c>
      <c r="B59">
        <v>56220</v>
      </c>
      <c r="C59">
        <v>3.2104566000000001</v>
      </c>
      <c r="D59">
        <v>0</v>
      </c>
      <c r="F59">
        <v>35764</v>
      </c>
      <c r="G59">
        <v>3.8902220000000001</v>
      </c>
      <c r="H59">
        <v>3</v>
      </c>
    </row>
    <row r="60" spans="1:10" x14ac:dyDescent="0.25">
      <c r="A60">
        <v>7</v>
      </c>
      <c r="B60">
        <v>19056</v>
      </c>
      <c r="C60">
        <v>3.1948137000000001</v>
      </c>
      <c r="D60">
        <v>1</v>
      </c>
      <c r="F60">
        <v>21980</v>
      </c>
      <c r="G60">
        <v>1.7623118</v>
      </c>
      <c r="H60">
        <v>0</v>
      </c>
    </row>
    <row r="61" spans="1:10" x14ac:dyDescent="0.25">
      <c r="A61">
        <v>8</v>
      </c>
      <c r="B61">
        <v>5730</v>
      </c>
      <c r="C61">
        <v>0.55390609999999996</v>
      </c>
      <c r="D61">
        <v>0</v>
      </c>
      <c r="F61">
        <v>21874</v>
      </c>
      <c r="G61">
        <v>2.8689919000000002</v>
      </c>
      <c r="H61">
        <v>1</v>
      </c>
    </row>
    <row r="62" spans="1:10" x14ac:dyDescent="0.25">
      <c r="A62">
        <v>9</v>
      </c>
      <c r="B62">
        <v>6296</v>
      </c>
      <c r="C62">
        <v>0.77833039999999998</v>
      </c>
      <c r="D62">
        <v>0</v>
      </c>
      <c r="F62">
        <v>6075</v>
      </c>
      <c r="G62">
        <v>1.2881395</v>
      </c>
      <c r="H62">
        <v>0</v>
      </c>
    </row>
    <row r="63" spans="1:10" x14ac:dyDescent="0.25">
      <c r="A63">
        <v>10</v>
      </c>
      <c r="B63">
        <v>13361</v>
      </c>
      <c r="C63">
        <v>2.7222749999999998</v>
      </c>
      <c r="D63">
        <v>1</v>
      </c>
      <c r="F63">
        <v>6752</v>
      </c>
      <c r="G63">
        <v>1.4814422</v>
      </c>
      <c r="H63">
        <v>0</v>
      </c>
    </row>
    <row r="64" spans="1:10" x14ac:dyDescent="0.25">
      <c r="A64">
        <v>11</v>
      </c>
      <c r="B64">
        <v>6181</v>
      </c>
      <c r="C64">
        <v>1.7282276999999999</v>
      </c>
      <c r="D64">
        <v>0</v>
      </c>
      <c r="F64">
        <v>12150</v>
      </c>
      <c r="G64">
        <v>2.5647484999999999</v>
      </c>
      <c r="H64">
        <v>1</v>
      </c>
    </row>
    <row r="65" spans="1:10" x14ac:dyDescent="0.25">
      <c r="A65">
        <v>12</v>
      </c>
      <c r="B65">
        <v>12477</v>
      </c>
      <c r="C65">
        <v>1.4456100000000001</v>
      </c>
      <c r="D65">
        <v>0</v>
      </c>
      <c r="F65">
        <v>7286</v>
      </c>
      <c r="G65">
        <v>0.64770260000000002</v>
      </c>
      <c r="H65">
        <v>0</v>
      </c>
    </row>
    <row r="66" spans="1:10" x14ac:dyDescent="0.25">
      <c r="A66">
        <v>1</v>
      </c>
      <c r="B66">
        <v>5924</v>
      </c>
      <c r="C66">
        <v>0.61037487000000001</v>
      </c>
      <c r="D66">
        <v>0</v>
      </c>
      <c r="F66">
        <v>7132</v>
      </c>
      <c r="G66">
        <v>1.3181703</v>
      </c>
      <c r="H66">
        <v>0</v>
      </c>
      <c r="J66" t="s">
        <v>10</v>
      </c>
    </row>
    <row r="67" spans="1:10" x14ac:dyDescent="0.25">
      <c r="A67">
        <v>2</v>
      </c>
      <c r="B67">
        <v>7320</v>
      </c>
      <c r="C67">
        <v>0.94542473999999999</v>
      </c>
      <c r="D67">
        <v>0</v>
      </c>
      <c r="F67">
        <v>7385</v>
      </c>
      <c r="G67">
        <v>1.0210482000000001</v>
      </c>
      <c r="H67">
        <v>0</v>
      </c>
    </row>
    <row r="68" spans="1:10" x14ac:dyDescent="0.25">
      <c r="A68">
        <v>3</v>
      </c>
      <c r="B68">
        <v>11586</v>
      </c>
      <c r="C68">
        <v>0.8089035</v>
      </c>
      <c r="D68">
        <v>0</v>
      </c>
      <c r="F68">
        <v>5630</v>
      </c>
      <c r="G68">
        <v>1.5389706999999999</v>
      </c>
      <c r="H68">
        <v>0</v>
      </c>
    </row>
    <row r="69" spans="1:10" x14ac:dyDescent="0.25">
      <c r="A69">
        <v>4</v>
      </c>
      <c r="B69">
        <v>13252</v>
      </c>
      <c r="C69">
        <v>1.0653155000000001</v>
      </c>
      <c r="D69">
        <v>0</v>
      </c>
      <c r="F69">
        <v>10127</v>
      </c>
      <c r="G69">
        <v>1.6729974999999999</v>
      </c>
      <c r="H69">
        <v>0</v>
      </c>
    </row>
    <row r="70" spans="1:10" x14ac:dyDescent="0.25">
      <c r="A70">
        <v>5</v>
      </c>
      <c r="B70">
        <v>15574</v>
      </c>
      <c r="C70">
        <v>1.7458013999999999</v>
      </c>
      <c r="D70">
        <v>0</v>
      </c>
      <c r="F70">
        <v>13270</v>
      </c>
      <c r="G70">
        <v>3.2077734000000002</v>
      </c>
      <c r="H70">
        <v>0</v>
      </c>
    </row>
    <row r="71" spans="1:10" x14ac:dyDescent="0.25">
      <c r="A71">
        <v>6</v>
      </c>
      <c r="B71">
        <v>9947</v>
      </c>
      <c r="C71">
        <v>0.14803749999999999</v>
      </c>
      <c r="D71">
        <v>0</v>
      </c>
      <c r="F71">
        <v>8383</v>
      </c>
      <c r="G71">
        <v>0.71981746000000002</v>
      </c>
      <c r="H71">
        <v>0</v>
      </c>
    </row>
    <row r="72" spans="1:10" x14ac:dyDescent="0.25">
      <c r="A72">
        <v>7</v>
      </c>
      <c r="B72">
        <v>11532</v>
      </c>
      <c r="C72">
        <v>1.1602691000000001</v>
      </c>
      <c r="D72">
        <v>0</v>
      </c>
      <c r="F72">
        <v>18149</v>
      </c>
      <c r="G72">
        <v>1.8540804</v>
      </c>
      <c r="H72">
        <v>0</v>
      </c>
    </row>
    <row r="73" spans="1:10" x14ac:dyDescent="0.25">
      <c r="A73">
        <v>8</v>
      </c>
      <c r="B73">
        <v>7092</v>
      </c>
      <c r="C73">
        <v>0.42978270000000002</v>
      </c>
      <c r="D73">
        <v>0</v>
      </c>
      <c r="F73">
        <v>12766</v>
      </c>
      <c r="G73">
        <v>1.1439646000000001</v>
      </c>
      <c r="H73">
        <v>0</v>
      </c>
    </row>
    <row r="74" spans="1:10" x14ac:dyDescent="0.25">
      <c r="A74">
        <v>9</v>
      </c>
      <c r="B74">
        <v>20308</v>
      </c>
      <c r="C74">
        <v>1.345207</v>
      </c>
      <c r="D74">
        <v>0</v>
      </c>
      <c r="F74">
        <v>9211</v>
      </c>
      <c r="G74">
        <v>2.6235867000000002</v>
      </c>
      <c r="H74">
        <v>0</v>
      </c>
    </row>
    <row r="75" spans="1:10" x14ac:dyDescent="0.25">
      <c r="A75">
        <v>10</v>
      </c>
      <c r="B75">
        <v>18637</v>
      </c>
      <c r="C75">
        <v>1.0638449999999999</v>
      </c>
      <c r="D75">
        <v>0</v>
      </c>
      <c r="F75">
        <v>7019</v>
      </c>
      <c r="G75">
        <v>2.0782099999999999</v>
      </c>
      <c r="H75">
        <v>0</v>
      </c>
    </row>
    <row r="76" spans="1:10" x14ac:dyDescent="0.25">
      <c r="A76">
        <v>11</v>
      </c>
      <c r="B76">
        <v>8292</v>
      </c>
      <c r="C76">
        <v>2.0313560000000002</v>
      </c>
      <c r="D76">
        <v>0</v>
      </c>
      <c r="F76">
        <v>8275</v>
      </c>
      <c r="G76">
        <v>1.6071382000000001</v>
      </c>
      <c r="H76">
        <v>0</v>
      </c>
    </row>
    <row r="77" spans="1:10" x14ac:dyDescent="0.25">
      <c r="A77">
        <v>12</v>
      </c>
      <c r="B77">
        <v>12350</v>
      </c>
      <c r="C77">
        <v>1.0950241000000001</v>
      </c>
      <c r="D77">
        <v>0</v>
      </c>
      <c r="F77">
        <v>9725</v>
      </c>
      <c r="G77">
        <v>0.72198885999999995</v>
      </c>
      <c r="H77">
        <v>0</v>
      </c>
    </row>
    <row r="80" spans="1:10" x14ac:dyDescent="0.25">
      <c r="A80" t="s">
        <v>12</v>
      </c>
      <c r="B80">
        <f>AVERAGE(B6:B77)</f>
        <v>13428.597222222223</v>
      </c>
      <c r="C80">
        <f>AVERAGE(C6:C77)</f>
        <v>1.8125642469444447</v>
      </c>
      <c r="D80">
        <f t="shared" ref="D80:H80" si="0">AVERAGE(D6:D77)</f>
        <v>6.9444444444444448E-2</v>
      </c>
      <c r="F80">
        <f t="shared" si="0"/>
        <v>10515.555555555555</v>
      </c>
      <c r="G80">
        <f t="shared" si="0"/>
        <v>1.9532327280555555</v>
      </c>
      <c r="H80">
        <f t="shared" si="0"/>
        <v>0.11267605633802817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357F-8C51-4A0E-98F9-21A53EABD416}">
  <dimension ref="A4:J80"/>
  <sheetViews>
    <sheetView topLeftCell="A4" workbookViewId="0">
      <selection activeCell="N6" sqref="M6:N17"/>
    </sheetView>
  </sheetViews>
  <sheetFormatPr defaultRowHeight="15" x14ac:dyDescent="0.25"/>
  <cols>
    <col min="1" max="1" width="11.140625" customWidth="1"/>
    <col min="2" max="2" width="17.85546875" customWidth="1"/>
    <col min="3" max="3" width="11.42578125" customWidth="1"/>
  </cols>
  <sheetData>
    <row r="4" spans="1:10" x14ac:dyDescent="0.25">
      <c r="A4" t="s">
        <v>16</v>
      </c>
      <c r="F4" t="s">
        <v>4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11</v>
      </c>
      <c r="F5" t="s">
        <v>13</v>
      </c>
      <c r="G5" t="s">
        <v>14</v>
      </c>
      <c r="H5" t="s">
        <v>15</v>
      </c>
    </row>
    <row r="6" spans="1:10" x14ac:dyDescent="0.25">
      <c r="A6">
        <v>1</v>
      </c>
      <c r="B6">
        <v>5413</v>
      </c>
      <c r="C6">
        <v>0.63055799999999995</v>
      </c>
      <c r="D6">
        <v>0</v>
      </c>
      <c r="F6">
        <v>5774</v>
      </c>
      <c r="G6">
        <v>1.3252765</v>
      </c>
      <c r="H6">
        <v>0</v>
      </c>
      <c r="J6" t="s">
        <v>17</v>
      </c>
    </row>
    <row r="7" spans="1:10" x14ac:dyDescent="0.25">
      <c r="A7">
        <v>2</v>
      </c>
      <c r="B7">
        <v>6097</v>
      </c>
      <c r="C7">
        <v>1.5875378</v>
      </c>
      <c r="D7">
        <v>0</v>
      </c>
      <c r="F7">
        <v>13648</v>
      </c>
      <c r="G7">
        <v>1.0102593</v>
      </c>
      <c r="H7">
        <v>0</v>
      </c>
    </row>
    <row r="8" spans="1:10" x14ac:dyDescent="0.25">
      <c r="A8">
        <v>3</v>
      </c>
      <c r="B8">
        <v>6212</v>
      </c>
      <c r="C8">
        <v>1.1548598999999999</v>
      </c>
      <c r="D8">
        <v>0</v>
      </c>
      <c r="F8">
        <v>12013</v>
      </c>
      <c r="G8">
        <v>0.83742830000000001</v>
      </c>
      <c r="H8">
        <v>0</v>
      </c>
    </row>
    <row r="9" spans="1:10" x14ac:dyDescent="0.25">
      <c r="A9">
        <v>4</v>
      </c>
      <c r="B9">
        <v>15143</v>
      </c>
      <c r="C9">
        <v>1.9979438</v>
      </c>
      <c r="D9">
        <v>0</v>
      </c>
      <c r="F9">
        <v>8673</v>
      </c>
      <c r="G9">
        <v>2.5395992000000001</v>
      </c>
      <c r="H9">
        <v>0</v>
      </c>
    </row>
    <row r="10" spans="1:10" x14ac:dyDescent="0.25">
      <c r="A10">
        <v>5</v>
      </c>
      <c r="B10">
        <v>20858</v>
      </c>
      <c r="C10">
        <v>1.9399033000000001</v>
      </c>
      <c r="D10">
        <v>0</v>
      </c>
      <c r="F10">
        <v>8374</v>
      </c>
      <c r="G10">
        <v>2.2835062000000002</v>
      </c>
      <c r="H10">
        <v>0</v>
      </c>
    </row>
    <row r="11" spans="1:10" x14ac:dyDescent="0.25">
      <c r="A11">
        <v>6</v>
      </c>
      <c r="B11">
        <v>8245</v>
      </c>
      <c r="C11">
        <v>1.5791341000000001</v>
      </c>
      <c r="D11">
        <v>0</v>
      </c>
      <c r="F11">
        <v>7230</v>
      </c>
      <c r="G11">
        <v>1.1315820999999999</v>
      </c>
      <c r="H11">
        <v>0</v>
      </c>
    </row>
    <row r="12" spans="1:10" x14ac:dyDescent="0.25">
      <c r="A12">
        <v>7</v>
      </c>
      <c r="B12">
        <v>5197</v>
      </c>
      <c r="C12">
        <v>0.3357176</v>
      </c>
      <c r="D12">
        <v>0</v>
      </c>
      <c r="F12">
        <v>16094</v>
      </c>
      <c r="G12">
        <v>1.7205112</v>
      </c>
      <c r="H12">
        <v>0</v>
      </c>
    </row>
    <row r="13" spans="1:10" x14ac:dyDescent="0.25">
      <c r="A13">
        <v>8</v>
      </c>
      <c r="B13">
        <v>4863</v>
      </c>
      <c r="C13">
        <v>0.69210035000000003</v>
      </c>
      <c r="D13">
        <v>0</v>
      </c>
      <c r="F13">
        <v>14701</v>
      </c>
      <c r="G13">
        <v>1.1862861</v>
      </c>
      <c r="H13">
        <v>0</v>
      </c>
    </row>
    <row r="14" spans="1:10" x14ac:dyDescent="0.25">
      <c r="A14">
        <v>9</v>
      </c>
      <c r="B14">
        <v>8576</v>
      </c>
      <c r="C14">
        <v>2.8953359999999999</v>
      </c>
      <c r="D14">
        <v>0</v>
      </c>
      <c r="F14">
        <v>10439</v>
      </c>
      <c r="G14">
        <v>0.87758919999999996</v>
      </c>
      <c r="H14">
        <v>0</v>
      </c>
    </row>
    <row r="15" spans="1:10" x14ac:dyDescent="0.25">
      <c r="A15">
        <v>10</v>
      </c>
      <c r="B15">
        <v>6747</v>
      </c>
      <c r="C15">
        <v>1.2511512</v>
      </c>
      <c r="D15">
        <v>0</v>
      </c>
      <c r="F15">
        <v>12945</v>
      </c>
      <c r="G15">
        <v>2.3407187</v>
      </c>
      <c r="H15">
        <v>0</v>
      </c>
    </row>
    <row r="16" spans="1:10" x14ac:dyDescent="0.25">
      <c r="A16">
        <v>11</v>
      </c>
      <c r="B16">
        <v>6679</v>
      </c>
      <c r="C16">
        <v>1.1922094000000001</v>
      </c>
      <c r="D16">
        <v>0</v>
      </c>
      <c r="F16">
        <v>14384</v>
      </c>
      <c r="G16">
        <v>0.87848059999999994</v>
      </c>
      <c r="H16">
        <v>0</v>
      </c>
    </row>
    <row r="17" spans="1:10" x14ac:dyDescent="0.25">
      <c r="A17">
        <v>12</v>
      </c>
      <c r="B17">
        <v>14990</v>
      </c>
      <c r="C17">
        <v>1.5601853000000001</v>
      </c>
      <c r="D17">
        <v>0</v>
      </c>
      <c r="F17">
        <v>6353</v>
      </c>
      <c r="G17">
        <v>2.0336666000000001</v>
      </c>
      <c r="H17">
        <v>0</v>
      </c>
    </row>
    <row r="18" spans="1:10" x14ac:dyDescent="0.25">
      <c r="A18">
        <v>1</v>
      </c>
      <c r="B18">
        <v>6430</v>
      </c>
      <c r="C18">
        <v>1.0943092000000001</v>
      </c>
      <c r="D18">
        <v>0</v>
      </c>
      <c r="F18">
        <v>5622</v>
      </c>
      <c r="G18">
        <v>1.6962287</v>
      </c>
      <c r="H18">
        <v>0</v>
      </c>
      <c r="J18" t="s">
        <v>18</v>
      </c>
    </row>
    <row r="19" spans="1:10" x14ac:dyDescent="0.25">
      <c r="A19">
        <v>2</v>
      </c>
      <c r="B19">
        <v>20257</v>
      </c>
      <c r="C19">
        <v>2.7072816</v>
      </c>
      <c r="D19">
        <v>0</v>
      </c>
      <c r="F19">
        <v>7831</v>
      </c>
      <c r="G19">
        <v>1.1288119999999999</v>
      </c>
      <c r="H19">
        <v>0</v>
      </c>
    </row>
    <row r="20" spans="1:10" x14ac:dyDescent="0.25">
      <c r="A20">
        <v>3</v>
      </c>
      <c r="B20">
        <v>10110</v>
      </c>
      <c r="C20">
        <v>3.0726659999999999</v>
      </c>
      <c r="D20">
        <v>0</v>
      </c>
      <c r="F20">
        <v>20133</v>
      </c>
      <c r="G20">
        <v>2.1623785</v>
      </c>
      <c r="H20">
        <v>2</v>
      </c>
    </row>
    <row r="21" spans="1:10" x14ac:dyDescent="0.25">
      <c r="A21">
        <v>4</v>
      </c>
      <c r="B21">
        <v>6246</v>
      </c>
      <c r="C21">
        <v>1.8405218999999999</v>
      </c>
      <c r="D21">
        <v>0</v>
      </c>
      <c r="F21">
        <v>6995</v>
      </c>
      <c r="G21">
        <v>3.2839809999999998</v>
      </c>
      <c r="H21">
        <v>0</v>
      </c>
    </row>
    <row r="22" spans="1:10" x14ac:dyDescent="0.25">
      <c r="A22">
        <v>5</v>
      </c>
      <c r="B22">
        <v>11911</v>
      </c>
      <c r="C22">
        <v>2.471495</v>
      </c>
      <c r="D22">
        <v>0</v>
      </c>
      <c r="F22">
        <v>12221</v>
      </c>
      <c r="G22">
        <v>4.5581449999999997</v>
      </c>
      <c r="H22">
        <v>0</v>
      </c>
    </row>
    <row r="23" spans="1:10" x14ac:dyDescent="0.25">
      <c r="A23">
        <v>6</v>
      </c>
      <c r="B23">
        <v>8195</v>
      </c>
      <c r="C23">
        <v>2.2307956</v>
      </c>
      <c r="D23">
        <v>0</v>
      </c>
      <c r="F23">
        <v>14361</v>
      </c>
      <c r="G23">
        <v>1.39995</v>
      </c>
      <c r="H23">
        <v>1</v>
      </c>
    </row>
    <row r="24" spans="1:10" x14ac:dyDescent="0.25">
      <c r="A24">
        <v>7</v>
      </c>
      <c r="B24">
        <v>5663</v>
      </c>
      <c r="C24">
        <v>1.4585466</v>
      </c>
      <c r="D24">
        <v>0</v>
      </c>
      <c r="F24">
        <v>9915</v>
      </c>
      <c r="G24">
        <v>3.4137122999999998</v>
      </c>
      <c r="H24">
        <v>0</v>
      </c>
    </row>
    <row r="25" spans="1:10" x14ac:dyDescent="0.25">
      <c r="A25">
        <v>8</v>
      </c>
      <c r="B25">
        <v>9030</v>
      </c>
      <c r="C25">
        <v>0.69210035000000003</v>
      </c>
      <c r="D25">
        <v>0</v>
      </c>
      <c r="F25">
        <v>11965</v>
      </c>
      <c r="G25">
        <v>0.75068840000000003</v>
      </c>
      <c r="H25">
        <v>0</v>
      </c>
    </row>
    <row r="26" spans="1:10" x14ac:dyDescent="0.25">
      <c r="A26">
        <v>9</v>
      </c>
      <c r="B26">
        <v>9261</v>
      </c>
      <c r="C26">
        <v>0.46813591999999998</v>
      </c>
      <c r="D26">
        <v>0</v>
      </c>
      <c r="F26">
        <v>7258</v>
      </c>
      <c r="G26">
        <v>2.9356089999999999</v>
      </c>
      <c r="H26">
        <v>0</v>
      </c>
    </row>
    <row r="27" spans="1:10" x14ac:dyDescent="0.25">
      <c r="A27">
        <v>10</v>
      </c>
      <c r="B27">
        <v>4598</v>
      </c>
      <c r="C27">
        <v>2.7409015000000001</v>
      </c>
      <c r="D27">
        <v>0</v>
      </c>
      <c r="F27">
        <v>15951</v>
      </c>
      <c r="G27">
        <v>3.1369557000000001</v>
      </c>
      <c r="H27">
        <v>0</v>
      </c>
    </row>
    <row r="28" spans="1:10" x14ac:dyDescent="0.25">
      <c r="A28">
        <v>11</v>
      </c>
      <c r="B28">
        <v>7113</v>
      </c>
      <c r="C28">
        <v>1.2978248999999999</v>
      </c>
      <c r="D28">
        <v>0</v>
      </c>
      <c r="F28">
        <v>12764</v>
      </c>
      <c r="G28">
        <v>3.4479375000000001</v>
      </c>
      <c r="H28">
        <v>0</v>
      </c>
    </row>
    <row r="29" spans="1:10" x14ac:dyDescent="0.25">
      <c r="A29">
        <v>12</v>
      </c>
      <c r="B29">
        <v>8027</v>
      </c>
      <c r="C29">
        <v>2.7245743</v>
      </c>
      <c r="D29">
        <v>0</v>
      </c>
      <c r="F29">
        <v>6777</v>
      </c>
      <c r="G29">
        <v>0.59347090000000002</v>
      </c>
      <c r="H29">
        <v>0</v>
      </c>
    </row>
    <row r="30" spans="1:10" x14ac:dyDescent="0.25">
      <c r="A30">
        <v>1</v>
      </c>
      <c r="B30">
        <v>10426</v>
      </c>
      <c r="C30">
        <v>0.69997173999999995</v>
      </c>
      <c r="D30">
        <v>0</v>
      </c>
      <c r="F30">
        <v>8514</v>
      </c>
      <c r="G30">
        <v>1.4930204</v>
      </c>
      <c r="H30">
        <v>1</v>
      </c>
      <c r="J30" t="s">
        <v>19</v>
      </c>
    </row>
    <row r="31" spans="1:10" x14ac:dyDescent="0.25">
      <c r="A31">
        <v>2</v>
      </c>
      <c r="B31">
        <v>6914</v>
      </c>
      <c r="C31">
        <v>1.1562146</v>
      </c>
      <c r="D31">
        <v>0</v>
      </c>
      <c r="F31">
        <v>10643</v>
      </c>
      <c r="G31">
        <v>1.8582972</v>
      </c>
      <c r="H31">
        <v>0</v>
      </c>
    </row>
    <row r="32" spans="1:10" x14ac:dyDescent="0.25">
      <c r="A32">
        <v>3</v>
      </c>
      <c r="B32">
        <v>8495</v>
      </c>
      <c r="C32">
        <v>1.8742346000000001</v>
      </c>
      <c r="D32">
        <v>0</v>
      </c>
      <c r="F32">
        <v>24253</v>
      </c>
      <c r="G32">
        <v>2.693368</v>
      </c>
      <c r="H32">
        <v>0</v>
      </c>
    </row>
    <row r="33" spans="1:10" x14ac:dyDescent="0.25">
      <c r="A33">
        <v>4</v>
      </c>
      <c r="B33">
        <v>6413</v>
      </c>
      <c r="C33">
        <v>1.4044156999999999</v>
      </c>
      <c r="D33">
        <v>0</v>
      </c>
      <c r="F33">
        <v>21872</v>
      </c>
      <c r="G33">
        <v>1.291174</v>
      </c>
      <c r="H33">
        <v>0</v>
      </c>
    </row>
    <row r="34" spans="1:10" x14ac:dyDescent="0.25">
      <c r="A34">
        <v>5</v>
      </c>
      <c r="B34">
        <v>12844</v>
      </c>
      <c r="C34">
        <v>0.45799459999999997</v>
      </c>
      <c r="D34">
        <v>0</v>
      </c>
      <c r="F34">
        <v>10626</v>
      </c>
      <c r="G34">
        <v>4.5064973999999998</v>
      </c>
      <c r="H34">
        <v>0</v>
      </c>
    </row>
    <row r="35" spans="1:10" x14ac:dyDescent="0.25">
      <c r="A35">
        <v>6</v>
      </c>
      <c r="B35">
        <v>7414</v>
      </c>
      <c r="C35">
        <v>0.36261644999999998</v>
      </c>
      <c r="D35">
        <v>0</v>
      </c>
      <c r="F35">
        <v>12510</v>
      </c>
      <c r="G35">
        <v>1.3193573999999999</v>
      </c>
      <c r="H35">
        <v>0</v>
      </c>
    </row>
    <row r="36" spans="1:10" x14ac:dyDescent="0.25">
      <c r="A36">
        <v>7</v>
      </c>
      <c r="B36">
        <v>7258</v>
      </c>
      <c r="C36">
        <v>1.0512633</v>
      </c>
      <c r="D36">
        <v>0</v>
      </c>
      <c r="F36">
        <v>13741</v>
      </c>
      <c r="G36">
        <v>1.684653</v>
      </c>
      <c r="H36">
        <v>0</v>
      </c>
    </row>
    <row r="37" spans="1:10" x14ac:dyDescent="0.25">
      <c r="A37">
        <v>8</v>
      </c>
      <c r="B37">
        <v>6464</v>
      </c>
      <c r="C37">
        <v>0.43700644</v>
      </c>
      <c r="D37">
        <v>0</v>
      </c>
      <c r="F37">
        <v>9295</v>
      </c>
      <c r="G37">
        <v>0.3357176</v>
      </c>
      <c r="H37">
        <v>0</v>
      </c>
    </row>
    <row r="38" spans="1:10" x14ac:dyDescent="0.25">
      <c r="A38">
        <v>9</v>
      </c>
      <c r="B38">
        <v>7594</v>
      </c>
      <c r="C38">
        <v>0.89960949999999995</v>
      </c>
      <c r="D38">
        <v>0</v>
      </c>
      <c r="F38">
        <v>11175</v>
      </c>
      <c r="G38">
        <v>1.1071086999999999</v>
      </c>
      <c r="H38">
        <v>0</v>
      </c>
    </row>
    <row r="39" spans="1:10" x14ac:dyDescent="0.25">
      <c r="A39">
        <v>10</v>
      </c>
      <c r="B39">
        <v>12742</v>
      </c>
      <c r="C39">
        <v>1.4385542</v>
      </c>
      <c r="D39">
        <v>1</v>
      </c>
      <c r="F39">
        <v>12642</v>
      </c>
      <c r="G39">
        <v>2.5866289999999998</v>
      </c>
      <c r="H39">
        <v>0</v>
      </c>
    </row>
    <row r="40" spans="1:10" x14ac:dyDescent="0.25">
      <c r="A40">
        <v>11</v>
      </c>
      <c r="B40">
        <v>9028</v>
      </c>
      <c r="C40">
        <v>0.58683974000000005</v>
      </c>
      <c r="D40">
        <v>0</v>
      </c>
      <c r="F40">
        <v>9512</v>
      </c>
      <c r="G40">
        <v>1.5303005000000001</v>
      </c>
      <c r="H40">
        <v>0</v>
      </c>
    </row>
    <row r="41" spans="1:10" x14ac:dyDescent="0.25">
      <c r="A41">
        <v>12</v>
      </c>
      <c r="B41">
        <v>14542</v>
      </c>
      <c r="C41">
        <v>1.2580138000000001</v>
      </c>
      <c r="D41">
        <v>0</v>
      </c>
      <c r="F41">
        <v>7429</v>
      </c>
      <c r="G41">
        <v>0.81852216</v>
      </c>
      <c r="H41">
        <v>0</v>
      </c>
    </row>
    <row r="42" spans="1:10" x14ac:dyDescent="0.25">
      <c r="A42">
        <v>1</v>
      </c>
      <c r="B42">
        <v>6047</v>
      </c>
      <c r="C42">
        <v>0.68983483000000001</v>
      </c>
      <c r="D42">
        <v>1</v>
      </c>
      <c r="F42">
        <v>7063</v>
      </c>
      <c r="G42">
        <v>0.78533799999999998</v>
      </c>
      <c r="H42">
        <v>0</v>
      </c>
      <c r="J42" t="s">
        <v>20</v>
      </c>
    </row>
    <row r="43" spans="1:10" x14ac:dyDescent="0.25">
      <c r="A43">
        <v>2</v>
      </c>
      <c r="B43">
        <v>6164</v>
      </c>
      <c r="C43">
        <v>1.4655062999999999</v>
      </c>
      <c r="D43">
        <v>0</v>
      </c>
      <c r="F43">
        <v>18523</v>
      </c>
      <c r="G43">
        <v>1.4116420999999999</v>
      </c>
      <c r="H43">
        <v>0</v>
      </c>
    </row>
    <row r="44" spans="1:10" x14ac:dyDescent="0.25">
      <c r="A44">
        <v>3</v>
      </c>
      <c r="B44">
        <v>3730</v>
      </c>
      <c r="C44">
        <v>1.1106377999999999</v>
      </c>
      <c r="D44">
        <v>0</v>
      </c>
      <c r="F44">
        <v>7995</v>
      </c>
      <c r="G44">
        <v>1.7223301</v>
      </c>
      <c r="H44">
        <v>0</v>
      </c>
    </row>
    <row r="45" spans="1:10" x14ac:dyDescent="0.25">
      <c r="A45">
        <v>4</v>
      </c>
      <c r="B45">
        <v>7314</v>
      </c>
      <c r="C45">
        <v>1.215614</v>
      </c>
      <c r="D45">
        <v>0</v>
      </c>
      <c r="F45">
        <v>14175</v>
      </c>
      <c r="G45">
        <v>3.4669557000000002</v>
      </c>
      <c r="H45">
        <v>0</v>
      </c>
    </row>
    <row r="46" spans="1:10" x14ac:dyDescent="0.25">
      <c r="A46">
        <v>5</v>
      </c>
      <c r="B46">
        <v>5949</v>
      </c>
      <c r="C46">
        <v>2.0213130000000001</v>
      </c>
      <c r="D46">
        <v>0</v>
      </c>
      <c r="F46">
        <v>12661</v>
      </c>
      <c r="G46">
        <v>2.1565793000000002</v>
      </c>
      <c r="H46">
        <v>0</v>
      </c>
    </row>
    <row r="47" spans="1:10" x14ac:dyDescent="0.25">
      <c r="A47">
        <v>6</v>
      </c>
      <c r="B47">
        <v>9524</v>
      </c>
      <c r="C47">
        <v>1.4110876000000001</v>
      </c>
      <c r="D47">
        <v>1</v>
      </c>
      <c r="F47">
        <v>9941</v>
      </c>
      <c r="G47">
        <v>0.97155552999999995</v>
      </c>
      <c r="H47">
        <v>0</v>
      </c>
    </row>
    <row r="48" spans="1:10" x14ac:dyDescent="0.25">
      <c r="A48">
        <v>7</v>
      </c>
      <c r="B48">
        <v>2780</v>
      </c>
      <c r="C48">
        <v>0.76922672999999997</v>
      </c>
      <c r="D48">
        <v>0</v>
      </c>
      <c r="F48">
        <v>10829</v>
      </c>
      <c r="G48">
        <v>3.8330549999999999</v>
      </c>
      <c r="H48">
        <v>0</v>
      </c>
    </row>
    <row r="49" spans="1:10" x14ac:dyDescent="0.25">
      <c r="A49">
        <v>8</v>
      </c>
      <c r="B49">
        <v>3233</v>
      </c>
      <c r="C49">
        <v>2.0710418000000002</v>
      </c>
      <c r="D49">
        <v>0</v>
      </c>
      <c r="F49">
        <v>7660</v>
      </c>
      <c r="G49">
        <v>1.3440426999999999</v>
      </c>
      <c r="H49">
        <v>0</v>
      </c>
    </row>
    <row r="50" spans="1:10" x14ac:dyDescent="0.25">
      <c r="A50">
        <v>9</v>
      </c>
      <c r="B50">
        <v>4695</v>
      </c>
      <c r="C50">
        <v>3.4511142000000001</v>
      </c>
      <c r="D50">
        <v>0</v>
      </c>
      <c r="F50">
        <v>11826</v>
      </c>
      <c r="G50">
        <v>1.7887618999999999</v>
      </c>
      <c r="H50">
        <v>0</v>
      </c>
    </row>
    <row r="51" spans="1:10" x14ac:dyDescent="0.25">
      <c r="A51">
        <v>10</v>
      </c>
      <c r="B51">
        <v>3331</v>
      </c>
      <c r="C51">
        <v>1.9754871000000001</v>
      </c>
      <c r="D51">
        <v>0</v>
      </c>
      <c r="F51">
        <v>12942</v>
      </c>
      <c r="G51">
        <v>1.8388199000000001</v>
      </c>
      <c r="H51">
        <v>0</v>
      </c>
    </row>
    <row r="52" spans="1:10" x14ac:dyDescent="0.25">
      <c r="A52">
        <v>11</v>
      </c>
      <c r="B52">
        <v>5464</v>
      </c>
      <c r="C52">
        <v>2.0864796999999999</v>
      </c>
      <c r="D52">
        <v>0</v>
      </c>
      <c r="F52">
        <v>20539</v>
      </c>
      <c r="G52">
        <v>2.9908190000000001</v>
      </c>
      <c r="H52">
        <v>0</v>
      </c>
    </row>
    <row r="53" spans="1:10" x14ac:dyDescent="0.25">
      <c r="A53">
        <v>12</v>
      </c>
      <c r="B53">
        <v>8128</v>
      </c>
      <c r="C53">
        <v>2.2514021</v>
      </c>
      <c r="D53">
        <v>0</v>
      </c>
      <c r="F53">
        <v>13022</v>
      </c>
      <c r="G53">
        <v>2.9756005000000001</v>
      </c>
      <c r="H53">
        <v>0</v>
      </c>
    </row>
    <row r="54" spans="1:10" x14ac:dyDescent="0.25">
      <c r="A54">
        <v>1</v>
      </c>
      <c r="B54">
        <v>3884</v>
      </c>
      <c r="C54">
        <v>2.0950902</v>
      </c>
      <c r="D54">
        <v>0</v>
      </c>
      <c r="F54">
        <v>4449</v>
      </c>
      <c r="G54">
        <v>2.7732668</v>
      </c>
      <c r="H54">
        <v>0</v>
      </c>
      <c r="J54" t="s">
        <v>21</v>
      </c>
    </row>
    <row r="55" spans="1:10" x14ac:dyDescent="0.25">
      <c r="A55">
        <v>2</v>
      </c>
      <c r="B55">
        <v>4281</v>
      </c>
      <c r="C55">
        <v>0.52339199999999997</v>
      </c>
      <c r="D55">
        <v>0</v>
      </c>
      <c r="F55">
        <v>4368</v>
      </c>
      <c r="G55">
        <v>1.9683421999999999</v>
      </c>
      <c r="H55">
        <v>0</v>
      </c>
    </row>
    <row r="56" spans="1:10" x14ac:dyDescent="0.25">
      <c r="A56">
        <v>3</v>
      </c>
      <c r="B56">
        <v>9862</v>
      </c>
      <c r="C56">
        <v>4.0309540000000004</v>
      </c>
      <c r="D56">
        <v>0</v>
      </c>
      <c r="F56">
        <v>7477</v>
      </c>
      <c r="G56">
        <v>1.4265338999999999</v>
      </c>
      <c r="H56">
        <v>1</v>
      </c>
    </row>
    <row r="57" spans="1:10" x14ac:dyDescent="0.25">
      <c r="A57">
        <v>4</v>
      </c>
      <c r="B57">
        <v>5082</v>
      </c>
      <c r="C57">
        <v>0.96102566</v>
      </c>
      <c r="D57">
        <v>0</v>
      </c>
      <c r="F57">
        <v>5609</v>
      </c>
      <c r="G57">
        <v>2.2096429999999998</v>
      </c>
      <c r="H57">
        <v>0</v>
      </c>
    </row>
    <row r="58" spans="1:10" x14ac:dyDescent="0.25">
      <c r="A58">
        <v>5</v>
      </c>
      <c r="B58">
        <v>6529</v>
      </c>
      <c r="C58">
        <v>1.5561669</v>
      </c>
      <c r="D58">
        <v>0</v>
      </c>
      <c r="F58">
        <v>7048</v>
      </c>
      <c r="G58">
        <v>3.1159246</v>
      </c>
      <c r="H58">
        <v>0</v>
      </c>
    </row>
    <row r="59" spans="1:10" x14ac:dyDescent="0.25">
      <c r="A59">
        <v>6</v>
      </c>
      <c r="B59">
        <v>5265</v>
      </c>
      <c r="C59">
        <v>4.5424879999999996</v>
      </c>
      <c r="D59">
        <v>0</v>
      </c>
      <c r="F59">
        <v>4187</v>
      </c>
      <c r="G59">
        <v>2.1361572999999998</v>
      </c>
      <c r="H59">
        <v>0</v>
      </c>
    </row>
    <row r="60" spans="1:10" x14ac:dyDescent="0.25">
      <c r="A60">
        <v>7</v>
      </c>
      <c r="B60">
        <v>7246</v>
      </c>
      <c r="C60">
        <v>3.1389518000000001</v>
      </c>
      <c r="D60">
        <v>0</v>
      </c>
      <c r="F60">
        <v>5940</v>
      </c>
      <c r="G60">
        <v>3.6979234000000001</v>
      </c>
      <c r="H60">
        <v>0</v>
      </c>
    </row>
    <row r="61" spans="1:10" x14ac:dyDescent="0.25">
      <c r="A61">
        <v>8</v>
      </c>
      <c r="B61">
        <v>4165</v>
      </c>
      <c r="C61">
        <v>1.5169438</v>
      </c>
      <c r="D61">
        <v>0</v>
      </c>
      <c r="F61">
        <v>3935</v>
      </c>
      <c r="G61">
        <v>1.4772092999999999</v>
      </c>
      <c r="H61">
        <v>0</v>
      </c>
    </row>
    <row r="62" spans="1:10" x14ac:dyDescent="0.25">
      <c r="A62">
        <v>9</v>
      </c>
      <c r="B62">
        <v>7196</v>
      </c>
      <c r="C62">
        <v>2.3121201999999998</v>
      </c>
      <c r="D62">
        <v>0</v>
      </c>
      <c r="F62">
        <v>5042</v>
      </c>
      <c r="G62">
        <v>1.5973679999999999</v>
      </c>
      <c r="H62">
        <v>0</v>
      </c>
    </row>
    <row r="63" spans="1:10" x14ac:dyDescent="0.25">
      <c r="A63">
        <v>10</v>
      </c>
      <c r="B63">
        <v>5228</v>
      </c>
      <c r="C63">
        <v>2.308732</v>
      </c>
      <c r="D63">
        <v>0</v>
      </c>
      <c r="F63">
        <v>4737</v>
      </c>
      <c r="G63">
        <v>0.98912009999999995</v>
      </c>
      <c r="H63">
        <v>0</v>
      </c>
    </row>
    <row r="64" spans="1:10" x14ac:dyDescent="0.25">
      <c r="A64">
        <v>11</v>
      </c>
      <c r="B64">
        <v>4680</v>
      </c>
      <c r="C64">
        <v>0.57878196000000004</v>
      </c>
      <c r="D64">
        <v>0</v>
      </c>
      <c r="F64">
        <v>4617</v>
      </c>
      <c r="G64">
        <v>1.8285754999999999</v>
      </c>
      <c r="H64">
        <v>0</v>
      </c>
    </row>
    <row r="65" spans="1:10" x14ac:dyDescent="0.25">
      <c r="A65">
        <v>12</v>
      </c>
      <c r="B65">
        <v>4662</v>
      </c>
      <c r="C65">
        <v>1.3722812</v>
      </c>
      <c r="D65">
        <v>0</v>
      </c>
      <c r="F65">
        <v>3319</v>
      </c>
      <c r="G65">
        <v>1.5389706999999999</v>
      </c>
      <c r="H65">
        <v>0</v>
      </c>
    </row>
    <row r="66" spans="1:10" x14ac:dyDescent="0.25">
      <c r="A66">
        <v>1</v>
      </c>
      <c r="B66">
        <v>7447</v>
      </c>
      <c r="C66">
        <v>1.1696751999999999</v>
      </c>
      <c r="D66">
        <v>0</v>
      </c>
      <c r="F66">
        <v>6780</v>
      </c>
      <c r="G66">
        <v>2.2458323999999998</v>
      </c>
      <c r="H66">
        <v>0</v>
      </c>
      <c r="J66" t="s">
        <v>22</v>
      </c>
    </row>
    <row r="67" spans="1:10" x14ac:dyDescent="0.25">
      <c r="A67">
        <v>2</v>
      </c>
      <c r="B67">
        <v>5679</v>
      </c>
      <c r="C67">
        <v>3.1694762999999999</v>
      </c>
      <c r="D67">
        <v>0</v>
      </c>
      <c r="F67">
        <v>6464</v>
      </c>
      <c r="G67">
        <v>1.1656531999999999</v>
      </c>
      <c r="H67">
        <v>0</v>
      </c>
    </row>
    <row r="68" spans="1:10" x14ac:dyDescent="0.25">
      <c r="A68">
        <v>3</v>
      </c>
      <c r="B68">
        <v>10727</v>
      </c>
      <c r="C68">
        <v>2.127713</v>
      </c>
      <c r="D68">
        <v>0</v>
      </c>
      <c r="F68">
        <v>6427</v>
      </c>
      <c r="G68">
        <v>2.7417579000000001</v>
      </c>
      <c r="H68">
        <v>0</v>
      </c>
    </row>
    <row r="69" spans="1:10" x14ac:dyDescent="0.25">
      <c r="A69">
        <v>4</v>
      </c>
      <c r="B69">
        <v>4313</v>
      </c>
      <c r="C69">
        <v>1.1736831999999999</v>
      </c>
      <c r="D69">
        <v>0</v>
      </c>
      <c r="F69">
        <v>9226</v>
      </c>
      <c r="G69">
        <v>3.3867769999999999</v>
      </c>
      <c r="H69">
        <v>0</v>
      </c>
    </row>
    <row r="70" spans="1:10" x14ac:dyDescent="0.25">
      <c r="A70">
        <v>5</v>
      </c>
      <c r="B70">
        <v>6661</v>
      </c>
      <c r="C70">
        <v>2.3100879999999999</v>
      </c>
      <c r="D70">
        <v>0</v>
      </c>
      <c r="F70">
        <v>6763</v>
      </c>
      <c r="G70">
        <v>3.2720408000000001</v>
      </c>
      <c r="H70">
        <v>0</v>
      </c>
    </row>
    <row r="71" spans="1:10" x14ac:dyDescent="0.25">
      <c r="A71">
        <v>6</v>
      </c>
      <c r="B71">
        <v>6680</v>
      </c>
      <c r="C71">
        <v>1.2722433</v>
      </c>
      <c r="D71">
        <v>0</v>
      </c>
      <c r="F71">
        <v>5362</v>
      </c>
      <c r="G71">
        <v>1.708642</v>
      </c>
      <c r="H71">
        <v>0</v>
      </c>
    </row>
    <row r="72" spans="1:10" x14ac:dyDescent="0.25">
      <c r="A72">
        <v>7</v>
      </c>
      <c r="B72">
        <v>4860</v>
      </c>
      <c r="C72">
        <v>1.2629815</v>
      </c>
      <c r="D72">
        <v>0</v>
      </c>
      <c r="F72">
        <v>6480</v>
      </c>
      <c r="G72">
        <v>3.6057481999999998</v>
      </c>
      <c r="H72">
        <v>0</v>
      </c>
    </row>
    <row r="73" spans="1:10" x14ac:dyDescent="0.25">
      <c r="A73">
        <v>8</v>
      </c>
      <c r="B73">
        <v>7213</v>
      </c>
      <c r="C73">
        <v>1.8561901000000001</v>
      </c>
      <c r="D73">
        <v>0</v>
      </c>
      <c r="F73">
        <v>6663</v>
      </c>
      <c r="G73">
        <v>1.4713695</v>
      </c>
      <c r="H73">
        <v>0</v>
      </c>
    </row>
    <row r="74" spans="1:10" x14ac:dyDescent="0.25">
      <c r="A74">
        <v>9</v>
      </c>
      <c r="B74">
        <v>6627</v>
      </c>
      <c r="C74">
        <v>1.2881395</v>
      </c>
      <c r="D74">
        <v>0</v>
      </c>
      <c r="F74">
        <v>6363</v>
      </c>
      <c r="G74">
        <v>0.96589979999999998</v>
      </c>
      <c r="H74">
        <v>0</v>
      </c>
    </row>
    <row r="75" spans="1:10" x14ac:dyDescent="0.25">
      <c r="A75">
        <v>10</v>
      </c>
      <c r="B75">
        <v>6330</v>
      </c>
      <c r="C75">
        <v>3.4737227000000002</v>
      </c>
      <c r="D75">
        <v>0</v>
      </c>
      <c r="F75">
        <v>4928</v>
      </c>
      <c r="G75">
        <v>3.9004712000000001</v>
      </c>
      <c r="H75">
        <v>0</v>
      </c>
    </row>
    <row r="76" spans="1:10" x14ac:dyDescent="0.25">
      <c r="A76">
        <v>11</v>
      </c>
      <c r="B76">
        <v>11809</v>
      </c>
      <c r="C76">
        <v>3.1216971999999998</v>
      </c>
      <c r="D76">
        <v>0</v>
      </c>
      <c r="F76">
        <v>5464</v>
      </c>
      <c r="G76">
        <v>1.6071382000000001</v>
      </c>
      <c r="H76">
        <v>0</v>
      </c>
    </row>
    <row r="77" spans="1:10" x14ac:dyDescent="0.25">
      <c r="A77">
        <v>12</v>
      </c>
      <c r="B77">
        <v>6313</v>
      </c>
      <c r="C77">
        <v>1.9798406</v>
      </c>
      <c r="D77">
        <v>0</v>
      </c>
      <c r="F77">
        <v>9728</v>
      </c>
      <c r="G77">
        <v>1.3705689999999999</v>
      </c>
      <c r="H77">
        <v>0</v>
      </c>
    </row>
    <row r="80" spans="1:10" x14ac:dyDescent="0.25">
      <c r="A80" t="s">
        <v>12</v>
      </c>
      <c r="B80">
        <f>AVERAGE(B6:B77)</f>
        <v>7570.7361111111113</v>
      </c>
      <c r="C80">
        <f>AVERAGE(C6:C77)</f>
        <v>1.6792173301388891</v>
      </c>
      <c r="D80">
        <f t="shared" ref="D80:H80" si="0">AVERAGE(D6:D77)</f>
        <v>4.1666666666666664E-2</v>
      </c>
      <c r="F80">
        <f t="shared" si="0"/>
        <v>9766.4583333333339</v>
      </c>
      <c r="G80">
        <f t="shared" si="0"/>
        <v>2.0192201679166657</v>
      </c>
      <c r="H80">
        <f t="shared" si="0"/>
        <v>6.9444444444444448E-2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B109-99EF-40A3-AB07-CDB04377301B}">
  <dimension ref="A2:I147"/>
  <sheetViews>
    <sheetView topLeftCell="A117" workbookViewId="0">
      <selection activeCell="H12" sqref="H12"/>
    </sheetView>
  </sheetViews>
  <sheetFormatPr defaultRowHeight="15" x14ac:dyDescent="0.25"/>
  <sheetData>
    <row r="2" spans="1:7" x14ac:dyDescent="0.25">
      <c r="A2" t="s">
        <v>16</v>
      </c>
      <c r="C2" t="s">
        <v>4</v>
      </c>
    </row>
    <row r="3" spans="1:7" x14ac:dyDescent="0.25">
      <c r="A3" t="s">
        <v>1</v>
      </c>
      <c r="B3" t="s">
        <v>2</v>
      </c>
      <c r="C3" t="s">
        <v>1</v>
      </c>
      <c r="D3" t="s">
        <v>2</v>
      </c>
    </row>
    <row r="4" spans="1:7" x14ac:dyDescent="0.25">
      <c r="A4" cm="1">
        <f t="array" ref="A4:A147">_xlfn.VSTACK('Cubo-&gt;Sphere'!B6:B77,'Sphere-&gt;Cubo'!B6:B77)</f>
        <v>13994</v>
      </c>
      <c r="B4" cm="1">
        <f t="array" ref="B4:B147">_xlfn.VSTACK('Cubo-&gt;Sphere'!C6:C77,'Sphere-&gt;Cubo'!C6:C77)</f>
        <v>3.1159246</v>
      </c>
      <c r="C4" cm="1">
        <f t="array" ref="C4:C147">_xlfn.VSTACK('Cubo-&gt;Sphere'!F6:F77,'Sphere-&gt;Cubo'!F6:F77)</f>
        <v>10083</v>
      </c>
      <c r="D4" cm="1">
        <f t="array" ref="D4:D147">_xlfn.VSTACK('Cubo-&gt;Sphere'!G6:G77,'Sphere-&gt;Cubo'!G6:G77)</f>
        <v>2.8877559000000002</v>
      </c>
      <c r="F4" s="4">
        <f>A4/1000</f>
        <v>13.994</v>
      </c>
      <c r="G4" s="4">
        <f>C4/1000</f>
        <v>10.083</v>
      </c>
    </row>
    <row r="5" spans="1:7" x14ac:dyDescent="0.25">
      <c r="A5">
        <v>18905</v>
      </c>
      <c r="B5">
        <v>1.3288153</v>
      </c>
      <c r="C5">
        <v>8774</v>
      </c>
      <c r="D5">
        <v>2.9465210000000002</v>
      </c>
      <c r="F5" s="4">
        <f t="shared" ref="F5:F68" si="0">A5/1000</f>
        <v>18.905000000000001</v>
      </c>
      <c r="G5" s="4">
        <f t="shared" ref="G5:G68" si="1">C5/1000</f>
        <v>8.7739999999999991</v>
      </c>
    </row>
    <row r="6" spans="1:7" x14ac:dyDescent="0.25">
      <c r="A6">
        <v>17472</v>
      </c>
      <c r="B6">
        <v>1.7109311</v>
      </c>
      <c r="C6">
        <v>13360</v>
      </c>
      <c r="D6">
        <v>4.3309189999999997</v>
      </c>
      <c r="F6" s="4">
        <f t="shared" si="0"/>
        <v>17.472000000000001</v>
      </c>
      <c r="G6" s="4">
        <f t="shared" si="1"/>
        <v>13.36</v>
      </c>
    </row>
    <row r="7" spans="1:7" x14ac:dyDescent="0.25">
      <c r="A7">
        <v>18206</v>
      </c>
      <c r="B7">
        <v>2.4473066000000001</v>
      </c>
      <c r="C7">
        <v>12330</v>
      </c>
      <c r="D7">
        <v>1.6813977</v>
      </c>
      <c r="F7" s="4">
        <f t="shared" si="0"/>
        <v>18.206</v>
      </c>
      <c r="G7" s="4">
        <f t="shared" si="1"/>
        <v>12.33</v>
      </c>
    </row>
    <row r="8" spans="1:7" x14ac:dyDescent="0.25">
      <c r="A8">
        <v>26653</v>
      </c>
      <c r="B8">
        <v>4.0941586000000001</v>
      </c>
      <c r="C8">
        <v>16456</v>
      </c>
      <c r="D8">
        <v>4.4829829999999999</v>
      </c>
      <c r="F8" s="4">
        <f t="shared" si="0"/>
        <v>26.652999999999999</v>
      </c>
      <c r="G8" s="4">
        <f t="shared" si="1"/>
        <v>16.456</v>
      </c>
    </row>
    <row r="9" spans="1:7" x14ac:dyDescent="0.25">
      <c r="A9">
        <v>14475</v>
      </c>
      <c r="B9">
        <v>2.147122</v>
      </c>
      <c r="C9">
        <v>7112</v>
      </c>
      <c r="D9">
        <v>1.4558610000000001</v>
      </c>
      <c r="F9" s="4">
        <f t="shared" si="0"/>
        <v>14.475</v>
      </c>
      <c r="G9" s="4">
        <f t="shared" si="1"/>
        <v>7.1120000000000001</v>
      </c>
    </row>
    <row r="10" spans="1:7" x14ac:dyDescent="0.25">
      <c r="A10">
        <v>9728</v>
      </c>
      <c r="B10">
        <v>3.6828630000000002</v>
      </c>
      <c r="C10">
        <v>14072</v>
      </c>
      <c r="D10">
        <v>2.7274457999999999</v>
      </c>
      <c r="F10" s="4">
        <f t="shared" si="0"/>
        <v>9.7279999999999998</v>
      </c>
      <c r="G10" s="4">
        <f t="shared" si="1"/>
        <v>14.071999999999999</v>
      </c>
    </row>
    <row r="11" spans="1:7" x14ac:dyDescent="0.25">
      <c r="A11">
        <v>40878</v>
      </c>
      <c r="B11">
        <v>1.06016</v>
      </c>
      <c r="C11">
        <v>23298</v>
      </c>
      <c r="D11">
        <v>1.7058913</v>
      </c>
      <c r="F11" s="4">
        <f t="shared" si="0"/>
        <v>40.878</v>
      </c>
      <c r="G11" s="4">
        <f t="shared" si="1"/>
        <v>23.297999999999998</v>
      </c>
    </row>
    <row r="12" spans="1:7" x14ac:dyDescent="0.25">
      <c r="A12">
        <v>19325</v>
      </c>
      <c r="B12">
        <v>3.0570862000000001</v>
      </c>
      <c r="C12">
        <v>7363</v>
      </c>
      <c r="D12">
        <v>3.6758419999999998</v>
      </c>
      <c r="F12" s="4">
        <f t="shared" si="0"/>
        <v>19.324999999999999</v>
      </c>
      <c r="G12" s="4">
        <f t="shared" si="1"/>
        <v>7.3630000000000004</v>
      </c>
    </row>
    <row r="13" spans="1:7" x14ac:dyDescent="0.25">
      <c r="A13">
        <v>13791</v>
      </c>
      <c r="B13">
        <v>2.7075710000000002</v>
      </c>
      <c r="C13">
        <v>10063</v>
      </c>
      <c r="D13">
        <v>1.8464659999999999</v>
      </c>
      <c r="F13" s="4">
        <f t="shared" si="0"/>
        <v>13.791</v>
      </c>
      <c r="G13" s="4">
        <f t="shared" si="1"/>
        <v>10.063000000000001</v>
      </c>
    </row>
    <row r="14" spans="1:7" x14ac:dyDescent="0.25">
      <c r="A14">
        <v>8160</v>
      </c>
      <c r="B14">
        <v>3.9256785000000001</v>
      </c>
      <c r="C14">
        <v>13266</v>
      </c>
      <c r="D14">
        <v>0.74230050000000003</v>
      </c>
      <c r="F14" s="4">
        <f t="shared" si="0"/>
        <v>8.16</v>
      </c>
      <c r="G14" s="4">
        <f t="shared" si="1"/>
        <v>13.266</v>
      </c>
    </row>
    <row r="15" spans="1:7" x14ac:dyDescent="0.25">
      <c r="A15">
        <v>26224</v>
      </c>
      <c r="B15">
        <v>0.46646103</v>
      </c>
      <c r="C15">
        <v>18018</v>
      </c>
      <c r="D15">
        <v>1.7791091000000001</v>
      </c>
      <c r="F15" s="4">
        <f t="shared" si="0"/>
        <v>26.224</v>
      </c>
      <c r="G15" s="4">
        <f t="shared" si="1"/>
        <v>18.018000000000001</v>
      </c>
    </row>
    <row r="16" spans="1:7" x14ac:dyDescent="0.25">
      <c r="A16">
        <v>25735</v>
      </c>
      <c r="B16">
        <v>0.84208850000000002</v>
      </c>
      <c r="C16">
        <v>5096</v>
      </c>
      <c r="D16">
        <v>1.9932369999999999</v>
      </c>
      <c r="F16" s="4">
        <f t="shared" si="0"/>
        <v>25.734999999999999</v>
      </c>
      <c r="G16" s="4">
        <f t="shared" si="1"/>
        <v>5.0960000000000001</v>
      </c>
    </row>
    <row r="17" spans="1:9" x14ac:dyDescent="0.25">
      <c r="A17">
        <v>12059</v>
      </c>
      <c r="B17">
        <v>1.4563984999999999</v>
      </c>
      <c r="C17">
        <v>9478</v>
      </c>
      <c r="D17">
        <v>1.6786022</v>
      </c>
      <c r="F17" s="4">
        <f t="shared" si="0"/>
        <v>12.058999999999999</v>
      </c>
      <c r="G17" s="4">
        <f t="shared" si="1"/>
        <v>9.4779999999999998</v>
      </c>
    </row>
    <row r="18" spans="1:9" x14ac:dyDescent="0.25">
      <c r="A18">
        <v>7411</v>
      </c>
      <c r="B18">
        <v>2.2687187</v>
      </c>
      <c r="C18">
        <v>11593</v>
      </c>
      <c r="D18">
        <v>3.0168780000000002</v>
      </c>
      <c r="F18" s="4">
        <f t="shared" si="0"/>
        <v>7.4109999999999996</v>
      </c>
      <c r="G18" s="4">
        <f t="shared" si="1"/>
        <v>11.593</v>
      </c>
      <c r="I18">
        <v>1000</v>
      </c>
    </row>
    <row r="19" spans="1:9" x14ac:dyDescent="0.25">
      <c r="A19">
        <v>13876</v>
      </c>
      <c r="B19">
        <v>1.2617414</v>
      </c>
      <c r="C19">
        <v>10580</v>
      </c>
      <c r="D19">
        <v>2.0800923999999998</v>
      </c>
      <c r="F19" s="4">
        <f t="shared" si="0"/>
        <v>13.875999999999999</v>
      </c>
      <c r="G19" s="4">
        <f t="shared" si="1"/>
        <v>10.58</v>
      </c>
    </row>
    <row r="20" spans="1:9" x14ac:dyDescent="0.25">
      <c r="A20">
        <v>9344</v>
      </c>
      <c r="B20">
        <v>0.26244246999999998</v>
      </c>
      <c r="C20">
        <v>9941</v>
      </c>
      <c r="D20">
        <v>1.1696751999999999</v>
      </c>
      <c r="F20" s="4">
        <f t="shared" si="0"/>
        <v>9.3439999999999994</v>
      </c>
      <c r="G20" s="4">
        <f t="shared" si="1"/>
        <v>9.9410000000000007</v>
      </c>
    </row>
    <row r="21" spans="1:9" x14ac:dyDescent="0.25">
      <c r="A21">
        <v>10227</v>
      </c>
      <c r="B21">
        <v>1.6767361000000001</v>
      </c>
      <c r="C21">
        <v>8030</v>
      </c>
      <c r="D21">
        <v>1.2929911999999999</v>
      </c>
      <c r="F21" s="4">
        <f t="shared" si="0"/>
        <v>10.227</v>
      </c>
      <c r="G21" s="4">
        <f t="shared" si="1"/>
        <v>8.0299999999999994</v>
      </c>
    </row>
    <row r="22" spans="1:9" x14ac:dyDescent="0.25">
      <c r="A22">
        <v>7413</v>
      </c>
      <c r="B22">
        <v>0.73700964000000002</v>
      </c>
      <c r="C22">
        <v>13360</v>
      </c>
      <c r="D22">
        <v>1.8439208</v>
      </c>
      <c r="F22" s="4">
        <f t="shared" si="0"/>
        <v>7.4130000000000003</v>
      </c>
      <c r="G22" s="4">
        <f t="shared" si="1"/>
        <v>13.36</v>
      </c>
    </row>
    <row r="23" spans="1:9" x14ac:dyDescent="0.25">
      <c r="A23">
        <v>7409</v>
      </c>
      <c r="B23">
        <v>0.90394925999999998</v>
      </c>
      <c r="C23">
        <v>15240</v>
      </c>
      <c r="D23">
        <v>0.89349853999999995</v>
      </c>
      <c r="F23" s="4">
        <f t="shared" si="0"/>
        <v>7.4089999999999998</v>
      </c>
      <c r="G23" s="4">
        <f t="shared" si="1"/>
        <v>15.24</v>
      </c>
    </row>
    <row r="24" spans="1:9" x14ac:dyDescent="0.25">
      <c r="A24">
        <v>16474</v>
      </c>
      <c r="B24">
        <v>0.79327095000000003</v>
      </c>
      <c r="C24">
        <v>13145</v>
      </c>
      <c r="D24">
        <v>0.88734550000000001</v>
      </c>
      <c r="F24" s="4">
        <f t="shared" si="0"/>
        <v>16.474</v>
      </c>
      <c r="G24" s="4">
        <f t="shared" si="1"/>
        <v>13.145</v>
      </c>
    </row>
    <row r="25" spans="1:9" x14ac:dyDescent="0.25">
      <c r="A25">
        <v>13225</v>
      </c>
      <c r="B25">
        <v>0.27976462000000002</v>
      </c>
      <c r="C25">
        <v>13577</v>
      </c>
      <c r="D25">
        <v>3.6085693999999999</v>
      </c>
      <c r="F25" s="4">
        <f t="shared" si="0"/>
        <v>13.225</v>
      </c>
      <c r="G25" s="4">
        <f t="shared" si="1"/>
        <v>13.577</v>
      </c>
    </row>
    <row r="26" spans="1:9" x14ac:dyDescent="0.25">
      <c r="A26">
        <v>9947</v>
      </c>
      <c r="B26">
        <v>3.1098895</v>
      </c>
      <c r="C26">
        <v>14390</v>
      </c>
      <c r="D26">
        <v>1.708642</v>
      </c>
      <c r="F26" s="4">
        <f t="shared" si="0"/>
        <v>9.9469999999999992</v>
      </c>
      <c r="G26" s="4">
        <f t="shared" si="1"/>
        <v>14.39</v>
      </c>
    </row>
    <row r="27" spans="1:9" x14ac:dyDescent="0.25">
      <c r="A27">
        <v>8364</v>
      </c>
      <c r="B27">
        <v>1.2220358</v>
      </c>
      <c r="C27">
        <v>4447</v>
      </c>
      <c r="D27">
        <v>0.84301746</v>
      </c>
      <c r="F27" s="4">
        <f t="shared" si="0"/>
        <v>8.3640000000000008</v>
      </c>
      <c r="G27" s="4">
        <f t="shared" si="1"/>
        <v>4.4470000000000001</v>
      </c>
    </row>
    <row r="28" spans="1:9" x14ac:dyDescent="0.25">
      <c r="A28">
        <v>5697</v>
      </c>
      <c r="B28">
        <v>3.234747</v>
      </c>
      <c r="C28">
        <v>2854</v>
      </c>
      <c r="D28">
        <v>1.3636988000000001</v>
      </c>
      <c r="F28" s="4">
        <f t="shared" si="0"/>
        <v>5.6970000000000001</v>
      </c>
      <c r="G28" s="4">
        <f t="shared" si="1"/>
        <v>2.8540000000000001</v>
      </c>
    </row>
    <row r="29" spans="1:9" x14ac:dyDescent="0.25">
      <c r="A29">
        <v>2864</v>
      </c>
      <c r="B29">
        <v>2.8953359999999999</v>
      </c>
      <c r="C29">
        <v>12058</v>
      </c>
      <c r="D29">
        <v>1.4483149</v>
      </c>
      <c r="F29" s="4">
        <f t="shared" si="0"/>
        <v>2.8639999999999999</v>
      </c>
      <c r="G29" s="4">
        <f t="shared" si="1"/>
        <v>12.058</v>
      </c>
    </row>
    <row r="30" spans="1:9" x14ac:dyDescent="0.25">
      <c r="A30">
        <v>5130</v>
      </c>
      <c r="B30">
        <v>2.8177873999999998</v>
      </c>
      <c r="C30">
        <v>7852</v>
      </c>
      <c r="D30">
        <v>1.2354128</v>
      </c>
      <c r="F30" s="4">
        <f t="shared" si="0"/>
        <v>5.13</v>
      </c>
      <c r="G30" s="4">
        <f t="shared" si="1"/>
        <v>7.8520000000000003</v>
      </c>
    </row>
    <row r="31" spans="1:9" x14ac:dyDescent="0.25">
      <c r="A31">
        <v>4499</v>
      </c>
      <c r="B31">
        <v>2.8144520000000002</v>
      </c>
      <c r="C31">
        <v>4238</v>
      </c>
      <c r="D31">
        <v>2.6265683000000002</v>
      </c>
      <c r="F31" s="4">
        <f t="shared" si="0"/>
        <v>4.4989999999999997</v>
      </c>
      <c r="G31" s="4">
        <f t="shared" si="1"/>
        <v>4.2380000000000004</v>
      </c>
    </row>
    <row r="32" spans="1:9" x14ac:dyDescent="0.25">
      <c r="A32">
        <v>6196</v>
      </c>
      <c r="B32">
        <v>1.6522839</v>
      </c>
      <c r="C32">
        <v>7169</v>
      </c>
      <c r="D32">
        <v>1.4687072000000001</v>
      </c>
      <c r="F32" s="4">
        <f t="shared" si="0"/>
        <v>6.1959999999999997</v>
      </c>
      <c r="G32" s="4">
        <f t="shared" si="1"/>
        <v>7.1689999999999996</v>
      </c>
    </row>
    <row r="33" spans="1:7" x14ac:dyDescent="0.25">
      <c r="A33">
        <v>4332</v>
      </c>
      <c r="B33">
        <v>1.6916078000000001</v>
      </c>
      <c r="C33">
        <v>6341</v>
      </c>
      <c r="D33">
        <v>1.8092109999999999</v>
      </c>
      <c r="F33" s="4">
        <f t="shared" si="0"/>
        <v>4.3319999999999999</v>
      </c>
      <c r="G33" s="4">
        <f t="shared" si="1"/>
        <v>6.3410000000000002</v>
      </c>
    </row>
    <row r="34" spans="1:7" x14ac:dyDescent="0.25">
      <c r="A34">
        <v>6145</v>
      </c>
      <c r="B34">
        <v>4.0493617000000004</v>
      </c>
      <c r="C34">
        <v>7622</v>
      </c>
      <c r="D34">
        <v>3.5006604000000001</v>
      </c>
      <c r="F34" s="4">
        <f t="shared" si="0"/>
        <v>6.1449999999999996</v>
      </c>
      <c r="G34" s="4">
        <f t="shared" si="1"/>
        <v>7.6219999999999999</v>
      </c>
    </row>
    <row r="35" spans="1:7" x14ac:dyDescent="0.25">
      <c r="A35">
        <v>3265</v>
      </c>
      <c r="B35">
        <v>1.6818630000000001</v>
      </c>
      <c r="C35">
        <v>5352</v>
      </c>
      <c r="D35">
        <v>1.5303005000000001</v>
      </c>
      <c r="F35" s="4">
        <f t="shared" si="0"/>
        <v>3.2650000000000001</v>
      </c>
      <c r="G35" s="4">
        <f t="shared" si="1"/>
        <v>5.3520000000000003</v>
      </c>
    </row>
    <row r="36" spans="1:7" x14ac:dyDescent="0.25">
      <c r="A36">
        <v>4164</v>
      </c>
      <c r="B36">
        <v>3.0780110000000001</v>
      </c>
      <c r="C36">
        <v>4662</v>
      </c>
      <c r="D36">
        <v>2.3735936</v>
      </c>
      <c r="F36" s="4">
        <f t="shared" si="0"/>
        <v>4.1639999999999997</v>
      </c>
      <c r="G36" s="4">
        <f t="shared" si="1"/>
        <v>4.6619999999999999</v>
      </c>
    </row>
    <row r="37" spans="1:7" x14ac:dyDescent="0.25">
      <c r="A37">
        <v>5396</v>
      </c>
      <c r="B37">
        <v>1.7273217000000001</v>
      </c>
      <c r="C37">
        <v>5656</v>
      </c>
      <c r="D37">
        <v>1.6916078000000001</v>
      </c>
      <c r="F37" s="4">
        <f t="shared" si="0"/>
        <v>5.3959999999999999</v>
      </c>
      <c r="G37" s="4">
        <f t="shared" si="1"/>
        <v>5.6559999999999997</v>
      </c>
    </row>
    <row r="38" spans="1:7" x14ac:dyDescent="0.25">
      <c r="A38">
        <v>3881</v>
      </c>
      <c r="B38">
        <v>2.2814486</v>
      </c>
      <c r="C38">
        <v>4827</v>
      </c>
      <c r="D38">
        <v>1.0048214</v>
      </c>
      <c r="F38" s="4">
        <f t="shared" si="0"/>
        <v>3.8809999999999998</v>
      </c>
      <c r="G38" s="4">
        <f t="shared" si="1"/>
        <v>4.827</v>
      </c>
    </row>
    <row r="39" spans="1:7" x14ac:dyDescent="0.25">
      <c r="A39">
        <v>3547</v>
      </c>
      <c r="B39">
        <v>0.78832219999999997</v>
      </c>
      <c r="C39">
        <v>3258</v>
      </c>
      <c r="D39">
        <v>0.82802929999999997</v>
      </c>
      <c r="F39" s="4">
        <f t="shared" si="0"/>
        <v>3.5470000000000002</v>
      </c>
      <c r="G39" s="4">
        <f t="shared" si="1"/>
        <v>3.258</v>
      </c>
    </row>
    <row r="40" spans="1:7" x14ac:dyDescent="0.25">
      <c r="A40">
        <v>9645</v>
      </c>
      <c r="B40">
        <v>1.1246442000000001</v>
      </c>
      <c r="C40">
        <v>7530</v>
      </c>
      <c r="D40">
        <v>0.79622539999999997</v>
      </c>
      <c r="F40" s="4">
        <f t="shared" si="0"/>
        <v>9.6449999999999996</v>
      </c>
      <c r="G40" s="4">
        <f t="shared" si="1"/>
        <v>7.53</v>
      </c>
    </row>
    <row r="41" spans="1:7" x14ac:dyDescent="0.25">
      <c r="A41">
        <v>11128</v>
      </c>
      <c r="B41">
        <v>1.4761492000000001</v>
      </c>
      <c r="C41">
        <v>25488</v>
      </c>
      <c r="D41">
        <v>1.4188318</v>
      </c>
      <c r="F41" s="4">
        <f t="shared" si="0"/>
        <v>11.128</v>
      </c>
      <c r="G41" s="4">
        <f t="shared" si="1"/>
        <v>25.488</v>
      </c>
    </row>
    <row r="42" spans="1:7" x14ac:dyDescent="0.25">
      <c r="A42">
        <v>14359</v>
      </c>
      <c r="B42">
        <v>3.9046835999999998</v>
      </c>
      <c r="C42">
        <v>11447</v>
      </c>
      <c r="D42">
        <v>3.9467595000000002</v>
      </c>
      <c r="F42" s="4">
        <f t="shared" si="0"/>
        <v>14.359</v>
      </c>
      <c r="G42" s="4">
        <f t="shared" si="1"/>
        <v>11.446999999999999</v>
      </c>
    </row>
    <row r="43" spans="1:7" x14ac:dyDescent="0.25">
      <c r="A43">
        <v>16377</v>
      </c>
      <c r="B43">
        <v>1.8234315999999999</v>
      </c>
      <c r="C43">
        <v>7630</v>
      </c>
      <c r="D43">
        <v>3.5778515</v>
      </c>
      <c r="F43" s="4">
        <f t="shared" si="0"/>
        <v>16.376999999999999</v>
      </c>
      <c r="G43" s="4">
        <f t="shared" si="1"/>
        <v>7.63</v>
      </c>
    </row>
    <row r="44" spans="1:7" x14ac:dyDescent="0.25">
      <c r="A44">
        <v>27264</v>
      </c>
      <c r="B44">
        <v>1.3977117999999999</v>
      </c>
      <c r="C44">
        <v>7229</v>
      </c>
      <c r="D44">
        <v>2.8202864999999999</v>
      </c>
      <c r="F44" s="4">
        <f t="shared" si="0"/>
        <v>27.263999999999999</v>
      </c>
      <c r="G44" s="4">
        <f t="shared" si="1"/>
        <v>7.2290000000000001</v>
      </c>
    </row>
    <row r="45" spans="1:7" x14ac:dyDescent="0.25">
      <c r="A45">
        <v>21843</v>
      </c>
      <c r="B45">
        <v>1.5850706999999999</v>
      </c>
      <c r="C45">
        <v>6062</v>
      </c>
      <c r="D45">
        <v>0.65491290000000002</v>
      </c>
      <c r="F45" s="4">
        <f t="shared" si="0"/>
        <v>21.843</v>
      </c>
      <c r="G45" s="4">
        <f t="shared" si="1"/>
        <v>6.0620000000000003</v>
      </c>
    </row>
    <row r="46" spans="1:7" x14ac:dyDescent="0.25">
      <c r="A46">
        <v>14859</v>
      </c>
      <c r="B46">
        <v>1.7444558999999999</v>
      </c>
      <c r="C46">
        <v>8629</v>
      </c>
      <c r="D46">
        <v>1.9318166999999999</v>
      </c>
      <c r="F46" s="4">
        <f t="shared" si="0"/>
        <v>14.859</v>
      </c>
      <c r="G46" s="4">
        <f t="shared" si="1"/>
        <v>8.6289999999999996</v>
      </c>
    </row>
    <row r="47" spans="1:7" x14ac:dyDescent="0.25">
      <c r="A47">
        <v>13524</v>
      </c>
      <c r="B47">
        <v>1.2808272999999999</v>
      </c>
      <c r="C47">
        <v>8243</v>
      </c>
      <c r="D47">
        <v>0.26834079999999999</v>
      </c>
      <c r="F47" s="4">
        <f t="shared" si="0"/>
        <v>13.523999999999999</v>
      </c>
      <c r="G47" s="4">
        <f t="shared" si="1"/>
        <v>8.2430000000000003</v>
      </c>
    </row>
    <row r="48" spans="1:7" x14ac:dyDescent="0.25">
      <c r="A48">
        <v>12724</v>
      </c>
      <c r="B48">
        <v>2.3127970000000002</v>
      </c>
      <c r="C48">
        <v>6565</v>
      </c>
      <c r="D48">
        <v>0.54536200000000001</v>
      </c>
      <c r="F48" s="4">
        <f t="shared" si="0"/>
        <v>12.724</v>
      </c>
      <c r="G48" s="4">
        <f t="shared" si="1"/>
        <v>6.5650000000000004</v>
      </c>
    </row>
    <row r="49" spans="1:7" x14ac:dyDescent="0.25">
      <c r="A49">
        <v>11575</v>
      </c>
      <c r="B49">
        <v>1.8817366</v>
      </c>
      <c r="C49">
        <v>10546</v>
      </c>
      <c r="D49">
        <v>3.6230747999999999</v>
      </c>
      <c r="F49" s="4">
        <f t="shared" si="0"/>
        <v>11.574999999999999</v>
      </c>
      <c r="G49" s="4">
        <f t="shared" si="1"/>
        <v>10.545999999999999</v>
      </c>
    </row>
    <row r="50" spans="1:7" x14ac:dyDescent="0.25">
      <c r="A50">
        <v>10991</v>
      </c>
      <c r="B50">
        <v>1.7574196</v>
      </c>
      <c r="C50">
        <v>9263</v>
      </c>
      <c r="D50">
        <v>2.2625000000000002</v>
      </c>
      <c r="F50" s="4">
        <f t="shared" si="0"/>
        <v>10.991</v>
      </c>
      <c r="G50" s="4">
        <f t="shared" si="1"/>
        <v>9.2629999999999999</v>
      </c>
    </row>
    <row r="51" spans="1:7" x14ac:dyDescent="0.25">
      <c r="A51">
        <v>10861</v>
      </c>
      <c r="B51">
        <v>1.0777330000000001</v>
      </c>
      <c r="C51">
        <v>5513</v>
      </c>
      <c r="D51">
        <v>1.8591394000000001</v>
      </c>
      <c r="F51" s="4">
        <f t="shared" si="0"/>
        <v>10.861000000000001</v>
      </c>
      <c r="G51" s="4">
        <f t="shared" si="1"/>
        <v>5.5129999999999999</v>
      </c>
    </row>
    <row r="52" spans="1:7" x14ac:dyDescent="0.25">
      <c r="A52">
        <v>11178</v>
      </c>
      <c r="B52">
        <v>2.38937</v>
      </c>
      <c r="C52">
        <v>8154</v>
      </c>
      <c r="D52">
        <v>1.6351414</v>
      </c>
      <c r="F52" s="4">
        <f t="shared" si="0"/>
        <v>11.178000000000001</v>
      </c>
      <c r="G52" s="4">
        <f t="shared" si="1"/>
        <v>8.1539999999999999</v>
      </c>
    </row>
    <row r="53" spans="1:7" x14ac:dyDescent="0.25">
      <c r="A53">
        <v>34383</v>
      </c>
      <c r="B53">
        <v>1.2808272999999999</v>
      </c>
      <c r="C53">
        <v>14355</v>
      </c>
      <c r="D53">
        <v>2.5726711999999998</v>
      </c>
      <c r="F53" s="4">
        <f t="shared" si="0"/>
        <v>34.383000000000003</v>
      </c>
      <c r="G53" s="4">
        <f t="shared" si="1"/>
        <v>14.355</v>
      </c>
    </row>
    <row r="54" spans="1:7" x14ac:dyDescent="0.25">
      <c r="A54">
        <v>30098</v>
      </c>
      <c r="B54">
        <v>1.3573706000000001</v>
      </c>
      <c r="C54">
        <v>18624</v>
      </c>
      <c r="D54">
        <v>1.2893540999999999</v>
      </c>
      <c r="F54" s="4">
        <f t="shared" si="0"/>
        <v>30.097999999999999</v>
      </c>
      <c r="G54" s="4">
        <f t="shared" si="1"/>
        <v>18.623999999999999</v>
      </c>
    </row>
    <row r="55" spans="1:7" x14ac:dyDescent="0.25">
      <c r="A55">
        <v>13096</v>
      </c>
      <c r="B55">
        <v>2.3306653000000002</v>
      </c>
      <c r="C55">
        <v>10046</v>
      </c>
      <c r="D55">
        <v>3.375896</v>
      </c>
      <c r="F55" s="4">
        <f t="shared" si="0"/>
        <v>13.096</v>
      </c>
      <c r="G55" s="4">
        <f t="shared" si="1"/>
        <v>10.045999999999999</v>
      </c>
    </row>
    <row r="56" spans="1:7" x14ac:dyDescent="0.25">
      <c r="A56">
        <v>17408</v>
      </c>
      <c r="B56">
        <v>2.4261054999999998</v>
      </c>
      <c r="C56">
        <v>7882</v>
      </c>
      <c r="D56">
        <v>1.8833996</v>
      </c>
      <c r="F56" s="4">
        <f t="shared" si="0"/>
        <v>17.408000000000001</v>
      </c>
      <c r="G56" s="4">
        <f t="shared" si="1"/>
        <v>7.8819999999999997</v>
      </c>
    </row>
    <row r="57" spans="1:7" x14ac:dyDescent="0.25">
      <c r="A57">
        <v>56220</v>
      </c>
      <c r="B57">
        <v>3.2104566000000001</v>
      </c>
      <c r="C57">
        <v>35764</v>
      </c>
      <c r="D57">
        <v>3.8902220000000001</v>
      </c>
      <c r="F57" s="4">
        <f t="shared" si="0"/>
        <v>56.22</v>
      </c>
      <c r="G57" s="4">
        <f t="shared" si="1"/>
        <v>35.764000000000003</v>
      </c>
    </row>
    <row r="58" spans="1:7" x14ac:dyDescent="0.25">
      <c r="A58">
        <v>19056</v>
      </c>
      <c r="B58">
        <v>3.1948137000000001</v>
      </c>
      <c r="C58">
        <v>21980</v>
      </c>
      <c r="D58">
        <v>1.7623118</v>
      </c>
      <c r="F58" s="4">
        <f t="shared" si="0"/>
        <v>19.056000000000001</v>
      </c>
      <c r="G58" s="4">
        <f t="shared" si="1"/>
        <v>21.98</v>
      </c>
    </row>
    <row r="59" spans="1:7" x14ac:dyDescent="0.25">
      <c r="A59">
        <v>5730</v>
      </c>
      <c r="B59">
        <v>0.55390609999999996</v>
      </c>
      <c r="C59">
        <v>21874</v>
      </c>
      <c r="D59">
        <v>2.8689919000000002</v>
      </c>
      <c r="F59" s="4">
        <f t="shared" si="0"/>
        <v>5.73</v>
      </c>
      <c r="G59" s="4">
        <f t="shared" si="1"/>
        <v>21.873999999999999</v>
      </c>
    </row>
    <row r="60" spans="1:7" x14ac:dyDescent="0.25">
      <c r="A60">
        <v>6296</v>
      </c>
      <c r="B60">
        <v>0.77833039999999998</v>
      </c>
      <c r="C60">
        <v>6075</v>
      </c>
      <c r="D60">
        <v>1.2881395</v>
      </c>
      <c r="F60" s="4">
        <f t="shared" si="0"/>
        <v>6.2960000000000003</v>
      </c>
      <c r="G60" s="4">
        <f t="shared" si="1"/>
        <v>6.0750000000000002</v>
      </c>
    </row>
    <row r="61" spans="1:7" x14ac:dyDescent="0.25">
      <c r="A61">
        <v>13361</v>
      </c>
      <c r="B61">
        <v>2.7222749999999998</v>
      </c>
      <c r="C61">
        <v>6752</v>
      </c>
      <c r="D61">
        <v>1.4814422</v>
      </c>
      <c r="F61" s="4">
        <f t="shared" si="0"/>
        <v>13.361000000000001</v>
      </c>
      <c r="G61" s="4">
        <f t="shared" si="1"/>
        <v>6.7519999999999998</v>
      </c>
    </row>
    <row r="62" spans="1:7" x14ac:dyDescent="0.25">
      <c r="A62">
        <v>6181</v>
      </c>
      <c r="B62">
        <v>1.7282276999999999</v>
      </c>
      <c r="C62">
        <v>12150</v>
      </c>
      <c r="D62">
        <v>2.5647484999999999</v>
      </c>
      <c r="F62" s="4">
        <f t="shared" si="0"/>
        <v>6.181</v>
      </c>
      <c r="G62" s="4">
        <f t="shared" si="1"/>
        <v>12.15</v>
      </c>
    </row>
    <row r="63" spans="1:7" x14ac:dyDescent="0.25">
      <c r="A63">
        <v>12477</v>
      </c>
      <c r="B63">
        <v>1.4456100000000001</v>
      </c>
      <c r="C63">
        <v>7286</v>
      </c>
      <c r="D63">
        <v>0.64770260000000002</v>
      </c>
      <c r="F63" s="4">
        <f t="shared" si="0"/>
        <v>12.477</v>
      </c>
      <c r="G63" s="4">
        <f t="shared" si="1"/>
        <v>7.2859999999999996</v>
      </c>
    </row>
    <row r="64" spans="1:7" x14ac:dyDescent="0.25">
      <c r="A64">
        <v>5924</v>
      </c>
      <c r="B64">
        <v>0.61037487000000001</v>
      </c>
      <c r="C64">
        <v>7132</v>
      </c>
      <c r="D64">
        <v>1.3181703</v>
      </c>
      <c r="F64" s="4">
        <f t="shared" si="0"/>
        <v>5.9240000000000004</v>
      </c>
      <c r="G64" s="4">
        <f t="shared" si="1"/>
        <v>7.1319999999999997</v>
      </c>
    </row>
    <row r="65" spans="1:7" x14ac:dyDescent="0.25">
      <c r="A65">
        <v>7320</v>
      </c>
      <c r="B65">
        <v>0.94542473999999999</v>
      </c>
      <c r="C65">
        <v>7385</v>
      </c>
      <c r="D65">
        <v>1.0210482000000001</v>
      </c>
      <c r="F65" s="4">
        <f t="shared" si="0"/>
        <v>7.32</v>
      </c>
      <c r="G65" s="4">
        <f t="shared" si="1"/>
        <v>7.3849999999999998</v>
      </c>
    </row>
    <row r="66" spans="1:7" x14ac:dyDescent="0.25">
      <c r="A66">
        <v>11586</v>
      </c>
      <c r="B66">
        <v>0.8089035</v>
      </c>
      <c r="C66">
        <v>5630</v>
      </c>
      <c r="D66">
        <v>1.5389706999999999</v>
      </c>
      <c r="F66" s="4">
        <f t="shared" si="0"/>
        <v>11.586</v>
      </c>
      <c r="G66" s="4">
        <f t="shared" si="1"/>
        <v>5.63</v>
      </c>
    </row>
    <row r="67" spans="1:7" x14ac:dyDescent="0.25">
      <c r="A67">
        <v>13252</v>
      </c>
      <c r="B67">
        <v>1.0653155000000001</v>
      </c>
      <c r="C67">
        <v>10127</v>
      </c>
      <c r="D67">
        <v>1.6729974999999999</v>
      </c>
      <c r="F67" s="4">
        <f t="shared" si="0"/>
        <v>13.252000000000001</v>
      </c>
      <c r="G67" s="4">
        <f t="shared" si="1"/>
        <v>10.127000000000001</v>
      </c>
    </row>
    <row r="68" spans="1:7" x14ac:dyDescent="0.25">
      <c r="A68">
        <v>15574</v>
      </c>
      <c r="B68">
        <v>1.7458013999999999</v>
      </c>
      <c r="C68">
        <v>13270</v>
      </c>
      <c r="D68">
        <v>3.2077734000000002</v>
      </c>
      <c r="F68" s="4">
        <f t="shared" si="0"/>
        <v>15.574</v>
      </c>
      <c r="G68" s="4">
        <f t="shared" si="1"/>
        <v>13.27</v>
      </c>
    </row>
    <row r="69" spans="1:7" x14ac:dyDescent="0.25">
      <c r="A69">
        <v>9947</v>
      </c>
      <c r="B69">
        <v>0.14803749999999999</v>
      </c>
      <c r="C69">
        <v>8383</v>
      </c>
      <c r="D69">
        <v>0.71981746000000002</v>
      </c>
      <c r="F69" s="4">
        <f t="shared" ref="F69:F132" si="2">A69/1000</f>
        <v>9.9469999999999992</v>
      </c>
      <c r="G69" s="4">
        <f t="shared" ref="G69:G132" si="3">C69/1000</f>
        <v>8.3829999999999991</v>
      </c>
    </row>
    <row r="70" spans="1:7" x14ac:dyDescent="0.25">
      <c r="A70">
        <v>11532</v>
      </c>
      <c r="B70">
        <v>1.1602691000000001</v>
      </c>
      <c r="C70">
        <v>18149</v>
      </c>
      <c r="D70">
        <v>1.8540804</v>
      </c>
      <c r="F70" s="4">
        <f t="shared" si="2"/>
        <v>11.532</v>
      </c>
      <c r="G70" s="4">
        <f t="shared" si="3"/>
        <v>18.149000000000001</v>
      </c>
    </row>
    <row r="71" spans="1:7" x14ac:dyDescent="0.25">
      <c r="A71">
        <v>7092</v>
      </c>
      <c r="B71">
        <v>0.42978270000000002</v>
      </c>
      <c r="C71">
        <v>12766</v>
      </c>
      <c r="D71">
        <v>1.1439646000000001</v>
      </c>
      <c r="F71" s="4">
        <f t="shared" si="2"/>
        <v>7.0919999999999996</v>
      </c>
      <c r="G71" s="4">
        <f t="shared" si="3"/>
        <v>12.766</v>
      </c>
    </row>
    <row r="72" spans="1:7" x14ac:dyDescent="0.25">
      <c r="A72">
        <v>20308</v>
      </c>
      <c r="B72">
        <v>1.345207</v>
      </c>
      <c r="C72">
        <v>9211</v>
      </c>
      <c r="D72">
        <v>2.6235867000000002</v>
      </c>
      <c r="F72" s="4">
        <f t="shared" si="2"/>
        <v>20.308</v>
      </c>
      <c r="G72" s="4">
        <f t="shared" si="3"/>
        <v>9.2110000000000003</v>
      </c>
    </row>
    <row r="73" spans="1:7" x14ac:dyDescent="0.25">
      <c r="A73">
        <v>18637</v>
      </c>
      <c r="B73">
        <v>1.0638449999999999</v>
      </c>
      <c r="C73">
        <v>7019</v>
      </c>
      <c r="D73">
        <v>2.0782099999999999</v>
      </c>
      <c r="F73" s="4">
        <f t="shared" si="2"/>
        <v>18.637</v>
      </c>
      <c r="G73" s="4">
        <f t="shared" si="3"/>
        <v>7.0190000000000001</v>
      </c>
    </row>
    <row r="74" spans="1:7" x14ac:dyDescent="0.25">
      <c r="A74">
        <v>8292</v>
      </c>
      <c r="B74">
        <v>2.0313560000000002</v>
      </c>
      <c r="C74">
        <v>8275</v>
      </c>
      <c r="D74">
        <v>1.6071382000000001</v>
      </c>
      <c r="F74" s="4">
        <f t="shared" si="2"/>
        <v>8.2919999999999998</v>
      </c>
      <c r="G74" s="4">
        <f t="shared" si="3"/>
        <v>8.2750000000000004</v>
      </c>
    </row>
    <row r="75" spans="1:7" x14ac:dyDescent="0.25">
      <c r="A75">
        <v>12350</v>
      </c>
      <c r="B75">
        <v>1.0950241000000001</v>
      </c>
      <c r="C75">
        <v>9725</v>
      </c>
      <c r="D75">
        <v>0.72198885999999995</v>
      </c>
      <c r="F75" s="4">
        <f t="shared" si="2"/>
        <v>12.35</v>
      </c>
      <c r="G75" s="4">
        <f t="shared" si="3"/>
        <v>9.7249999999999996</v>
      </c>
    </row>
    <row r="76" spans="1:7" x14ac:dyDescent="0.25">
      <c r="A76">
        <v>5413</v>
      </c>
      <c r="B76">
        <v>0.63055799999999995</v>
      </c>
      <c r="C76">
        <v>5774</v>
      </c>
      <c r="D76">
        <v>1.3252765</v>
      </c>
      <c r="F76" s="4">
        <f t="shared" si="2"/>
        <v>5.4130000000000003</v>
      </c>
      <c r="G76" s="4">
        <f t="shared" si="3"/>
        <v>5.774</v>
      </c>
    </row>
    <row r="77" spans="1:7" x14ac:dyDescent="0.25">
      <c r="A77">
        <v>6097</v>
      </c>
      <c r="B77">
        <v>1.5875378</v>
      </c>
      <c r="C77">
        <v>13648</v>
      </c>
      <c r="D77">
        <v>1.0102593</v>
      </c>
      <c r="F77" s="4">
        <f t="shared" si="2"/>
        <v>6.0970000000000004</v>
      </c>
      <c r="G77" s="4">
        <f t="shared" si="3"/>
        <v>13.648</v>
      </c>
    </row>
    <row r="78" spans="1:7" x14ac:dyDescent="0.25">
      <c r="A78">
        <v>6212</v>
      </c>
      <c r="B78">
        <v>1.1548598999999999</v>
      </c>
      <c r="C78">
        <v>12013</v>
      </c>
      <c r="D78">
        <v>0.83742830000000001</v>
      </c>
      <c r="F78" s="4">
        <f t="shared" si="2"/>
        <v>6.2119999999999997</v>
      </c>
      <c r="G78" s="4">
        <f t="shared" si="3"/>
        <v>12.013</v>
      </c>
    </row>
    <row r="79" spans="1:7" x14ac:dyDescent="0.25">
      <c r="A79">
        <v>15143</v>
      </c>
      <c r="B79">
        <v>1.9979438</v>
      </c>
      <c r="C79">
        <v>8673</v>
      </c>
      <c r="D79">
        <v>2.5395992000000001</v>
      </c>
      <c r="F79" s="4">
        <f t="shared" si="2"/>
        <v>15.143000000000001</v>
      </c>
      <c r="G79" s="4">
        <f t="shared" si="3"/>
        <v>8.673</v>
      </c>
    </row>
    <row r="80" spans="1:7" x14ac:dyDescent="0.25">
      <c r="A80">
        <v>20858</v>
      </c>
      <c r="B80">
        <v>1.9399033000000001</v>
      </c>
      <c r="C80">
        <v>8374</v>
      </c>
      <c r="D80">
        <v>2.2835062000000002</v>
      </c>
      <c r="F80" s="4">
        <f t="shared" si="2"/>
        <v>20.858000000000001</v>
      </c>
      <c r="G80" s="4">
        <f t="shared" si="3"/>
        <v>8.3740000000000006</v>
      </c>
    </row>
    <row r="81" spans="1:7" x14ac:dyDescent="0.25">
      <c r="A81">
        <v>8245</v>
      </c>
      <c r="B81">
        <v>1.5791341000000001</v>
      </c>
      <c r="C81">
        <v>7230</v>
      </c>
      <c r="D81">
        <v>1.1315820999999999</v>
      </c>
      <c r="F81" s="4">
        <f t="shared" si="2"/>
        <v>8.2449999999999992</v>
      </c>
      <c r="G81" s="4">
        <f t="shared" si="3"/>
        <v>7.23</v>
      </c>
    </row>
    <row r="82" spans="1:7" x14ac:dyDescent="0.25">
      <c r="A82">
        <v>5197</v>
      </c>
      <c r="B82">
        <v>0.3357176</v>
      </c>
      <c r="C82">
        <v>16094</v>
      </c>
      <c r="D82">
        <v>1.7205112</v>
      </c>
      <c r="F82" s="4">
        <f t="shared" si="2"/>
        <v>5.1970000000000001</v>
      </c>
      <c r="G82" s="4">
        <f t="shared" si="3"/>
        <v>16.094000000000001</v>
      </c>
    </row>
    <row r="83" spans="1:7" x14ac:dyDescent="0.25">
      <c r="A83">
        <v>4863</v>
      </c>
      <c r="B83">
        <v>0.69210035000000003</v>
      </c>
      <c r="C83">
        <v>14701</v>
      </c>
      <c r="D83">
        <v>1.1862861</v>
      </c>
      <c r="F83" s="4">
        <f t="shared" si="2"/>
        <v>4.8630000000000004</v>
      </c>
      <c r="G83" s="4">
        <f t="shared" si="3"/>
        <v>14.701000000000001</v>
      </c>
    </row>
    <row r="84" spans="1:7" x14ac:dyDescent="0.25">
      <c r="A84">
        <v>8576</v>
      </c>
      <c r="B84">
        <v>2.8953359999999999</v>
      </c>
      <c r="C84">
        <v>10439</v>
      </c>
      <c r="D84">
        <v>0.87758919999999996</v>
      </c>
      <c r="F84" s="4">
        <f t="shared" si="2"/>
        <v>8.5760000000000005</v>
      </c>
      <c r="G84" s="4">
        <f t="shared" si="3"/>
        <v>10.439</v>
      </c>
    </row>
    <row r="85" spans="1:7" x14ac:dyDescent="0.25">
      <c r="A85">
        <v>6747</v>
      </c>
      <c r="B85">
        <v>1.2511512</v>
      </c>
      <c r="C85">
        <v>12945</v>
      </c>
      <c r="D85">
        <v>2.3407187</v>
      </c>
      <c r="F85" s="4">
        <f t="shared" si="2"/>
        <v>6.7469999999999999</v>
      </c>
      <c r="G85" s="4">
        <f t="shared" si="3"/>
        <v>12.945</v>
      </c>
    </row>
    <row r="86" spans="1:7" x14ac:dyDescent="0.25">
      <c r="A86">
        <v>6679</v>
      </c>
      <c r="B86">
        <v>1.1922094000000001</v>
      </c>
      <c r="C86">
        <v>14384</v>
      </c>
      <c r="D86">
        <v>0.87848059999999994</v>
      </c>
      <c r="F86" s="4">
        <f t="shared" si="2"/>
        <v>6.6790000000000003</v>
      </c>
      <c r="G86" s="4">
        <f t="shared" si="3"/>
        <v>14.384</v>
      </c>
    </row>
    <row r="87" spans="1:7" x14ac:dyDescent="0.25">
      <c r="A87">
        <v>14990</v>
      </c>
      <c r="B87">
        <v>1.5601853000000001</v>
      </c>
      <c r="C87">
        <v>6353</v>
      </c>
      <c r="D87">
        <v>2.0336666000000001</v>
      </c>
      <c r="F87" s="4">
        <f t="shared" si="2"/>
        <v>14.99</v>
      </c>
      <c r="G87" s="4">
        <f t="shared" si="3"/>
        <v>6.3529999999999998</v>
      </c>
    </row>
    <row r="88" spans="1:7" x14ac:dyDescent="0.25">
      <c r="A88">
        <v>6430</v>
      </c>
      <c r="B88">
        <v>1.0943092000000001</v>
      </c>
      <c r="C88">
        <v>5622</v>
      </c>
      <c r="D88">
        <v>1.6962287</v>
      </c>
      <c r="F88" s="4">
        <f t="shared" si="2"/>
        <v>6.43</v>
      </c>
      <c r="G88" s="4">
        <f t="shared" si="3"/>
        <v>5.6219999999999999</v>
      </c>
    </row>
    <row r="89" spans="1:7" x14ac:dyDescent="0.25">
      <c r="A89">
        <v>20257</v>
      </c>
      <c r="B89">
        <v>2.7072816</v>
      </c>
      <c r="C89">
        <v>7831</v>
      </c>
      <c r="D89">
        <v>1.1288119999999999</v>
      </c>
      <c r="F89" s="4">
        <f t="shared" si="2"/>
        <v>20.257000000000001</v>
      </c>
      <c r="G89" s="4">
        <f t="shared" si="3"/>
        <v>7.8310000000000004</v>
      </c>
    </row>
    <row r="90" spans="1:7" x14ac:dyDescent="0.25">
      <c r="A90">
        <v>10110</v>
      </c>
      <c r="B90">
        <v>3.0726659999999999</v>
      </c>
      <c r="C90">
        <v>20133</v>
      </c>
      <c r="D90">
        <v>2.1623785</v>
      </c>
      <c r="F90" s="4">
        <f t="shared" si="2"/>
        <v>10.11</v>
      </c>
      <c r="G90" s="4">
        <f t="shared" si="3"/>
        <v>20.132999999999999</v>
      </c>
    </row>
    <row r="91" spans="1:7" x14ac:dyDescent="0.25">
      <c r="A91">
        <v>6246</v>
      </c>
      <c r="B91">
        <v>1.8405218999999999</v>
      </c>
      <c r="C91">
        <v>6995</v>
      </c>
      <c r="D91">
        <v>3.2839809999999998</v>
      </c>
      <c r="F91" s="4">
        <f t="shared" si="2"/>
        <v>6.2460000000000004</v>
      </c>
      <c r="G91" s="4">
        <f t="shared" si="3"/>
        <v>6.9950000000000001</v>
      </c>
    </row>
    <row r="92" spans="1:7" x14ac:dyDescent="0.25">
      <c r="A92">
        <v>11911</v>
      </c>
      <c r="B92">
        <v>2.471495</v>
      </c>
      <c r="C92">
        <v>12221</v>
      </c>
      <c r="D92">
        <v>4.5581449999999997</v>
      </c>
      <c r="F92" s="4">
        <f t="shared" si="2"/>
        <v>11.911</v>
      </c>
      <c r="G92" s="4">
        <f t="shared" si="3"/>
        <v>12.221</v>
      </c>
    </row>
    <row r="93" spans="1:7" x14ac:dyDescent="0.25">
      <c r="A93">
        <v>8195</v>
      </c>
      <c r="B93">
        <v>2.2307956</v>
      </c>
      <c r="C93">
        <v>14361</v>
      </c>
      <c r="D93">
        <v>1.39995</v>
      </c>
      <c r="F93" s="4">
        <f t="shared" si="2"/>
        <v>8.1950000000000003</v>
      </c>
      <c r="G93" s="4">
        <f t="shared" si="3"/>
        <v>14.361000000000001</v>
      </c>
    </row>
    <row r="94" spans="1:7" x14ac:dyDescent="0.25">
      <c r="A94">
        <v>5663</v>
      </c>
      <c r="B94">
        <v>1.4585466</v>
      </c>
      <c r="C94">
        <v>9915</v>
      </c>
      <c r="D94">
        <v>3.4137122999999998</v>
      </c>
      <c r="F94" s="4">
        <f t="shared" si="2"/>
        <v>5.6630000000000003</v>
      </c>
      <c r="G94" s="4">
        <f t="shared" si="3"/>
        <v>9.9149999999999991</v>
      </c>
    </row>
    <row r="95" spans="1:7" x14ac:dyDescent="0.25">
      <c r="A95">
        <v>9030</v>
      </c>
      <c r="B95">
        <v>0.69210035000000003</v>
      </c>
      <c r="C95">
        <v>11965</v>
      </c>
      <c r="D95">
        <v>0.75068840000000003</v>
      </c>
      <c r="F95" s="4">
        <f t="shared" si="2"/>
        <v>9.0299999999999994</v>
      </c>
      <c r="G95" s="4">
        <f t="shared" si="3"/>
        <v>11.965</v>
      </c>
    </row>
    <row r="96" spans="1:7" x14ac:dyDescent="0.25">
      <c r="A96">
        <v>9261</v>
      </c>
      <c r="B96">
        <v>0.46813591999999998</v>
      </c>
      <c r="C96">
        <v>7258</v>
      </c>
      <c r="D96">
        <v>2.9356089999999999</v>
      </c>
      <c r="F96" s="4">
        <f t="shared" si="2"/>
        <v>9.2609999999999992</v>
      </c>
      <c r="G96" s="4">
        <f t="shared" si="3"/>
        <v>7.258</v>
      </c>
    </row>
    <row r="97" spans="1:7" x14ac:dyDescent="0.25">
      <c r="A97">
        <v>4598</v>
      </c>
      <c r="B97">
        <v>2.7409015000000001</v>
      </c>
      <c r="C97">
        <v>15951</v>
      </c>
      <c r="D97">
        <v>3.1369557000000001</v>
      </c>
      <c r="F97" s="4">
        <f t="shared" si="2"/>
        <v>4.5979999999999999</v>
      </c>
      <c r="G97" s="4">
        <f t="shared" si="3"/>
        <v>15.951000000000001</v>
      </c>
    </row>
    <row r="98" spans="1:7" x14ac:dyDescent="0.25">
      <c r="A98">
        <v>7113</v>
      </c>
      <c r="B98">
        <v>1.2978248999999999</v>
      </c>
      <c r="C98">
        <v>12764</v>
      </c>
      <c r="D98">
        <v>3.4479375000000001</v>
      </c>
      <c r="F98" s="4">
        <f t="shared" si="2"/>
        <v>7.1130000000000004</v>
      </c>
      <c r="G98" s="4">
        <f t="shared" si="3"/>
        <v>12.763999999999999</v>
      </c>
    </row>
    <row r="99" spans="1:7" x14ac:dyDescent="0.25">
      <c r="A99">
        <v>8027</v>
      </c>
      <c r="B99">
        <v>2.7245743</v>
      </c>
      <c r="C99">
        <v>6777</v>
      </c>
      <c r="D99">
        <v>0.59347090000000002</v>
      </c>
      <c r="F99" s="4">
        <f t="shared" si="2"/>
        <v>8.0269999999999992</v>
      </c>
      <c r="G99" s="4">
        <f t="shared" si="3"/>
        <v>6.7770000000000001</v>
      </c>
    </row>
    <row r="100" spans="1:7" x14ac:dyDescent="0.25">
      <c r="A100">
        <v>10426</v>
      </c>
      <c r="B100">
        <v>0.69997173999999995</v>
      </c>
      <c r="C100">
        <v>8514</v>
      </c>
      <c r="D100">
        <v>1.4930204</v>
      </c>
      <c r="F100" s="4">
        <f t="shared" si="2"/>
        <v>10.426</v>
      </c>
      <c r="G100" s="4">
        <f t="shared" si="3"/>
        <v>8.5139999999999993</v>
      </c>
    </row>
    <row r="101" spans="1:7" x14ac:dyDescent="0.25">
      <c r="A101">
        <v>6914</v>
      </c>
      <c r="B101">
        <v>1.1562146</v>
      </c>
      <c r="C101">
        <v>10643</v>
      </c>
      <c r="D101">
        <v>1.8582972</v>
      </c>
      <c r="F101" s="4">
        <f t="shared" si="2"/>
        <v>6.9139999999999997</v>
      </c>
      <c r="G101" s="4">
        <f t="shared" si="3"/>
        <v>10.643000000000001</v>
      </c>
    </row>
    <row r="102" spans="1:7" x14ac:dyDescent="0.25">
      <c r="A102">
        <v>8495</v>
      </c>
      <c r="B102">
        <v>1.8742346000000001</v>
      </c>
      <c r="C102">
        <v>24253</v>
      </c>
      <c r="D102">
        <v>2.693368</v>
      </c>
      <c r="F102" s="4">
        <f t="shared" si="2"/>
        <v>8.4949999999999992</v>
      </c>
      <c r="G102" s="4">
        <f t="shared" si="3"/>
        <v>24.253</v>
      </c>
    </row>
    <row r="103" spans="1:7" x14ac:dyDescent="0.25">
      <c r="A103">
        <v>6413</v>
      </c>
      <c r="B103">
        <v>1.4044156999999999</v>
      </c>
      <c r="C103">
        <v>21872</v>
      </c>
      <c r="D103">
        <v>1.291174</v>
      </c>
      <c r="F103" s="4">
        <f t="shared" si="2"/>
        <v>6.4130000000000003</v>
      </c>
      <c r="G103" s="4">
        <f t="shared" si="3"/>
        <v>21.872</v>
      </c>
    </row>
    <row r="104" spans="1:7" x14ac:dyDescent="0.25">
      <c r="A104">
        <v>12844</v>
      </c>
      <c r="B104">
        <v>0.45799459999999997</v>
      </c>
      <c r="C104">
        <v>10626</v>
      </c>
      <c r="D104">
        <v>4.5064973999999998</v>
      </c>
      <c r="F104" s="4">
        <f t="shared" si="2"/>
        <v>12.843999999999999</v>
      </c>
      <c r="G104" s="4">
        <f t="shared" si="3"/>
        <v>10.625999999999999</v>
      </c>
    </row>
    <row r="105" spans="1:7" x14ac:dyDescent="0.25">
      <c r="A105">
        <v>7414</v>
      </c>
      <c r="B105">
        <v>0.36261644999999998</v>
      </c>
      <c r="C105">
        <v>12510</v>
      </c>
      <c r="D105">
        <v>1.3193573999999999</v>
      </c>
      <c r="F105" s="4">
        <f t="shared" si="2"/>
        <v>7.4139999999999997</v>
      </c>
      <c r="G105" s="4">
        <f t="shared" si="3"/>
        <v>12.51</v>
      </c>
    </row>
    <row r="106" spans="1:7" x14ac:dyDescent="0.25">
      <c r="A106">
        <v>7258</v>
      </c>
      <c r="B106">
        <v>1.0512633</v>
      </c>
      <c r="C106">
        <v>13741</v>
      </c>
      <c r="D106">
        <v>1.684653</v>
      </c>
      <c r="F106" s="4">
        <f t="shared" si="2"/>
        <v>7.258</v>
      </c>
      <c r="G106" s="4">
        <f t="shared" si="3"/>
        <v>13.741</v>
      </c>
    </row>
    <row r="107" spans="1:7" x14ac:dyDescent="0.25">
      <c r="A107">
        <v>6464</v>
      </c>
      <c r="B107">
        <v>0.43700644</v>
      </c>
      <c r="C107">
        <v>9295</v>
      </c>
      <c r="D107">
        <v>0.3357176</v>
      </c>
      <c r="F107" s="4">
        <f t="shared" si="2"/>
        <v>6.4640000000000004</v>
      </c>
      <c r="G107" s="4">
        <f t="shared" si="3"/>
        <v>9.2949999999999999</v>
      </c>
    </row>
    <row r="108" spans="1:7" x14ac:dyDescent="0.25">
      <c r="A108">
        <v>7594</v>
      </c>
      <c r="B108">
        <v>0.89960949999999995</v>
      </c>
      <c r="C108">
        <v>11175</v>
      </c>
      <c r="D108">
        <v>1.1071086999999999</v>
      </c>
      <c r="F108" s="4">
        <f t="shared" si="2"/>
        <v>7.5940000000000003</v>
      </c>
      <c r="G108" s="4">
        <f t="shared" si="3"/>
        <v>11.175000000000001</v>
      </c>
    </row>
    <row r="109" spans="1:7" x14ac:dyDescent="0.25">
      <c r="A109">
        <v>12742</v>
      </c>
      <c r="B109">
        <v>1.4385542</v>
      </c>
      <c r="C109">
        <v>12642</v>
      </c>
      <c r="D109">
        <v>2.5866289999999998</v>
      </c>
      <c r="F109" s="4">
        <f t="shared" si="2"/>
        <v>12.742000000000001</v>
      </c>
      <c r="G109" s="4">
        <f t="shared" si="3"/>
        <v>12.641999999999999</v>
      </c>
    </row>
    <row r="110" spans="1:7" x14ac:dyDescent="0.25">
      <c r="A110">
        <v>9028</v>
      </c>
      <c r="B110">
        <v>0.58683974000000005</v>
      </c>
      <c r="C110">
        <v>9512</v>
      </c>
      <c r="D110">
        <v>1.5303005000000001</v>
      </c>
      <c r="F110" s="4">
        <f t="shared" si="2"/>
        <v>9.0280000000000005</v>
      </c>
      <c r="G110" s="4">
        <f t="shared" si="3"/>
        <v>9.5120000000000005</v>
      </c>
    </row>
    <row r="111" spans="1:7" x14ac:dyDescent="0.25">
      <c r="A111">
        <v>14542</v>
      </c>
      <c r="B111">
        <v>1.2580138000000001</v>
      </c>
      <c r="C111">
        <v>7429</v>
      </c>
      <c r="D111">
        <v>0.81852216</v>
      </c>
      <c r="F111" s="4">
        <f t="shared" si="2"/>
        <v>14.542</v>
      </c>
      <c r="G111" s="4">
        <f t="shared" si="3"/>
        <v>7.4290000000000003</v>
      </c>
    </row>
    <row r="112" spans="1:7" x14ac:dyDescent="0.25">
      <c r="A112">
        <v>6047</v>
      </c>
      <c r="B112">
        <v>0.68983483000000001</v>
      </c>
      <c r="C112">
        <v>7063</v>
      </c>
      <c r="D112">
        <v>0.78533799999999998</v>
      </c>
      <c r="F112" s="4">
        <f t="shared" si="2"/>
        <v>6.0469999999999997</v>
      </c>
      <c r="G112" s="4">
        <f t="shared" si="3"/>
        <v>7.0629999999999997</v>
      </c>
    </row>
    <row r="113" spans="1:7" x14ac:dyDescent="0.25">
      <c r="A113">
        <v>6164</v>
      </c>
      <c r="B113">
        <v>1.4655062999999999</v>
      </c>
      <c r="C113">
        <v>18523</v>
      </c>
      <c r="D113">
        <v>1.4116420999999999</v>
      </c>
      <c r="F113" s="4">
        <f t="shared" si="2"/>
        <v>6.1639999999999997</v>
      </c>
      <c r="G113" s="4">
        <f t="shared" si="3"/>
        <v>18.523</v>
      </c>
    </row>
    <row r="114" spans="1:7" x14ac:dyDescent="0.25">
      <c r="A114">
        <v>3730</v>
      </c>
      <c r="B114">
        <v>1.1106377999999999</v>
      </c>
      <c r="C114">
        <v>7995</v>
      </c>
      <c r="D114">
        <v>1.7223301</v>
      </c>
      <c r="F114" s="4">
        <f t="shared" si="2"/>
        <v>3.73</v>
      </c>
      <c r="G114" s="4">
        <f t="shared" si="3"/>
        <v>7.9950000000000001</v>
      </c>
    </row>
    <row r="115" spans="1:7" x14ac:dyDescent="0.25">
      <c r="A115">
        <v>7314</v>
      </c>
      <c r="B115">
        <v>1.215614</v>
      </c>
      <c r="C115">
        <v>14175</v>
      </c>
      <c r="D115">
        <v>3.4669557000000002</v>
      </c>
      <c r="F115" s="4">
        <f t="shared" si="2"/>
        <v>7.3140000000000001</v>
      </c>
      <c r="G115" s="4">
        <f t="shared" si="3"/>
        <v>14.175000000000001</v>
      </c>
    </row>
    <row r="116" spans="1:7" x14ac:dyDescent="0.25">
      <c r="A116">
        <v>5949</v>
      </c>
      <c r="B116">
        <v>2.0213130000000001</v>
      </c>
      <c r="C116">
        <v>12661</v>
      </c>
      <c r="D116">
        <v>2.1565793000000002</v>
      </c>
      <c r="F116" s="4">
        <f t="shared" si="2"/>
        <v>5.9489999999999998</v>
      </c>
      <c r="G116" s="4">
        <f t="shared" si="3"/>
        <v>12.661</v>
      </c>
    </row>
    <row r="117" spans="1:7" x14ac:dyDescent="0.25">
      <c r="A117">
        <v>9524</v>
      </c>
      <c r="B117">
        <v>1.4110876000000001</v>
      </c>
      <c r="C117">
        <v>9941</v>
      </c>
      <c r="D117">
        <v>0.97155552999999995</v>
      </c>
      <c r="F117" s="4">
        <f t="shared" si="2"/>
        <v>9.5239999999999991</v>
      </c>
      <c r="G117" s="4">
        <f t="shared" si="3"/>
        <v>9.9410000000000007</v>
      </c>
    </row>
    <row r="118" spans="1:7" x14ac:dyDescent="0.25">
      <c r="A118">
        <v>2780</v>
      </c>
      <c r="B118">
        <v>0.76922672999999997</v>
      </c>
      <c r="C118">
        <v>10829</v>
      </c>
      <c r="D118">
        <v>3.8330549999999999</v>
      </c>
      <c r="F118" s="4">
        <f t="shared" si="2"/>
        <v>2.78</v>
      </c>
      <c r="G118" s="4">
        <f t="shared" si="3"/>
        <v>10.829000000000001</v>
      </c>
    </row>
    <row r="119" spans="1:7" x14ac:dyDescent="0.25">
      <c r="A119">
        <v>3233</v>
      </c>
      <c r="B119">
        <v>2.0710418000000002</v>
      </c>
      <c r="C119">
        <v>7660</v>
      </c>
      <c r="D119">
        <v>1.3440426999999999</v>
      </c>
      <c r="F119" s="4">
        <f t="shared" si="2"/>
        <v>3.2330000000000001</v>
      </c>
      <c r="G119" s="4">
        <f t="shared" si="3"/>
        <v>7.66</v>
      </c>
    </row>
    <row r="120" spans="1:7" x14ac:dyDescent="0.25">
      <c r="A120">
        <v>4695</v>
      </c>
      <c r="B120">
        <v>3.4511142000000001</v>
      </c>
      <c r="C120">
        <v>11826</v>
      </c>
      <c r="D120">
        <v>1.7887618999999999</v>
      </c>
      <c r="F120" s="4">
        <f t="shared" si="2"/>
        <v>4.6950000000000003</v>
      </c>
      <c r="G120" s="4">
        <f t="shared" si="3"/>
        <v>11.826000000000001</v>
      </c>
    </row>
    <row r="121" spans="1:7" x14ac:dyDescent="0.25">
      <c r="A121">
        <v>3331</v>
      </c>
      <c r="B121">
        <v>1.9754871000000001</v>
      </c>
      <c r="C121">
        <v>12942</v>
      </c>
      <c r="D121">
        <v>1.8388199000000001</v>
      </c>
      <c r="F121" s="4">
        <f t="shared" si="2"/>
        <v>3.331</v>
      </c>
      <c r="G121" s="4">
        <f t="shared" si="3"/>
        <v>12.942</v>
      </c>
    </row>
    <row r="122" spans="1:7" x14ac:dyDescent="0.25">
      <c r="A122">
        <v>5464</v>
      </c>
      <c r="B122">
        <v>2.0864796999999999</v>
      </c>
      <c r="C122">
        <v>20539</v>
      </c>
      <c r="D122">
        <v>2.9908190000000001</v>
      </c>
      <c r="F122" s="4">
        <f t="shared" si="2"/>
        <v>5.4640000000000004</v>
      </c>
      <c r="G122" s="4">
        <f t="shared" si="3"/>
        <v>20.539000000000001</v>
      </c>
    </row>
    <row r="123" spans="1:7" x14ac:dyDescent="0.25">
      <c r="A123">
        <v>8128</v>
      </c>
      <c r="B123">
        <v>2.2514021</v>
      </c>
      <c r="C123">
        <v>13022</v>
      </c>
      <c r="D123">
        <v>2.9756005000000001</v>
      </c>
      <c r="F123" s="4">
        <f t="shared" si="2"/>
        <v>8.1280000000000001</v>
      </c>
      <c r="G123" s="4">
        <f t="shared" si="3"/>
        <v>13.022</v>
      </c>
    </row>
    <row r="124" spans="1:7" x14ac:dyDescent="0.25">
      <c r="A124">
        <v>3884</v>
      </c>
      <c r="B124">
        <v>2.0950902</v>
      </c>
      <c r="C124">
        <v>4449</v>
      </c>
      <c r="D124">
        <v>2.7732668</v>
      </c>
      <c r="F124" s="4">
        <f t="shared" si="2"/>
        <v>3.8839999999999999</v>
      </c>
      <c r="G124" s="4">
        <f t="shared" si="3"/>
        <v>4.4489999999999998</v>
      </c>
    </row>
    <row r="125" spans="1:7" x14ac:dyDescent="0.25">
      <c r="A125">
        <v>4281</v>
      </c>
      <c r="B125">
        <v>0.52339199999999997</v>
      </c>
      <c r="C125">
        <v>4368</v>
      </c>
      <c r="D125">
        <v>1.9683421999999999</v>
      </c>
      <c r="F125" s="4">
        <f t="shared" si="2"/>
        <v>4.2809999999999997</v>
      </c>
      <c r="G125" s="4">
        <f t="shared" si="3"/>
        <v>4.3680000000000003</v>
      </c>
    </row>
    <row r="126" spans="1:7" x14ac:dyDescent="0.25">
      <c r="A126">
        <v>9862</v>
      </c>
      <c r="B126">
        <v>4.0309540000000004</v>
      </c>
      <c r="C126">
        <v>7477</v>
      </c>
      <c r="D126">
        <v>1.4265338999999999</v>
      </c>
      <c r="F126" s="4">
        <f t="shared" si="2"/>
        <v>9.8620000000000001</v>
      </c>
      <c r="G126" s="4">
        <f t="shared" si="3"/>
        <v>7.4770000000000003</v>
      </c>
    </row>
    <row r="127" spans="1:7" x14ac:dyDescent="0.25">
      <c r="A127">
        <v>5082</v>
      </c>
      <c r="B127">
        <v>0.96102566</v>
      </c>
      <c r="C127">
        <v>5609</v>
      </c>
      <c r="D127">
        <v>2.2096429999999998</v>
      </c>
      <c r="F127" s="4">
        <f t="shared" si="2"/>
        <v>5.0819999999999999</v>
      </c>
      <c r="G127" s="4">
        <f t="shared" si="3"/>
        <v>5.609</v>
      </c>
    </row>
    <row r="128" spans="1:7" x14ac:dyDescent="0.25">
      <c r="A128">
        <v>6529</v>
      </c>
      <c r="B128">
        <v>1.5561669</v>
      </c>
      <c r="C128">
        <v>7048</v>
      </c>
      <c r="D128">
        <v>3.1159246</v>
      </c>
      <c r="F128" s="4">
        <f t="shared" si="2"/>
        <v>6.5289999999999999</v>
      </c>
      <c r="G128" s="4">
        <f t="shared" si="3"/>
        <v>7.048</v>
      </c>
    </row>
    <row r="129" spans="1:7" x14ac:dyDescent="0.25">
      <c r="A129">
        <v>5265</v>
      </c>
      <c r="B129">
        <v>4.5424879999999996</v>
      </c>
      <c r="C129">
        <v>4187</v>
      </c>
      <c r="D129">
        <v>2.1361572999999998</v>
      </c>
      <c r="F129" s="4">
        <f t="shared" si="2"/>
        <v>5.2649999999999997</v>
      </c>
      <c r="G129" s="4">
        <f t="shared" si="3"/>
        <v>4.1870000000000003</v>
      </c>
    </row>
    <row r="130" spans="1:7" x14ac:dyDescent="0.25">
      <c r="A130">
        <v>7246</v>
      </c>
      <c r="B130">
        <v>3.1389518000000001</v>
      </c>
      <c r="C130">
        <v>5940</v>
      </c>
      <c r="D130">
        <v>3.6979234000000001</v>
      </c>
      <c r="F130" s="4">
        <f t="shared" si="2"/>
        <v>7.2460000000000004</v>
      </c>
      <c r="G130" s="4">
        <f t="shared" si="3"/>
        <v>5.94</v>
      </c>
    </row>
    <row r="131" spans="1:7" x14ac:dyDescent="0.25">
      <c r="A131">
        <v>4165</v>
      </c>
      <c r="B131">
        <v>1.5169438</v>
      </c>
      <c r="C131">
        <v>3935</v>
      </c>
      <c r="D131">
        <v>1.4772092999999999</v>
      </c>
      <c r="F131" s="4">
        <f t="shared" si="2"/>
        <v>4.165</v>
      </c>
      <c r="G131" s="4">
        <f t="shared" si="3"/>
        <v>3.9350000000000001</v>
      </c>
    </row>
    <row r="132" spans="1:7" x14ac:dyDescent="0.25">
      <c r="A132">
        <v>7196</v>
      </c>
      <c r="B132">
        <v>2.3121201999999998</v>
      </c>
      <c r="C132">
        <v>5042</v>
      </c>
      <c r="D132">
        <v>1.5973679999999999</v>
      </c>
      <c r="F132" s="4">
        <f t="shared" si="2"/>
        <v>7.1959999999999997</v>
      </c>
      <c r="G132" s="4">
        <f t="shared" si="3"/>
        <v>5.0419999999999998</v>
      </c>
    </row>
    <row r="133" spans="1:7" x14ac:dyDescent="0.25">
      <c r="A133">
        <v>5228</v>
      </c>
      <c r="B133">
        <v>2.308732</v>
      </c>
      <c r="C133">
        <v>4737</v>
      </c>
      <c r="D133">
        <v>0.98912009999999995</v>
      </c>
      <c r="F133" s="4">
        <f t="shared" ref="F133:F147" si="4">A133/1000</f>
        <v>5.2279999999999998</v>
      </c>
      <c r="G133" s="4">
        <f t="shared" ref="G133:G147" si="5">C133/1000</f>
        <v>4.7370000000000001</v>
      </c>
    </row>
    <row r="134" spans="1:7" x14ac:dyDescent="0.25">
      <c r="A134">
        <v>4680</v>
      </c>
      <c r="B134">
        <v>0.57878196000000004</v>
      </c>
      <c r="C134">
        <v>4617</v>
      </c>
      <c r="D134">
        <v>1.8285754999999999</v>
      </c>
      <c r="F134" s="4">
        <f t="shared" si="4"/>
        <v>4.68</v>
      </c>
      <c r="G134" s="4">
        <f t="shared" si="5"/>
        <v>4.617</v>
      </c>
    </row>
    <row r="135" spans="1:7" x14ac:dyDescent="0.25">
      <c r="A135">
        <v>4662</v>
      </c>
      <c r="B135">
        <v>1.3722812</v>
      </c>
      <c r="C135">
        <v>3319</v>
      </c>
      <c r="D135">
        <v>1.5389706999999999</v>
      </c>
      <c r="F135" s="4">
        <f t="shared" si="4"/>
        <v>4.6619999999999999</v>
      </c>
      <c r="G135" s="4">
        <f t="shared" si="5"/>
        <v>3.319</v>
      </c>
    </row>
    <row r="136" spans="1:7" x14ac:dyDescent="0.25">
      <c r="A136">
        <v>7447</v>
      </c>
      <c r="B136">
        <v>1.1696751999999999</v>
      </c>
      <c r="C136">
        <v>6780</v>
      </c>
      <c r="D136">
        <v>2.2458323999999998</v>
      </c>
      <c r="F136" s="4">
        <f t="shared" si="4"/>
        <v>7.4470000000000001</v>
      </c>
      <c r="G136" s="4">
        <f t="shared" si="5"/>
        <v>6.78</v>
      </c>
    </row>
    <row r="137" spans="1:7" x14ac:dyDescent="0.25">
      <c r="A137">
        <v>5679</v>
      </c>
      <c r="B137">
        <v>3.1694762999999999</v>
      </c>
      <c r="C137">
        <v>6464</v>
      </c>
      <c r="D137">
        <v>1.1656531999999999</v>
      </c>
      <c r="F137" s="4">
        <f t="shared" si="4"/>
        <v>5.6790000000000003</v>
      </c>
      <c r="G137" s="4">
        <f t="shared" si="5"/>
        <v>6.4640000000000004</v>
      </c>
    </row>
    <row r="138" spans="1:7" x14ac:dyDescent="0.25">
      <c r="A138">
        <v>10727</v>
      </c>
      <c r="B138">
        <v>2.127713</v>
      </c>
      <c r="C138">
        <v>6427</v>
      </c>
      <c r="D138">
        <v>2.7417579000000001</v>
      </c>
      <c r="F138" s="4">
        <f t="shared" si="4"/>
        <v>10.727</v>
      </c>
      <c r="G138" s="4">
        <f t="shared" si="5"/>
        <v>6.4269999999999996</v>
      </c>
    </row>
    <row r="139" spans="1:7" x14ac:dyDescent="0.25">
      <c r="A139">
        <v>4313</v>
      </c>
      <c r="B139">
        <v>1.1736831999999999</v>
      </c>
      <c r="C139">
        <v>9226</v>
      </c>
      <c r="D139">
        <v>3.3867769999999999</v>
      </c>
      <c r="F139" s="4">
        <f t="shared" si="4"/>
        <v>4.3129999999999997</v>
      </c>
      <c r="G139" s="4">
        <f t="shared" si="5"/>
        <v>9.2260000000000009</v>
      </c>
    </row>
    <row r="140" spans="1:7" x14ac:dyDescent="0.25">
      <c r="A140">
        <v>6661</v>
      </c>
      <c r="B140">
        <v>2.3100879999999999</v>
      </c>
      <c r="C140">
        <v>6763</v>
      </c>
      <c r="D140">
        <v>3.2720408000000001</v>
      </c>
      <c r="F140" s="4">
        <f t="shared" si="4"/>
        <v>6.6609999999999996</v>
      </c>
      <c r="G140" s="4">
        <f t="shared" si="5"/>
        <v>6.7629999999999999</v>
      </c>
    </row>
    <row r="141" spans="1:7" x14ac:dyDescent="0.25">
      <c r="A141">
        <v>6680</v>
      </c>
      <c r="B141">
        <v>1.2722433</v>
      </c>
      <c r="C141">
        <v>5362</v>
      </c>
      <c r="D141">
        <v>1.708642</v>
      </c>
      <c r="F141" s="4">
        <f t="shared" si="4"/>
        <v>6.68</v>
      </c>
      <c r="G141" s="4">
        <f t="shared" si="5"/>
        <v>5.3620000000000001</v>
      </c>
    </row>
    <row r="142" spans="1:7" x14ac:dyDescent="0.25">
      <c r="A142">
        <v>4860</v>
      </c>
      <c r="B142">
        <v>1.2629815</v>
      </c>
      <c r="C142">
        <v>6480</v>
      </c>
      <c r="D142">
        <v>3.6057481999999998</v>
      </c>
      <c r="F142" s="4">
        <f t="shared" si="4"/>
        <v>4.8600000000000003</v>
      </c>
      <c r="G142" s="4">
        <f t="shared" si="5"/>
        <v>6.48</v>
      </c>
    </row>
    <row r="143" spans="1:7" x14ac:dyDescent="0.25">
      <c r="A143">
        <v>7213</v>
      </c>
      <c r="B143">
        <v>1.8561901000000001</v>
      </c>
      <c r="C143">
        <v>6663</v>
      </c>
      <c r="D143">
        <v>1.4713695</v>
      </c>
      <c r="F143" s="4">
        <f t="shared" si="4"/>
        <v>7.2130000000000001</v>
      </c>
      <c r="G143" s="4">
        <f t="shared" si="5"/>
        <v>6.6630000000000003</v>
      </c>
    </row>
    <row r="144" spans="1:7" x14ac:dyDescent="0.25">
      <c r="A144">
        <v>6627</v>
      </c>
      <c r="B144">
        <v>1.2881395</v>
      </c>
      <c r="C144">
        <v>6363</v>
      </c>
      <c r="D144">
        <v>0.96589979999999998</v>
      </c>
      <c r="F144" s="4">
        <f t="shared" si="4"/>
        <v>6.6269999999999998</v>
      </c>
      <c r="G144" s="4">
        <f t="shared" si="5"/>
        <v>6.3630000000000004</v>
      </c>
    </row>
    <row r="145" spans="1:7" x14ac:dyDescent="0.25">
      <c r="A145">
        <v>6330</v>
      </c>
      <c r="B145">
        <v>3.4737227000000002</v>
      </c>
      <c r="C145">
        <v>4928</v>
      </c>
      <c r="D145">
        <v>3.9004712000000001</v>
      </c>
      <c r="F145" s="4">
        <f t="shared" si="4"/>
        <v>6.33</v>
      </c>
      <c r="G145" s="4">
        <f t="shared" si="5"/>
        <v>4.9279999999999999</v>
      </c>
    </row>
    <row r="146" spans="1:7" x14ac:dyDescent="0.25">
      <c r="A146">
        <v>11809</v>
      </c>
      <c r="B146">
        <v>3.1216971999999998</v>
      </c>
      <c r="C146">
        <v>5464</v>
      </c>
      <c r="D146">
        <v>1.6071382000000001</v>
      </c>
      <c r="F146" s="4">
        <f t="shared" si="4"/>
        <v>11.808999999999999</v>
      </c>
      <c r="G146" s="4">
        <f t="shared" si="5"/>
        <v>5.4640000000000004</v>
      </c>
    </row>
    <row r="147" spans="1:7" x14ac:dyDescent="0.25">
      <c r="A147">
        <v>6313</v>
      </c>
      <c r="B147">
        <v>1.9798406</v>
      </c>
      <c r="C147">
        <v>9728</v>
      </c>
      <c r="D147">
        <v>1.3705689999999999</v>
      </c>
      <c r="F147" s="4">
        <f t="shared" si="4"/>
        <v>6.3129999999999997</v>
      </c>
      <c r="G147" s="4">
        <f t="shared" si="5"/>
        <v>9.7279999999999998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543-1147-4ECC-987D-B8DC283404B9}">
  <dimension ref="T14"/>
  <sheetViews>
    <sheetView workbookViewId="0">
      <selection activeCell="R14" sqref="R14"/>
    </sheetView>
  </sheetViews>
  <sheetFormatPr defaultRowHeight="15" x14ac:dyDescent="0.25"/>
  <sheetData>
    <row r="14" spans="20:20" x14ac:dyDescent="0.25">
      <c r="T14" s="6" t="s">
        <v>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mentalRotation</vt:lpstr>
      <vt:lpstr>Cubo-&gt;Sphere</vt:lpstr>
      <vt:lpstr>Sphere-&gt;Cubo</vt:lpstr>
      <vt:lpstr>Total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Breitenthaler</dc:creator>
  <cp:lastModifiedBy>Alessio Masi</cp:lastModifiedBy>
  <dcterms:created xsi:type="dcterms:W3CDTF">2024-01-12T15:11:32Z</dcterms:created>
  <dcterms:modified xsi:type="dcterms:W3CDTF">2024-01-23T09:10:17Z</dcterms:modified>
</cp:coreProperties>
</file>