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US" sheetId="1" state="visible" r:id="rId2"/>
    <sheet name="SPLUS" sheetId="2" state="visible" r:id="rId3"/>
    <sheet name="MONTHS" sheetId="3" state="visible" r:id="rId4"/>
    <sheet name="Compar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<sst xmlns="http://schemas.openxmlformats.org/spreadsheetml/2006/main" count="1798" uniqueCount="1277">
  <si>
    <t xml:space="preserve">Draw downs</t>
  </si>
  <si>
    <t xml:space="preserve">Number</t>
  </si>
  <si>
    <t xml:space="preserve">P</t>
  </si>
  <si>
    <t xml:space="preserve">Total Days</t>
  </si>
  <si>
    <t xml:space="preserve">Max Down Days</t>
  </si>
  <si>
    <t xml:space="preserve">Max Drawdown</t>
  </si>
  <si>
    <t xml:space="preserve">% Drawdown</t>
  </si>
  <si>
    <t xml:space="preserve"># Down Days</t>
  </si>
  <si>
    <t xml:space="preserve">2 Down Days</t>
  </si>
  <si>
    <t xml:space="preserve">3 Down Days</t>
  </si>
  <si>
    <t xml:space="preserve">4 Down Days</t>
  </si>
  <si>
    <t xml:space="preserve">5 Down Days</t>
  </si>
  <si>
    <t xml:space="preserve">วันที่</t>
  </si>
  <si>
    <t xml:space="preserve">Day</t>
  </si>
  <si>
    <t xml:space="preserve">Mon</t>
  </si>
  <si>
    <t xml:space="preserve">Year</t>
  </si>
  <si>
    <t xml:space="preserve">Date</t>
  </si>
  <si>
    <t xml:space="preserve">NAV</t>
  </si>
  <si>
    <t xml:space="preserve">Offer</t>
  </si>
  <si>
    <t xml:space="preserve">Bid</t>
  </si>
  <si>
    <t xml:space="preserve">Change</t>
  </si>
  <si>
    <t xml:space="preserve">% Ch/Day</t>
  </si>
  <si>
    <t xml:space="preserve">Down days</t>
  </si>
  <si>
    <t xml:space="preserve">Drawdown</t>
  </si>
  <si>
    <t xml:space="preserve">15 พ.ค. 67</t>
  </si>
  <si>
    <t xml:space="preserve">14 พ.ค. 67</t>
  </si>
  <si>
    <t xml:space="preserve">13 พ.ค. 67</t>
  </si>
  <si>
    <t xml:space="preserve">10 พ.ค. 67</t>
  </si>
  <si>
    <t xml:space="preserve">09 พ.ค. 67</t>
  </si>
  <si>
    <t xml:space="preserve">08 พ.ค. 67</t>
  </si>
  <si>
    <t xml:space="preserve">07 พ.ค. 67</t>
  </si>
  <si>
    <t xml:space="preserve">03 พ.ค. 67</t>
  </si>
  <si>
    <t xml:space="preserve">02 พ.ค. 67</t>
  </si>
  <si>
    <t xml:space="preserve">30 เม.ย. 67</t>
  </si>
  <si>
    <t xml:space="preserve">29 เม.ย. 67</t>
  </si>
  <si>
    <t xml:space="preserve">26 เม.ย. 67</t>
  </si>
  <si>
    <t xml:space="preserve">25 เม.ย. 67</t>
  </si>
  <si>
    <t xml:space="preserve">24 เม.ย. 67</t>
  </si>
  <si>
    <t xml:space="preserve">23 เม.ย. 67</t>
  </si>
  <si>
    <t xml:space="preserve">22 เม.ย. 67</t>
  </si>
  <si>
    <t xml:space="preserve">19 เม.ย. 67</t>
  </si>
  <si>
    <t xml:space="preserve">18 เม.ย. 67</t>
  </si>
  <si>
    <t xml:space="preserve">17 เม.ย. 67</t>
  </si>
  <si>
    <t xml:space="preserve">11 เม.ย. 67</t>
  </si>
  <si>
    <t xml:space="preserve">10 เม.ย. 67</t>
  </si>
  <si>
    <t xml:space="preserve">09 เม.ย. 67</t>
  </si>
  <si>
    <t xml:space="preserve">05 เม.ย. 67</t>
  </si>
  <si>
    <t xml:space="preserve">04 เม.ย. 67</t>
  </si>
  <si>
    <t xml:space="preserve">03 เม.ย. 67</t>
  </si>
  <si>
    <t xml:space="preserve">02 เม.ย. 67</t>
  </si>
  <si>
    <t xml:space="preserve">01 เม.ย. 67</t>
  </si>
  <si>
    <t xml:space="preserve">29 มี.ค. 67</t>
  </si>
  <si>
    <t xml:space="preserve">28 มี.ค. 67</t>
  </si>
  <si>
    <t xml:space="preserve">27 มี.ค. 67</t>
  </si>
  <si>
    <t xml:space="preserve">26 มี.ค. 67</t>
  </si>
  <si>
    <t xml:space="preserve">25 มี.ค. 67</t>
  </si>
  <si>
    <t xml:space="preserve">22 มี.ค. 67</t>
  </si>
  <si>
    <t xml:space="preserve">21 มี.ค. 67</t>
  </si>
  <si>
    <t xml:space="preserve">20 มี.ค. 67</t>
  </si>
  <si>
    <t xml:space="preserve">19 มี.ค. 67</t>
  </si>
  <si>
    <t xml:space="preserve">18 มี.ค. 67</t>
  </si>
  <si>
    <t xml:space="preserve">15 มี.ค. 67</t>
  </si>
  <si>
    <t xml:space="preserve">14 มี.ค. 67</t>
  </si>
  <si>
    <t xml:space="preserve">13 มี.ค. 67</t>
  </si>
  <si>
    <t xml:space="preserve">12 มี.ค. 67</t>
  </si>
  <si>
    <t xml:space="preserve">11 มี.ค. 67</t>
  </si>
  <si>
    <t xml:space="preserve">08 มี.ค. 67</t>
  </si>
  <si>
    <t xml:space="preserve">07 มี.ค. 67</t>
  </si>
  <si>
    <t xml:space="preserve">06 มี.ค. 67</t>
  </si>
  <si>
    <t xml:space="preserve">05 มี.ค. 67</t>
  </si>
  <si>
    <t xml:space="preserve">04 มี.ค. 67</t>
  </si>
  <si>
    <t xml:space="preserve">01 มี.ค. 67</t>
  </si>
  <si>
    <t xml:space="preserve">29 ก.พ. 67</t>
  </si>
  <si>
    <t xml:space="preserve">28 ก.พ. 67</t>
  </si>
  <si>
    <t xml:space="preserve">27 ก.พ. 67</t>
  </si>
  <si>
    <t xml:space="preserve">23 ก.พ. 67</t>
  </si>
  <si>
    <t xml:space="preserve">22 ก.พ. 67</t>
  </si>
  <si>
    <t xml:space="preserve">21 ก.พ. 67</t>
  </si>
  <si>
    <t xml:space="preserve">20 ก.พ. 67</t>
  </si>
  <si>
    <t xml:space="preserve">19 ก.พ. 67</t>
  </si>
  <si>
    <t xml:space="preserve">16 ก.พ. 67</t>
  </si>
  <si>
    <t xml:space="preserve">15 ก.พ. 67</t>
  </si>
  <si>
    <t xml:space="preserve">14 ก.พ. 67</t>
  </si>
  <si>
    <t xml:space="preserve">13 ก.พ. 67</t>
  </si>
  <si>
    <t xml:space="preserve">12 ก.พ. 67</t>
  </si>
  <si>
    <t xml:space="preserve">09 ก.พ. 67</t>
  </si>
  <si>
    <t xml:space="preserve">08 ก.พ. 67</t>
  </si>
  <si>
    <t xml:space="preserve">07 ก.พ. 67</t>
  </si>
  <si>
    <t xml:space="preserve">06 ก.พ. 67</t>
  </si>
  <si>
    <t xml:space="preserve">05 ก.พ. 67</t>
  </si>
  <si>
    <t xml:space="preserve">02 ก.พ. 67</t>
  </si>
  <si>
    <t xml:space="preserve">01 ก.พ. 67</t>
  </si>
  <si>
    <t xml:space="preserve">31 ม.ค. 67</t>
  </si>
  <si>
    <t xml:space="preserve">30 ม.ค. 67</t>
  </si>
  <si>
    <t xml:space="preserve">29 ม.ค. 67</t>
  </si>
  <si>
    <t xml:space="preserve">26 ม.ค. 67</t>
  </si>
  <si>
    <t xml:space="preserve">25 ม.ค. 67</t>
  </si>
  <si>
    <t xml:space="preserve">24 ม.ค. 67</t>
  </si>
  <si>
    <t xml:space="preserve">23 ม.ค. 67</t>
  </si>
  <si>
    <t xml:space="preserve">22 ม.ค. 67</t>
  </si>
  <si>
    <t xml:space="preserve">19 ม.ค. 67</t>
  </si>
  <si>
    <t xml:space="preserve">18 ม.ค. 67</t>
  </si>
  <si>
    <t xml:space="preserve">17 ม.ค. 67</t>
  </si>
  <si>
    <t xml:space="preserve">16 ม.ค. 67</t>
  </si>
  <si>
    <t xml:space="preserve">15 ม.ค. 67</t>
  </si>
  <si>
    <t xml:space="preserve">12 ม.ค. 67</t>
  </si>
  <si>
    <t xml:space="preserve">11 ม.ค. 67</t>
  </si>
  <si>
    <t xml:space="preserve">10 ม.ค. 67</t>
  </si>
  <si>
    <t xml:space="preserve">09 ม.ค. 67</t>
  </si>
  <si>
    <t xml:space="preserve">08 ม.ค. 67</t>
  </si>
  <si>
    <t xml:space="preserve">05 ม.ค. 67</t>
  </si>
  <si>
    <t xml:space="preserve">04 ม.ค. 67</t>
  </si>
  <si>
    <t xml:space="preserve">03 ม.ค. 67</t>
  </si>
  <si>
    <t xml:space="preserve">02 ม.ค. 67</t>
  </si>
  <si>
    <t xml:space="preserve">28 ธ.ค. 66</t>
  </si>
  <si>
    <t xml:space="preserve">27 ธ.ค. 66</t>
  </si>
  <si>
    <t xml:space="preserve">26 ธ.ค. 66</t>
  </si>
  <si>
    <t xml:space="preserve">25 ธ.ค. 66</t>
  </si>
  <si>
    <t xml:space="preserve">22 ธ.ค. 66</t>
  </si>
  <si>
    <t xml:space="preserve">21 ธ.ค. 66</t>
  </si>
  <si>
    <t xml:space="preserve">20 ธ.ค. 66</t>
  </si>
  <si>
    <t xml:space="preserve">19 ธ.ค. 66</t>
  </si>
  <si>
    <t xml:space="preserve">18 ธ.ค. 66</t>
  </si>
  <si>
    <t xml:space="preserve">15 ธ.ค. 66</t>
  </si>
  <si>
    <t xml:space="preserve">14 ธ.ค. 66</t>
  </si>
  <si>
    <t xml:space="preserve">13 ธ.ค. 66</t>
  </si>
  <si>
    <t xml:space="preserve">12 ธ.ค. 66</t>
  </si>
  <si>
    <t xml:space="preserve">08 ธ.ค. 66</t>
  </si>
  <si>
    <t xml:space="preserve">07 ธ.ค. 66</t>
  </si>
  <si>
    <t xml:space="preserve">06 ธ.ค. 66</t>
  </si>
  <si>
    <t xml:space="preserve">04 ธ.ค. 66</t>
  </si>
  <si>
    <t xml:space="preserve">01 ธ.ค. 66</t>
  </si>
  <si>
    <t xml:space="preserve">30 พ.ย. 66</t>
  </si>
  <si>
    <t xml:space="preserve">29 พ.ย. 66</t>
  </si>
  <si>
    <t xml:space="preserve">28 พ.ย. 66</t>
  </si>
  <si>
    <t xml:space="preserve">27 พ.ย. 66</t>
  </si>
  <si>
    <t xml:space="preserve">24 พ.ย. 66</t>
  </si>
  <si>
    <t xml:space="preserve">23 พ.ย. 66</t>
  </si>
  <si>
    <t xml:space="preserve">22 พ.ย. 66</t>
  </si>
  <si>
    <t xml:space="preserve">21 พ.ย. 66</t>
  </si>
  <si>
    <t xml:space="preserve">20 พ.ย. 66</t>
  </si>
  <si>
    <t xml:space="preserve">17 พ.ย. 66</t>
  </si>
  <si>
    <t xml:space="preserve">16 พ.ย. 66</t>
  </si>
  <si>
    <t xml:space="preserve">15 พ.ย. 66</t>
  </si>
  <si>
    <t xml:space="preserve">14 พ.ย. 66</t>
  </si>
  <si>
    <t xml:space="preserve">13 พ.ย. 66</t>
  </si>
  <si>
    <t xml:space="preserve">10 พ.ย. 66</t>
  </si>
  <si>
    <t xml:space="preserve">09 พ.ย. 66</t>
  </si>
  <si>
    <t xml:space="preserve">08 พ.ย. 66</t>
  </si>
  <si>
    <t xml:space="preserve">07 พ.ย. 66</t>
  </si>
  <si>
    <t xml:space="preserve">06 พ.ย. 66</t>
  </si>
  <si>
    <t xml:space="preserve">03 พ.ย. 66</t>
  </si>
  <si>
    <t xml:space="preserve">02 พ.ย. 66</t>
  </si>
  <si>
    <t xml:space="preserve">01 พ.ย. 66</t>
  </si>
  <si>
    <t xml:space="preserve">31 ต.ค. 66</t>
  </si>
  <si>
    <t xml:space="preserve">30 ต.ค. 66</t>
  </si>
  <si>
    <t xml:space="preserve">27 ต.ค. 66</t>
  </si>
  <si>
    <t xml:space="preserve">26 ต.ค. 66</t>
  </si>
  <si>
    <t xml:space="preserve">25 ต.ค. 66</t>
  </si>
  <si>
    <t xml:space="preserve">24 ต.ค. 66</t>
  </si>
  <si>
    <t xml:space="preserve">20 ต.ค. 66</t>
  </si>
  <si>
    <t xml:space="preserve">19 ต.ค. 66</t>
  </si>
  <si>
    <t xml:space="preserve">18 ต.ค. 66</t>
  </si>
  <si>
    <t xml:space="preserve">17 ต.ค. 66</t>
  </si>
  <si>
    <t xml:space="preserve">16 ต.ค. 66</t>
  </si>
  <si>
    <t xml:space="preserve">12 ต.ค. 66</t>
  </si>
  <si>
    <t xml:space="preserve">11 ต.ค. 66</t>
  </si>
  <si>
    <t xml:space="preserve">10 ต.ค. 66</t>
  </si>
  <si>
    <t xml:space="preserve">09 ต.ค. 66</t>
  </si>
  <si>
    <t xml:space="preserve">06 ต.ค. 66</t>
  </si>
  <si>
    <t xml:space="preserve">05 ต.ค. 66</t>
  </si>
  <si>
    <t xml:space="preserve">04 ต.ค. 66</t>
  </si>
  <si>
    <t xml:space="preserve">03 ต.ค. 66</t>
  </si>
  <si>
    <t xml:space="preserve">02 ต.ค. 66</t>
  </si>
  <si>
    <t xml:space="preserve">29 ก.ย. 66</t>
  </si>
  <si>
    <t xml:space="preserve">28 ก.ย. 66</t>
  </si>
  <si>
    <t xml:space="preserve">27 ก.ย. 66</t>
  </si>
  <si>
    <t xml:space="preserve">26 ก.ย. 66</t>
  </si>
  <si>
    <t xml:space="preserve">25 ก.ย. 66</t>
  </si>
  <si>
    <t xml:space="preserve">22 ก.ย. 66</t>
  </si>
  <si>
    <t xml:space="preserve">21 ก.ย. 66</t>
  </si>
  <si>
    <t xml:space="preserve">20 ก.ย. 66</t>
  </si>
  <si>
    <t xml:space="preserve">19 ก.ย. 66</t>
  </si>
  <si>
    <t xml:space="preserve">18 ก.ย. 66</t>
  </si>
  <si>
    <t xml:space="preserve">15 ก.ย. 66</t>
  </si>
  <si>
    <t xml:space="preserve">14 ก.ย. 66</t>
  </si>
  <si>
    <t xml:space="preserve">13 ก.ย. 66</t>
  </si>
  <si>
    <t xml:space="preserve">12 ก.ย. 66</t>
  </si>
  <si>
    <t xml:space="preserve">11 ก.ย. 66</t>
  </si>
  <si>
    <t xml:space="preserve">08 ก.ย. 66</t>
  </si>
  <si>
    <t xml:space="preserve">07 ก.ย. 66</t>
  </si>
  <si>
    <t xml:space="preserve">06 ก.ย. 66</t>
  </si>
  <si>
    <t xml:space="preserve">05 ก.ย. 66</t>
  </si>
  <si>
    <t xml:space="preserve">04 ก.ย. 66</t>
  </si>
  <si>
    <t xml:space="preserve">01 ก.ย. 66</t>
  </si>
  <si>
    <t xml:space="preserve">31 ส.ค. 66</t>
  </si>
  <si>
    <t xml:space="preserve">30 ส.ค. 66</t>
  </si>
  <si>
    <t xml:space="preserve">29 ส.ค. 66</t>
  </si>
  <si>
    <t xml:space="preserve">28 ส.ค. 66</t>
  </si>
  <si>
    <t xml:space="preserve">25 ส.ค. 66</t>
  </si>
  <si>
    <t xml:space="preserve">24 ส.ค. 66</t>
  </si>
  <si>
    <t xml:space="preserve">23 ส.ค. 66</t>
  </si>
  <si>
    <t xml:space="preserve">22 ส.ค. 66</t>
  </si>
  <si>
    <t xml:space="preserve">21 ส.ค. 66</t>
  </si>
  <si>
    <t xml:space="preserve">18 ส.ค. 66</t>
  </si>
  <si>
    <t xml:space="preserve">17 ส.ค. 66</t>
  </si>
  <si>
    <t xml:space="preserve">16 ส.ค. 66</t>
  </si>
  <si>
    <t xml:space="preserve">15 ส.ค. 66</t>
  </si>
  <si>
    <t xml:space="preserve">11 ส.ค. 66</t>
  </si>
  <si>
    <t xml:space="preserve">10 ส.ค. 66</t>
  </si>
  <si>
    <t xml:space="preserve">09 ส.ค. 66</t>
  </si>
  <si>
    <t xml:space="preserve">08 ส.ค. 66</t>
  </si>
  <si>
    <t xml:space="preserve">07 ส.ค. 66</t>
  </si>
  <si>
    <t xml:space="preserve">04 ส.ค. 66</t>
  </si>
  <si>
    <t xml:space="preserve">03 ส.ค. 66</t>
  </si>
  <si>
    <t xml:space="preserve">02 ส.ค. 66</t>
  </si>
  <si>
    <t xml:space="preserve">31 ก.ค. 66</t>
  </si>
  <si>
    <t xml:space="preserve">27 ก.ค. 66</t>
  </si>
  <si>
    <t xml:space="preserve">26 ก.ค. 66</t>
  </si>
  <si>
    <t xml:space="preserve">25 ก.ค. 66</t>
  </si>
  <si>
    <t xml:space="preserve">24 ก.ค. 66</t>
  </si>
  <si>
    <t xml:space="preserve">21 ก.ค. 66</t>
  </si>
  <si>
    <t xml:space="preserve">20 ก.ค. 66</t>
  </si>
  <si>
    <t xml:space="preserve">19 ก.ค. 66</t>
  </si>
  <si>
    <t xml:space="preserve">18 ก.ค. 66</t>
  </si>
  <si>
    <t xml:space="preserve">17 ก.ค. 66</t>
  </si>
  <si>
    <t xml:space="preserve">14 ก.ค. 66</t>
  </si>
  <si>
    <t xml:space="preserve">13 ก.ค. 66</t>
  </si>
  <si>
    <t xml:space="preserve">12 ก.ค. 66</t>
  </si>
  <si>
    <t xml:space="preserve">11 ก.ค. 66</t>
  </si>
  <si>
    <t xml:space="preserve">10 ก.ค. 66</t>
  </si>
  <si>
    <t xml:space="preserve">07 ก.ค. 66</t>
  </si>
  <si>
    <t xml:space="preserve">06 ก.ค. 66</t>
  </si>
  <si>
    <t xml:space="preserve">05 ก.ค. 66</t>
  </si>
  <si>
    <t xml:space="preserve">04 ก.ค. 66</t>
  </si>
  <si>
    <t xml:space="preserve">03 ก.ค. 66</t>
  </si>
  <si>
    <t xml:space="preserve">30 มิ.ย. 66</t>
  </si>
  <si>
    <t xml:space="preserve">29 มิ.ย. 66</t>
  </si>
  <si>
    <t xml:space="preserve">28 มิ.ย. 66</t>
  </si>
  <si>
    <t xml:space="preserve">27 มิ.ย. 66</t>
  </si>
  <si>
    <t xml:space="preserve">26 มิ.ย. 66</t>
  </si>
  <si>
    <t xml:space="preserve">23 มิ.ย. 66</t>
  </si>
  <si>
    <t xml:space="preserve">22 มิ.ย. 66</t>
  </si>
  <si>
    <t xml:space="preserve">21 มิ.ย. 66</t>
  </si>
  <si>
    <t xml:space="preserve">20 มิ.ย. 66</t>
  </si>
  <si>
    <t xml:space="preserve">19 มิ.ย. 66</t>
  </si>
  <si>
    <t xml:space="preserve">16 มิ.ย. 66</t>
  </si>
  <si>
    <t xml:space="preserve">15 มิ.ย. 66</t>
  </si>
  <si>
    <t xml:space="preserve">14 มิ.ย. 66</t>
  </si>
  <si>
    <t xml:space="preserve">13 มิ.ย. 66</t>
  </si>
  <si>
    <t xml:space="preserve">12 มิ.ย. 66</t>
  </si>
  <si>
    <t xml:space="preserve">09 มิ.ย. 66</t>
  </si>
  <si>
    <t xml:space="preserve">08 มิ.ย. 66</t>
  </si>
  <si>
    <t xml:space="preserve">07 มิ.ย. 66</t>
  </si>
  <si>
    <t xml:space="preserve">06 มิ.ย. 66</t>
  </si>
  <si>
    <t xml:space="preserve">02 มิ.ย. 66</t>
  </si>
  <si>
    <t xml:space="preserve">01 มิ.ย. 66</t>
  </si>
  <si>
    <t xml:space="preserve">31 พ.ค. 66</t>
  </si>
  <si>
    <t xml:space="preserve">30 พ.ค. 66</t>
  </si>
  <si>
    <t xml:space="preserve">29 พ.ค. 66</t>
  </si>
  <si>
    <t xml:space="preserve">26 พ.ค. 66</t>
  </si>
  <si>
    <t xml:space="preserve">25 พ.ค. 66</t>
  </si>
  <si>
    <t xml:space="preserve">24 พ.ค. 66</t>
  </si>
  <si>
    <t xml:space="preserve">23 พ.ค. 66</t>
  </si>
  <si>
    <t xml:space="preserve">22 พ.ค. 66</t>
  </si>
  <si>
    <t xml:space="preserve">19 พ.ค. 66</t>
  </si>
  <si>
    <t xml:space="preserve">18 พ.ค. 66</t>
  </si>
  <si>
    <t xml:space="preserve">17 พ.ค. 66</t>
  </si>
  <si>
    <t xml:space="preserve">16 พ.ค. 66</t>
  </si>
  <si>
    <t xml:space="preserve">15 พ.ค. 66</t>
  </si>
  <si>
    <t xml:space="preserve">12 พ.ค. 66</t>
  </si>
  <si>
    <t xml:space="preserve">11 พ.ค. 66</t>
  </si>
  <si>
    <t xml:space="preserve">10 พ.ค. 66</t>
  </si>
  <si>
    <t xml:space="preserve">09 พ.ค. 66</t>
  </si>
  <si>
    <t xml:space="preserve">08 พ.ค. 66</t>
  </si>
  <si>
    <t xml:space="preserve">03 พ.ค. 66</t>
  </si>
  <si>
    <t xml:space="preserve">02 พ.ค. 66</t>
  </si>
  <si>
    <t xml:space="preserve">28 เม.ย. 66</t>
  </si>
  <si>
    <t xml:space="preserve">27 เม.ย. 66</t>
  </si>
  <si>
    <t xml:space="preserve">26 เม.ย. 66</t>
  </si>
  <si>
    <t xml:space="preserve">25 เม.ย. 66</t>
  </si>
  <si>
    <t xml:space="preserve">24 เม.ย. 66</t>
  </si>
  <si>
    <t xml:space="preserve">21 เม.ย. 66</t>
  </si>
  <si>
    <t xml:space="preserve">20 เม.ย. 66</t>
  </si>
  <si>
    <t xml:space="preserve">19 เม.ย. 66</t>
  </si>
  <si>
    <t xml:space="preserve">18 เม.ย. 66</t>
  </si>
  <si>
    <t xml:space="preserve">17 เม.ย. 66</t>
  </si>
  <si>
    <t xml:space="preserve">12 เม.ย. 66</t>
  </si>
  <si>
    <t xml:space="preserve">11 เม.ย. 66</t>
  </si>
  <si>
    <t xml:space="preserve">10 เม.ย. 66</t>
  </si>
  <si>
    <t xml:space="preserve">07 เม.ย. 66</t>
  </si>
  <si>
    <t xml:space="preserve">05 เม.ย. 66</t>
  </si>
  <si>
    <t xml:space="preserve">04 เม.ย. 66</t>
  </si>
  <si>
    <t xml:space="preserve">03 เม.ย. 66</t>
  </si>
  <si>
    <t xml:space="preserve">31 มี.ค. 66</t>
  </si>
  <si>
    <t xml:space="preserve">30 มี.ค. 66</t>
  </si>
  <si>
    <t xml:space="preserve">29 มี.ค. 66</t>
  </si>
  <si>
    <t xml:space="preserve">28 มี.ค. 66</t>
  </si>
  <si>
    <t xml:space="preserve">27 มี.ค. 66</t>
  </si>
  <si>
    <t xml:space="preserve">24 มี.ค. 66</t>
  </si>
  <si>
    <t xml:space="preserve">23 มี.ค. 66</t>
  </si>
  <si>
    <t xml:space="preserve">22 มี.ค. 66</t>
  </si>
  <si>
    <t xml:space="preserve">21 มี.ค. 66</t>
  </si>
  <si>
    <t xml:space="preserve">20 มี.ค. 66</t>
  </si>
  <si>
    <t xml:space="preserve">17 มี.ค. 66</t>
  </si>
  <si>
    <t xml:space="preserve">16 มี.ค. 66</t>
  </si>
  <si>
    <t xml:space="preserve">15 มี.ค. 66</t>
  </si>
  <si>
    <t xml:space="preserve">14 มี.ค. 66</t>
  </si>
  <si>
    <t xml:space="preserve">13 มี.ค. 66</t>
  </si>
  <si>
    <t xml:space="preserve">10 มี.ค. 66</t>
  </si>
  <si>
    <t xml:space="preserve">09 มี.ค. 66</t>
  </si>
  <si>
    <t xml:space="preserve">08 มี.ค. 66</t>
  </si>
  <si>
    <t xml:space="preserve">07 มี.ค. 66</t>
  </si>
  <si>
    <t xml:space="preserve">03 มี.ค. 66</t>
  </si>
  <si>
    <t xml:space="preserve">02 มี.ค. 66</t>
  </si>
  <si>
    <t xml:space="preserve">01 มี.ค. 66</t>
  </si>
  <si>
    <t xml:space="preserve">28 ก.พ. 66</t>
  </si>
  <si>
    <t xml:space="preserve">27 ก.พ. 66</t>
  </si>
  <si>
    <t xml:space="preserve">24 ก.พ. 66</t>
  </si>
  <si>
    <t xml:space="preserve">23 ก.พ. 66</t>
  </si>
  <si>
    <t xml:space="preserve">22 ก.พ. 66</t>
  </si>
  <si>
    <t xml:space="preserve">21 ก.พ. 66</t>
  </si>
  <si>
    <t xml:space="preserve">20 ก.พ. 66</t>
  </si>
  <si>
    <t xml:space="preserve">17 ก.พ. 66</t>
  </si>
  <si>
    <t xml:space="preserve">16 ก.พ. 66</t>
  </si>
  <si>
    <t xml:space="preserve">15 ก.พ. 66</t>
  </si>
  <si>
    <t xml:space="preserve">14 ก.พ. 66</t>
  </si>
  <si>
    <t xml:space="preserve">13 ก.พ. 66</t>
  </si>
  <si>
    <t xml:space="preserve">10 ก.พ. 66</t>
  </si>
  <si>
    <t xml:space="preserve">09 ก.พ. 66</t>
  </si>
  <si>
    <t xml:space="preserve">08 ก.พ. 66</t>
  </si>
  <si>
    <t xml:space="preserve">07 ก.พ. 66</t>
  </si>
  <si>
    <t xml:space="preserve">06 ก.พ. 66</t>
  </si>
  <si>
    <t xml:space="preserve">03 ก.พ. 66</t>
  </si>
  <si>
    <t xml:space="preserve">02 ก.พ. 66</t>
  </si>
  <si>
    <t xml:space="preserve">01 ก.พ. 66</t>
  </si>
  <si>
    <t xml:space="preserve">31 ม.ค. 66</t>
  </si>
  <si>
    <t xml:space="preserve">30 ม.ค. 66</t>
  </si>
  <si>
    <t xml:space="preserve">27 ม.ค. 66</t>
  </si>
  <si>
    <t xml:space="preserve">26 ม.ค. 66</t>
  </si>
  <si>
    <t xml:space="preserve">25 ม.ค. 66</t>
  </si>
  <si>
    <t xml:space="preserve">24 ม.ค. 66</t>
  </si>
  <si>
    <t xml:space="preserve">23 ม.ค. 66</t>
  </si>
  <si>
    <t xml:space="preserve">20 ม.ค. 66</t>
  </si>
  <si>
    <t xml:space="preserve">19 ม.ค. 66</t>
  </si>
  <si>
    <t xml:space="preserve">18 ม.ค. 66</t>
  </si>
  <si>
    <t xml:space="preserve">17 ม.ค. 66</t>
  </si>
  <si>
    <t xml:space="preserve">16 ม.ค. 66</t>
  </si>
  <si>
    <t xml:space="preserve">13 ม.ค. 66</t>
  </si>
  <si>
    <t xml:space="preserve">12 ม.ค. 66</t>
  </si>
  <si>
    <t xml:space="preserve">11 ม.ค. 66</t>
  </si>
  <si>
    <t xml:space="preserve">10 ม.ค. 66</t>
  </si>
  <si>
    <t xml:space="preserve">09 ม.ค. 66</t>
  </si>
  <si>
    <t xml:space="preserve">06 ม.ค. 66</t>
  </si>
  <si>
    <t xml:space="preserve">05 ม.ค. 66</t>
  </si>
  <si>
    <t xml:space="preserve">04 ม.ค. 66</t>
  </si>
  <si>
    <t xml:space="preserve">03 ม.ค. 66</t>
  </si>
  <si>
    <t xml:space="preserve">30 ธ.ค. 65</t>
  </si>
  <si>
    <t xml:space="preserve">29 ธ.ค. 65</t>
  </si>
  <si>
    <t xml:space="preserve">28 ธ.ค. 65</t>
  </si>
  <si>
    <t xml:space="preserve">27 ธ.ค. 65</t>
  </si>
  <si>
    <t xml:space="preserve">26 ธ.ค. 65</t>
  </si>
  <si>
    <t xml:space="preserve">23 ธ.ค. 65</t>
  </si>
  <si>
    <t xml:space="preserve">22 ธ.ค. 65</t>
  </si>
  <si>
    <t xml:space="preserve">21 ธ.ค. 65</t>
  </si>
  <si>
    <t xml:space="preserve">20 ธ.ค. 65</t>
  </si>
  <si>
    <t xml:space="preserve">19 ธ.ค. 65</t>
  </si>
  <si>
    <t xml:space="preserve">16 ธ.ค. 65</t>
  </si>
  <si>
    <t xml:space="preserve">15 ธ.ค. 65</t>
  </si>
  <si>
    <t xml:space="preserve">14 ธ.ค. 65</t>
  </si>
  <si>
    <t xml:space="preserve">13 ธ.ค. 65</t>
  </si>
  <si>
    <t xml:space="preserve">09 ธ.ค. 65</t>
  </si>
  <si>
    <t xml:space="preserve">08 ธ.ค. 65</t>
  </si>
  <si>
    <t xml:space="preserve">07 ธ.ค. 65</t>
  </si>
  <si>
    <t xml:space="preserve">06 ธ.ค. 65</t>
  </si>
  <si>
    <t xml:space="preserve">02 ธ.ค. 65</t>
  </si>
  <si>
    <t xml:space="preserve">01 ธ.ค. 65</t>
  </si>
  <si>
    <t xml:space="preserve">30 พ.ย. 65</t>
  </si>
  <si>
    <t xml:space="preserve">29 พ.ย. 65</t>
  </si>
  <si>
    <t xml:space="preserve">28 พ.ย. 65</t>
  </si>
  <si>
    <t xml:space="preserve">25 พ.ย. 65</t>
  </si>
  <si>
    <t xml:space="preserve">24 พ.ย. 65</t>
  </si>
  <si>
    <t xml:space="preserve">23 พ.ย. 65</t>
  </si>
  <si>
    <t xml:space="preserve">22 พ.ย. 65</t>
  </si>
  <si>
    <t xml:space="preserve">21 พ.ย. 65</t>
  </si>
  <si>
    <t xml:space="preserve">18 พ.ย. 65</t>
  </si>
  <si>
    <t xml:space="preserve">17 พ.ย. 65</t>
  </si>
  <si>
    <t xml:space="preserve">16 พ.ย. 65</t>
  </si>
  <si>
    <t xml:space="preserve">15 พ.ย. 65</t>
  </si>
  <si>
    <t xml:space="preserve">14 พ.ย. 65</t>
  </si>
  <si>
    <t xml:space="preserve">11 พ.ย. 65</t>
  </si>
  <si>
    <t xml:space="preserve">10 พ.ย. 65</t>
  </si>
  <si>
    <t xml:space="preserve">09 พ.ย. 65</t>
  </si>
  <si>
    <t xml:space="preserve">08 พ.ย. 65</t>
  </si>
  <si>
    <t xml:space="preserve">07 พ.ย. 65</t>
  </si>
  <si>
    <t xml:space="preserve">04 พ.ย. 65</t>
  </si>
  <si>
    <t xml:space="preserve">03 พ.ย. 65</t>
  </si>
  <si>
    <t xml:space="preserve">02 พ.ย. 65</t>
  </si>
  <si>
    <t xml:space="preserve">01 พ.ย. 65</t>
  </si>
  <si>
    <t xml:space="preserve">31 ต.ค. 65</t>
  </si>
  <si>
    <t xml:space="preserve">28 ต.ค. 65</t>
  </si>
  <si>
    <t xml:space="preserve">27 ต.ค. 65</t>
  </si>
  <si>
    <t xml:space="preserve">26 ต.ค. 65</t>
  </si>
  <si>
    <t xml:space="preserve">25 ต.ค. 65</t>
  </si>
  <si>
    <t xml:space="preserve">21 ต.ค. 65</t>
  </si>
  <si>
    <t xml:space="preserve">20 ต.ค. 65</t>
  </si>
  <si>
    <t xml:space="preserve">19 ต.ค. 65</t>
  </si>
  <si>
    <t xml:space="preserve">18 ต.ค. 65</t>
  </si>
  <si>
    <t xml:space="preserve">17 ต.ค. 65</t>
  </si>
  <si>
    <t xml:space="preserve">12 ต.ค. 65</t>
  </si>
  <si>
    <t xml:space="preserve">11 ต.ค. 65</t>
  </si>
  <si>
    <t xml:space="preserve">10 ต.ค. 65</t>
  </si>
  <si>
    <t xml:space="preserve">07 ต.ค. 65</t>
  </si>
  <si>
    <t xml:space="preserve">06 ต.ค. 65</t>
  </si>
  <si>
    <t xml:space="preserve">05 ต.ค. 65</t>
  </si>
  <si>
    <t xml:space="preserve">04 ต.ค. 65</t>
  </si>
  <si>
    <t xml:space="preserve">03 ต.ค. 65</t>
  </si>
  <si>
    <t xml:space="preserve">30 ก.ย. 65</t>
  </si>
  <si>
    <t xml:space="preserve">29 ก.ย. 65</t>
  </si>
  <si>
    <t xml:space="preserve">28 ก.ย. 65</t>
  </si>
  <si>
    <t xml:space="preserve">27 ก.ย. 65</t>
  </si>
  <si>
    <t xml:space="preserve">26 ก.ย. 65</t>
  </si>
  <si>
    <t xml:space="preserve">23 ก.ย. 65</t>
  </si>
  <si>
    <t xml:space="preserve">22 ก.ย. 65</t>
  </si>
  <si>
    <t xml:space="preserve">21 ก.ย. 65</t>
  </si>
  <si>
    <t xml:space="preserve">20 ก.ย. 65</t>
  </si>
  <si>
    <t xml:space="preserve">19 ก.ย. 65</t>
  </si>
  <si>
    <t xml:space="preserve">16 ก.ย. 65</t>
  </si>
  <si>
    <t xml:space="preserve">15 ก.ย. 65</t>
  </si>
  <si>
    <t xml:space="preserve">14 ก.ย. 65</t>
  </si>
  <si>
    <t xml:space="preserve">13 ก.ย. 65</t>
  </si>
  <si>
    <t xml:space="preserve">12 ก.ย. 65</t>
  </si>
  <si>
    <t xml:space="preserve">09 ก.ย. 65</t>
  </si>
  <si>
    <t xml:space="preserve">08 ก.ย. 65</t>
  </si>
  <si>
    <t xml:space="preserve">07 ก.ย. 65</t>
  </si>
  <si>
    <t xml:space="preserve">06 ก.ย. 65</t>
  </si>
  <si>
    <t xml:space="preserve">05 ก.ย. 65</t>
  </si>
  <si>
    <t xml:space="preserve">02 ก.ย. 65</t>
  </si>
  <si>
    <t xml:space="preserve">01 ก.ย. 65</t>
  </si>
  <si>
    <t xml:space="preserve">31 ส.ค. 65</t>
  </si>
  <si>
    <t xml:space="preserve">30 ส.ค. 65</t>
  </si>
  <si>
    <t xml:space="preserve">29 ส.ค. 65</t>
  </si>
  <si>
    <t xml:space="preserve">26 ส.ค. 65</t>
  </si>
  <si>
    <t xml:space="preserve">25 ส.ค. 65</t>
  </si>
  <si>
    <t xml:space="preserve">24 ส.ค. 65</t>
  </si>
  <si>
    <t xml:space="preserve">23 ส.ค. 65</t>
  </si>
  <si>
    <t xml:space="preserve">22 ส.ค. 65</t>
  </si>
  <si>
    <t xml:space="preserve">19 ส.ค. 65</t>
  </si>
  <si>
    <t xml:space="preserve">18 ส.ค. 65</t>
  </si>
  <si>
    <t xml:space="preserve">17 ส.ค. 65</t>
  </si>
  <si>
    <t xml:space="preserve">16 ส.ค. 65</t>
  </si>
  <si>
    <t xml:space="preserve">15 ส.ค. 65</t>
  </si>
  <si>
    <t xml:space="preserve">11 ส.ค. 65</t>
  </si>
  <si>
    <t xml:space="preserve">10 ส.ค. 65</t>
  </si>
  <si>
    <t xml:space="preserve">09 ส.ค. 65</t>
  </si>
  <si>
    <t xml:space="preserve">08 ส.ค. 65</t>
  </si>
  <si>
    <t xml:space="preserve">05 ส.ค. 65</t>
  </si>
  <si>
    <t xml:space="preserve">04 ส.ค. 65</t>
  </si>
  <si>
    <t xml:space="preserve">03 ส.ค. 65</t>
  </si>
  <si>
    <t xml:space="preserve">02 ส.ค. 65</t>
  </si>
  <si>
    <t xml:space="preserve">01 ส.ค. 65</t>
  </si>
  <si>
    <t xml:space="preserve">27 ก.ค. 65</t>
  </si>
  <si>
    <t xml:space="preserve">26 ก.ค. 65</t>
  </si>
  <si>
    <t xml:space="preserve">25 ก.ค. 65</t>
  </si>
  <si>
    <t xml:space="preserve">22 ก.ค. 65</t>
  </si>
  <si>
    <t xml:space="preserve">21 ก.ค. 65</t>
  </si>
  <si>
    <t xml:space="preserve">20 ก.ค. 65</t>
  </si>
  <si>
    <t xml:space="preserve">19 ก.ค. 65</t>
  </si>
  <si>
    <t xml:space="preserve">18 ก.ค. 65</t>
  </si>
  <si>
    <t xml:space="preserve">15 ก.ค. 65</t>
  </si>
  <si>
    <t xml:space="preserve">14 ก.ค. 65</t>
  </si>
  <si>
    <t xml:space="preserve">12 ก.ค. 65</t>
  </si>
  <si>
    <t xml:space="preserve">11 ก.ค. 65</t>
  </si>
  <si>
    <t xml:space="preserve">08 ก.ค. 65</t>
  </si>
  <si>
    <t xml:space="preserve">07 ก.ค. 65</t>
  </si>
  <si>
    <t xml:space="preserve">06 ก.ค. 65</t>
  </si>
  <si>
    <t xml:space="preserve">05 ก.ค. 65</t>
  </si>
  <si>
    <t xml:space="preserve">04 ก.ค. 65</t>
  </si>
  <si>
    <t xml:space="preserve">01 ก.ค. 65</t>
  </si>
  <si>
    <t xml:space="preserve">30 มิ.ย. 65</t>
  </si>
  <si>
    <t xml:space="preserve">29 มิ.ย. 65</t>
  </si>
  <si>
    <t xml:space="preserve">28 มิ.ย. 65</t>
  </si>
  <si>
    <t xml:space="preserve">27 มิ.ย. 65</t>
  </si>
  <si>
    <t xml:space="preserve">24 มิ.ย. 65</t>
  </si>
  <si>
    <t xml:space="preserve">23 มิ.ย. 65</t>
  </si>
  <si>
    <t xml:space="preserve">22 มิ.ย. 65</t>
  </si>
  <si>
    <t xml:space="preserve">21 มิ.ย. 65</t>
  </si>
  <si>
    <t xml:space="preserve">20 มิ.ย. 65</t>
  </si>
  <si>
    <t xml:space="preserve">17 มิ.ย. 65</t>
  </si>
  <si>
    <t xml:space="preserve">16 มิ.ย. 65</t>
  </si>
  <si>
    <t xml:space="preserve">15 มิ.ย. 65</t>
  </si>
  <si>
    <t xml:space="preserve">14 มิ.ย. 65</t>
  </si>
  <si>
    <t xml:space="preserve">13 มิ.ย. 65</t>
  </si>
  <si>
    <t xml:space="preserve">10 มิ.ย. 65</t>
  </si>
  <si>
    <t xml:space="preserve">09 มิ.ย. 65</t>
  </si>
  <si>
    <t xml:space="preserve">08 มิ.ย. 65</t>
  </si>
  <si>
    <t xml:space="preserve">07 มิ.ย. 65</t>
  </si>
  <si>
    <t xml:space="preserve">06 มิ.ย. 65</t>
  </si>
  <si>
    <t xml:space="preserve">02 มิ.ย. 65</t>
  </si>
  <si>
    <t xml:space="preserve">01 มิ.ย. 65</t>
  </si>
  <si>
    <t xml:space="preserve">31 พ.ค. 65</t>
  </si>
  <si>
    <t xml:space="preserve">30 พ.ค. 65</t>
  </si>
  <si>
    <t xml:space="preserve">27 พ.ค. 65</t>
  </si>
  <si>
    <t xml:space="preserve">26 พ.ค. 65</t>
  </si>
  <si>
    <t xml:space="preserve">25 พ.ค. 65</t>
  </si>
  <si>
    <t xml:space="preserve">24 พ.ค. 65</t>
  </si>
  <si>
    <t xml:space="preserve">23 พ.ค. 65</t>
  </si>
  <si>
    <t xml:space="preserve">20 พ.ค. 65</t>
  </si>
  <si>
    <t xml:space="preserve">19 พ.ค. 65</t>
  </si>
  <si>
    <t xml:space="preserve">18 พ.ค. 65</t>
  </si>
  <si>
    <t xml:space="preserve">17 พ.ค. 65</t>
  </si>
  <si>
    <t xml:space="preserve">13 พ.ค. 65</t>
  </si>
  <si>
    <t xml:space="preserve">12 พ.ค. 65</t>
  </si>
  <si>
    <t xml:space="preserve">11 พ.ค. 65</t>
  </si>
  <si>
    <t xml:space="preserve">10 พ.ค. 65</t>
  </si>
  <si>
    <t xml:space="preserve">09 พ.ค. 65</t>
  </si>
  <si>
    <t xml:space="preserve">06 พ.ค. 65</t>
  </si>
  <si>
    <t xml:space="preserve">05 พ.ค. 65</t>
  </si>
  <si>
    <t xml:space="preserve">03 พ.ค. 65</t>
  </si>
  <si>
    <t xml:space="preserve">29 เม.ย. 65</t>
  </si>
  <si>
    <t xml:space="preserve">28 เม.ย. 65</t>
  </si>
  <si>
    <t xml:space="preserve">27 เม.ย. 65</t>
  </si>
  <si>
    <t xml:space="preserve">26 เม.ย. 65</t>
  </si>
  <si>
    <t xml:space="preserve">25 เม.ย. 65</t>
  </si>
  <si>
    <t xml:space="preserve">22 เม.ย. 65</t>
  </si>
  <si>
    <t xml:space="preserve">21 เม.ย. 65</t>
  </si>
  <si>
    <t xml:space="preserve">20 เม.ย. 65</t>
  </si>
  <si>
    <t xml:space="preserve">19 เม.ย. 65</t>
  </si>
  <si>
    <t xml:space="preserve">18 เม.ย. 65</t>
  </si>
  <si>
    <t xml:space="preserve">12 เม.ย. 65</t>
  </si>
  <si>
    <t xml:space="preserve">11 เม.ย. 65</t>
  </si>
  <si>
    <t xml:space="preserve">08 เม.ย. 65</t>
  </si>
  <si>
    <t xml:space="preserve">07 เม.ย. 65</t>
  </si>
  <si>
    <t xml:space="preserve">05 เม.ย. 65</t>
  </si>
  <si>
    <t xml:space="preserve">04 เม.ย. 65</t>
  </si>
  <si>
    <t xml:space="preserve">01 เม.ย. 65</t>
  </si>
  <si>
    <t xml:space="preserve">31 มี.ค. 65</t>
  </si>
  <si>
    <t xml:space="preserve">30 มี.ค. 65</t>
  </si>
  <si>
    <t xml:space="preserve">29 มี.ค. 65</t>
  </si>
  <si>
    <t xml:space="preserve">28 มี.ค. 65</t>
  </si>
  <si>
    <t xml:space="preserve">25 มี.ค. 65</t>
  </si>
  <si>
    <t xml:space="preserve">24 มี.ค. 65</t>
  </si>
  <si>
    <t xml:space="preserve">23 มี.ค. 65</t>
  </si>
  <si>
    <t xml:space="preserve">22 มี.ค. 65</t>
  </si>
  <si>
    <t xml:space="preserve">21 มี.ค. 65</t>
  </si>
  <si>
    <t xml:space="preserve">18 มี.ค. 65</t>
  </si>
  <si>
    <t xml:space="preserve">17 มี.ค. 65</t>
  </si>
  <si>
    <t xml:space="preserve">16 มี.ค. 65</t>
  </si>
  <si>
    <t xml:space="preserve">15 มี.ค. 65</t>
  </si>
  <si>
    <t xml:space="preserve">14 มี.ค. 65</t>
  </si>
  <si>
    <t xml:space="preserve">11 มี.ค. 65</t>
  </si>
  <si>
    <t xml:space="preserve">10 มี.ค. 65</t>
  </si>
  <si>
    <t xml:space="preserve">09 มี.ค. 65</t>
  </si>
  <si>
    <t xml:space="preserve">08 มี.ค. 65</t>
  </si>
  <si>
    <t xml:space="preserve">07 มี.ค. 65</t>
  </si>
  <si>
    <t xml:space="preserve">04 มี.ค. 65</t>
  </si>
  <si>
    <t xml:space="preserve">03 มี.ค. 65</t>
  </si>
  <si>
    <t xml:space="preserve">02 มี.ค. 65</t>
  </si>
  <si>
    <t xml:space="preserve">01 มี.ค. 65</t>
  </si>
  <si>
    <t xml:space="preserve">28 ก.พ. 65</t>
  </si>
  <si>
    <t xml:space="preserve">25 ก.พ. 65</t>
  </si>
  <si>
    <t xml:space="preserve">24 ก.พ. 65</t>
  </si>
  <si>
    <t xml:space="preserve">23 ก.พ. 65</t>
  </si>
  <si>
    <t xml:space="preserve">22 ก.พ. 65</t>
  </si>
  <si>
    <t xml:space="preserve">21 ก.พ. 65</t>
  </si>
  <si>
    <t xml:space="preserve">18 ก.พ. 65</t>
  </si>
  <si>
    <t xml:space="preserve">17 ก.พ. 65</t>
  </si>
  <si>
    <t xml:space="preserve">15 ก.พ. 65</t>
  </si>
  <si>
    <t xml:space="preserve">14 ก.พ. 65</t>
  </si>
  <si>
    <t xml:space="preserve">11 ก.พ. 65</t>
  </si>
  <si>
    <t xml:space="preserve">10 ก.พ. 65</t>
  </si>
  <si>
    <t xml:space="preserve">09 ก.พ. 65</t>
  </si>
  <si>
    <t xml:space="preserve">08 ก.พ. 65</t>
  </si>
  <si>
    <t xml:space="preserve">07 ก.พ. 65</t>
  </si>
  <si>
    <t xml:space="preserve">04 ก.พ. 65</t>
  </si>
  <si>
    <t xml:space="preserve">03 ก.พ. 65</t>
  </si>
  <si>
    <t xml:space="preserve">02 ก.พ. 65</t>
  </si>
  <si>
    <t xml:space="preserve">01 ก.พ. 65</t>
  </si>
  <si>
    <t xml:space="preserve">31 ม.ค. 65</t>
  </si>
  <si>
    <t xml:space="preserve">28 ม.ค. 65</t>
  </si>
  <si>
    <t xml:space="preserve">27 ม.ค. 65</t>
  </si>
  <si>
    <t xml:space="preserve">26 ม.ค. 65</t>
  </si>
  <si>
    <t xml:space="preserve">25 ม.ค. 65</t>
  </si>
  <si>
    <t xml:space="preserve">24 ม.ค. 65</t>
  </si>
  <si>
    <t xml:space="preserve">21 ม.ค. 65</t>
  </si>
  <si>
    <t xml:space="preserve">20 ม.ค. 65</t>
  </si>
  <si>
    <t xml:space="preserve">19 ม.ค. 65</t>
  </si>
  <si>
    <t xml:space="preserve">18 ม.ค. 65</t>
  </si>
  <si>
    <t xml:space="preserve">17 ม.ค. 65</t>
  </si>
  <si>
    <t xml:space="preserve">14 ม.ค. 65</t>
  </si>
  <si>
    <t xml:space="preserve">13 ม.ค. 65</t>
  </si>
  <si>
    <t xml:space="preserve">12 ม.ค. 65</t>
  </si>
  <si>
    <t xml:space="preserve">11 ม.ค. 65</t>
  </si>
  <si>
    <t xml:space="preserve">10 ม.ค. 65</t>
  </si>
  <si>
    <t xml:space="preserve">07 ม.ค. 65</t>
  </si>
  <si>
    <t xml:space="preserve">06 ม.ค. 65</t>
  </si>
  <si>
    <t xml:space="preserve">05 ม.ค. 65</t>
  </si>
  <si>
    <t xml:space="preserve">04 ม.ค. 65</t>
  </si>
  <si>
    <t xml:space="preserve">30 ธ.ค. 64</t>
  </si>
  <si>
    <t xml:space="preserve">29 ธ.ค. 64</t>
  </si>
  <si>
    <t xml:space="preserve">28 ธ.ค. 64</t>
  </si>
  <si>
    <t xml:space="preserve">27 ธ.ค. 64</t>
  </si>
  <si>
    <t xml:space="preserve">24 ธ.ค. 64</t>
  </si>
  <si>
    <t xml:space="preserve">23 ธ.ค. 64</t>
  </si>
  <si>
    <t xml:space="preserve">22 ธ.ค. 64</t>
  </si>
  <si>
    <t xml:space="preserve">21 ธ.ค. 64</t>
  </si>
  <si>
    <t xml:space="preserve">20 ธ.ค. 64</t>
  </si>
  <si>
    <t xml:space="preserve">17 ธ.ค. 64</t>
  </si>
  <si>
    <t xml:space="preserve">16 ธ.ค. 64</t>
  </si>
  <si>
    <t xml:space="preserve">15 ธ.ค. 64</t>
  </si>
  <si>
    <t xml:space="preserve">14 ธ.ค. 64</t>
  </si>
  <si>
    <t xml:space="preserve">13 ธ.ค. 64</t>
  </si>
  <si>
    <t xml:space="preserve">09 ธ.ค. 64</t>
  </si>
  <si>
    <t xml:space="preserve">08 ธ.ค. 64</t>
  </si>
  <si>
    <t xml:space="preserve">07 ธ.ค. 64</t>
  </si>
  <si>
    <t xml:space="preserve">03 ธ.ค. 64</t>
  </si>
  <si>
    <t xml:space="preserve">02 ธ.ค. 64</t>
  </si>
  <si>
    <t xml:space="preserve">01 ธ.ค. 64</t>
  </si>
  <si>
    <t xml:space="preserve">30 พ.ย. 64</t>
  </si>
  <si>
    <t xml:space="preserve">29 พ.ย. 64</t>
  </si>
  <si>
    <t xml:space="preserve">26 พ.ย. 64</t>
  </si>
  <si>
    <t xml:space="preserve">25 พ.ย. 64</t>
  </si>
  <si>
    <t xml:space="preserve">24 พ.ย. 64</t>
  </si>
  <si>
    <t xml:space="preserve">23 พ.ย. 64</t>
  </si>
  <si>
    <t xml:space="preserve">22 พ.ย. 64</t>
  </si>
  <si>
    <t xml:space="preserve">19 พ.ย. 64</t>
  </si>
  <si>
    <t xml:space="preserve">18 พ.ย. 64</t>
  </si>
  <si>
    <t xml:space="preserve">17 พ.ย. 64</t>
  </si>
  <si>
    <t xml:space="preserve">16 พ.ย. 64</t>
  </si>
  <si>
    <t xml:space="preserve">15 พ.ย. 64</t>
  </si>
  <si>
    <t xml:space="preserve">12 พ.ย. 64</t>
  </si>
  <si>
    <t xml:space="preserve">11 พ.ย. 64</t>
  </si>
  <si>
    <t xml:space="preserve">10 พ.ย. 64</t>
  </si>
  <si>
    <t xml:space="preserve">09 พ.ย. 64</t>
  </si>
  <si>
    <t xml:space="preserve">08 พ.ย. 64</t>
  </si>
  <si>
    <t xml:space="preserve">05 พ.ย. 64</t>
  </si>
  <si>
    <t xml:space="preserve">04 พ.ย. 64</t>
  </si>
  <si>
    <t xml:space="preserve">03 พ.ย. 64</t>
  </si>
  <si>
    <t xml:space="preserve">02 พ.ย. 64</t>
  </si>
  <si>
    <t xml:space="preserve">01 พ.ย. 64</t>
  </si>
  <si>
    <t xml:space="preserve">29 ต.ค. 64</t>
  </si>
  <si>
    <t xml:space="preserve">28 ต.ค. 64</t>
  </si>
  <si>
    <t xml:space="preserve">27 ต.ค. 64</t>
  </si>
  <si>
    <t xml:space="preserve">26 ต.ค. 64</t>
  </si>
  <si>
    <t xml:space="preserve">25 ต.ค. 64</t>
  </si>
  <si>
    <t xml:space="preserve">21 ต.ค. 64</t>
  </si>
  <si>
    <t xml:space="preserve">20 ต.ค. 64</t>
  </si>
  <si>
    <t xml:space="preserve">19 ต.ค. 64</t>
  </si>
  <si>
    <t xml:space="preserve">18 ต.ค. 64</t>
  </si>
  <si>
    <t xml:space="preserve">15 ต.ค. 64</t>
  </si>
  <si>
    <t xml:space="preserve">14 ต.ค. 64</t>
  </si>
  <si>
    <t xml:space="preserve">12 ต.ค. 64</t>
  </si>
  <si>
    <t xml:space="preserve">11 ต.ค. 64</t>
  </si>
  <si>
    <t xml:space="preserve">08 ต.ค. 64</t>
  </si>
  <si>
    <t xml:space="preserve">07 ต.ค. 64</t>
  </si>
  <si>
    <t xml:space="preserve">06 ต.ค. 64</t>
  </si>
  <si>
    <t xml:space="preserve">05 ต.ค. 64</t>
  </si>
  <si>
    <t xml:space="preserve">04 ต.ค. 64</t>
  </si>
  <si>
    <t xml:space="preserve">01 ต.ค. 64</t>
  </si>
  <si>
    <t xml:space="preserve">30 ก.ย. 64</t>
  </si>
  <si>
    <t xml:space="preserve">29 ก.ย. 64</t>
  </si>
  <si>
    <t xml:space="preserve">28 ก.ย. 64</t>
  </si>
  <si>
    <t xml:space="preserve">27 ก.ย. 64</t>
  </si>
  <si>
    <t xml:space="preserve">23 ก.ย. 64</t>
  </si>
  <si>
    <t xml:space="preserve">22 ก.ย. 64</t>
  </si>
  <si>
    <t xml:space="preserve">21 ก.ย. 64</t>
  </si>
  <si>
    <t xml:space="preserve">20 ก.ย. 64</t>
  </si>
  <si>
    <t xml:space="preserve">17 ก.ย. 64</t>
  </si>
  <si>
    <t xml:space="preserve">16 ก.ย. 64</t>
  </si>
  <si>
    <t xml:space="preserve">15 ก.ย. 64</t>
  </si>
  <si>
    <t xml:space="preserve">14 ก.ย. 64</t>
  </si>
  <si>
    <t xml:space="preserve">13 ก.ย. 64</t>
  </si>
  <si>
    <t xml:space="preserve">10 ก.ย. 64</t>
  </si>
  <si>
    <t xml:space="preserve">09 ก.ย. 64</t>
  </si>
  <si>
    <t xml:space="preserve">08 ก.ย. 64</t>
  </si>
  <si>
    <t xml:space="preserve">07 ก.ย. 64</t>
  </si>
  <si>
    <t xml:space="preserve">06 ก.ย. 64</t>
  </si>
  <si>
    <t xml:space="preserve">03 ก.ย. 64</t>
  </si>
  <si>
    <t xml:space="preserve">02 ก.ย. 64</t>
  </si>
  <si>
    <t xml:space="preserve">01 ก.ย. 64</t>
  </si>
  <si>
    <t xml:space="preserve">31 ส.ค. 64</t>
  </si>
  <si>
    <t xml:space="preserve">30 ส.ค. 64</t>
  </si>
  <si>
    <t xml:space="preserve">27 ส.ค. 64</t>
  </si>
  <si>
    <t xml:space="preserve">26 ส.ค. 64</t>
  </si>
  <si>
    <t xml:space="preserve">25 ส.ค. 64</t>
  </si>
  <si>
    <t xml:space="preserve">24 ส.ค. 64</t>
  </si>
  <si>
    <t xml:space="preserve">23 ส.ค. 64</t>
  </si>
  <si>
    <t xml:space="preserve">20 ส.ค. 64</t>
  </si>
  <si>
    <t xml:space="preserve">19 ส.ค. 64</t>
  </si>
  <si>
    <t xml:space="preserve">18 ส.ค. 64</t>
  </si>
  <si>
    <t xml:space="preserve">17 ส.ค. 64</t>
  </si>
  <si>
    <t xml:space="preserve">16 ส.ค. 64</t>
  </si>
  <si>
    <t xml:space="preserve">13 ส.ค. 64</t>
  </si>
  <si>
    <t xml:space="preserve">11 ส.ค. 64</t>
  </si>
  <si>
    <t xml:space="preserve">10 ส.ค. 64</t>
  </si>
  <si>
    <t xml:space="preserve">09 ส.ค. 64</t>
  </si>
  <si>
    <t xml:space="preserve">06 ส.ค. 64</t>
  </si>
  <si>
    <t xml:space="preserve">05 ส.ค. 64</t>
  </si>
  <si>
    <t xml:space="preserve">04 ส.ค. 64</t>
  </si>
  <si>
    <t xml:space="preserve">03 ส.ค. 64</t>
  </si>
  <si>
    <t xml:space="preserve">02 ส.ค. 64</t>
  </si>
  <si>
    <t xml:space="preserve">30 ก.ค. 64</t>
  </si>
  <si>
    <t xml:space="preserve">29 ก.ค. 64</t>
  </si>
  <si>
    <t xml:space="preserve">27 ก.ค. 64</t>
  </si>
  <si>
    <t xml:space="preserve">23 ก.ค. 64</t>
  </si>
  <si>
    <t xml:space="preserve">22 ก.ค. 64</t>
  </si>
  <si>
    <t xml:space="preserve">21 ก.ค. 64</t>
  </si>
  <si>
    <t xml:space="preserve">20 ก.ค. 64</t>
  </si>
  <si>
    <t xml:space="preserve">19 ก.ค. 64</t>
  </si>
  <si>
    <t xml:space="preserve">16 ก.ค. 64</t>
  </si>
  <si>
    <t xml:space="preserve">15 ก.ค. 64</t>
  </si>
  <si>
    <t xml:space="preserve">14 ก.ค. 64</t>
  </si>
  <si>
    <t xml:space="preserve">13 ก.ค. 64</t>
  </si>
  <si>
    <t xml:space="preserve">12 ก.ค. 64</t>
  </si>
  <si>
    <t xml:space="preserve">09 ก.ค. 64</t>
  </si>
  <si>
    <t xml:space="preserve">08 ก.ค. 64</t>
  </si>
  <si>
    <t xml:space="preserve">07 ก.ค. 64</t>
  </si>
  <si>
    <t xml:space="preserve">06 ก.ค. 64</t>
  </si>
  <si>
    <t xml:space="preserve">05 ก.ค. 64</t>
  </si>
  <si>
    <t xml:space="preserve">02 ก.ค. 64</t>
  </si>
  <si>
    <t xml:space="preserve">01 ก.ค. 64</t>
  </si>
  <si>
    <t xml:space="preserve">30 มิ.ย. 64</t>
  </si>
  <si>
    <t xml:space="preserve">29 มิ.ย. 64</t>
  </si>
  <si>
    <t xml:space="preserve">28 มิ.ย. 64</t>
  </si>
  <si>
    <t xml:space="preserve">25 มิ.ย. 64</t>
  </si>
  <si>
    <t xml:space="preserve">24 มิ.ย. 64</t>
  </si>
  <si>
    <t xml:space="preserve">23 มิ.ย. 64</t>
  </si>
  <si>
    <t xml:space="preserve">22 มิ.ย. 64</t>
  </si>
  <si>
    <t xml:space="preserve">21 มิ.ย. 64</t>
  </si>
  <si>
    <t xml:space="preserve">18 มิ.ย. 64</t>
  </si>
  <si>
    <t xml:space="preserve">17 มิ.ย. 64</t>
  </si>
  <si>
    <t xml:space="preserve">16 มิ.ย. 64</t>
  </si>
  <si>
    <t xml:space="preserve">15 มิ.ย. 64</t>
  </si>
  <si>
    <t xml:space="preserve">14 มิ.ย. 64</t>
  </si>
  <si>
    <t xml:space="preserve">11 มิ.ย. 64</t>
  </si>
  <si>
    <t xml:space="preserve">10 มิ.ย. 64</t>
  </si>
  <si>
    <t xml:space="preserve">09 มิ.ย. 64</t>
  </si>
  <si>
    <t xml:space="preserve">08 มิ.ย. 64</t>
  </si>
  <si>
    <t xml:space="preserve">07 มิ.ย. 64</t>
  </si>
  <si>
    <t xml:space="preserve">04 มิ.ย. 64</t>
  </si>
  <si>
    <t xml:space="preserve">02 มิ.ย. 64</t>
  </si>
  <si>
    <t xml:space="preserve">01 มิ.ย. 64</t>
  </si>
  <si>
    <t xml:space="preserve">31 พ.ค. 64</t>
  </si>
  <si>
    <t xml:space="preserve">28 พ.ค. 64</t>
  </si>
  <si>
    <t xml:space="preserve">27 พ.ค. 64</t>
  </si>
  <si>
    <t xml:space="preserve">25 พ.ค. 64</t>
  </si>
  <si>
    <t xml:space="preserve">24 พ.ค. 64</t>
  </si>
  <si>
    <t xml:space="preserve">21 พ.ค. 64</t>
  </si>
  <si>
    <t xml:space="preserve">20 พ.ค. 64</t>
  </si>
  <si>
    <t xml:space="preserve">19 พ.ค. 64</t>
  </si>
  <si>
    <t xml:space="preserve">18 พ.ค. 64</t>
  </si>
  <si>
    <t xml:space="preserve">17 พ.ค. 64</t>
  </si>
  <si>
    <t xml:space="preserve">14 พ.ค. 64</t>
  </si>
  <si>
    <t xml:space="preserve">13 พ.ค. 64</t>
  </si>
  <si>
    <t xml:space="preserve">12 พ.ค. 64</t>
  </si>
  <si>
    <t xml:space="preserve">11 พ.ค. 64</t>
  </si>
  <si>
    <t xml:space="preserve">10 พ.ค. 64</t>
  </si>
  <si>
    <t xml:space="preserve">07 พ.ค. 64</t>
  </si>
  <si>
    <t xml:space="preserve">06 พ.ค. 64</t>
  </si>
  <si>
    <t xml:space="preserve">05 พ.ค. 64</t>
  </si>
  <si>
    <t xml:space="preserve">30 เม.ย. 64</t>
  </si>
  <si>
    <t xml:space="preserve">29 เม.ย. 64</t>
  </si>
  <si>
    <t xml:space="preserve">28 เม.ย. 64</t>
  </si>
  <si>
    <t xml:space="preserve">27 เม.ย. 64</t>
  </si>
  <si>
    <t xml:space="preserve">26 เม.ย. 64</t>
  </si>
  <si>
    <t xml:space="preserve">23 เม.ย. 64</t>
  </si>
  <si>
    <t xml:space="preserve">22 เม.ย. 64</t>
  </si>
  <si>
    <t xml:space="preserve">21 เม.ย. 64</t>
  </si>
  <si>
    <t xml:space="preserve">20 เม.ย. 64</t>
  </si>
  <si>
    <t xml:space="preserve">19 เม.ย. 64</t>
  </si>
  <si>
    <t xml:space="preserve">16 เม.ย. 64</t>
  </si>
  <si>
    <t xml:space="preserve">12 เม.ย. 64</t>
  </si>
  <si>
    <t xml:space="preserve">09 เม.ย. 64</t>
  </si>
  <si>
    <t xml:space="preserve">08 เม.ย. 64</t>
  </si>
  <si>
    <t xml:space="preserve">07 เม.ย. 64</t>
  </si>
  <si>
    <t xml:space="preserve">05 เม.ย. 64</t>
  </si>
  <si>
    <t xml:space="preserve">02 เม.ย. 64</t>
  </si>
  <si>
    <t xml:space="preserve">01 เม.ย. 64</t>
  </si>
  <si>
    <t xml:space="preserve">31 มี.ค. 64</t>
  </si>
  <si>
    <t xml:space="preserve">30 มี.ค. 64</t>
  </si>
  <si>
    <t xml:space="preserve">29 มี.ค. 64</t>
  </si>
  <si>
    <t xml:space="preserve">26 มี.ค. 64</t>
  </si>
  <si>
    <t xml:space="preserve">25 มี.ค. 64</t>
  </si>
  <si>
    <t xml:space="preserve">24 มี.ค. 64</t>
  </si>
  <si>
    <t xml:space="preserve">23 มี.ค. 64</t>
  </si>
  <si>
    <t xml:space="preserve">22 มี.ค. 64</t>
  </si>
  <si>
    <t xml:space="preserve">19 มี.ค. 64</t>
  </si>
  <si>
    <t xml:space="preserve">18 มี.ค. 64</t>
  </si>
  <si>
    <t xml:space="preserve">17 มี.ค. 64</t>
  </si>
  <si>
    <t xml:space="preserve">16 มี.ค. 64</t>
  </si>
  <si>
    <t xml:space="preserve">15 มี.ค. 64</t>
  </si>
  <si>
    <t xml:space="preserve">12 มี.ค. 64</t>
  </si>
  <si>
    <t xml:space="preserve">11 มี.ค. 64</t>
  </si>
  <si>
    <t xml:space="preserve">10 มี.ค. 64</t>
  </si>
  <si>
    <t xml:space="preserve">09 มี.ค. 64</t>
  </si>
  <si>
    <t xml:space="preserve">08 มี.ค. 64</t>
  </si>
  <si>
    <t xml:space="preserve">05 มี.ค. 64</t>
  </si>
  <si>
    <t xml:space="preserve">04 มี.ค. 64</t>
  </si>
  <si>
    <t xml:space="preserve">03 มี.ค. 64</t>
  </si>
  <si>
    <t xml:space="preserve">02 มี.ค. 64</t>
  </si>
  <si>
    <t xml:space="preserve">01 มี.ค. 64</t>
  </si>
  <si>
    <t xml:space="preserve">25 ก.พ. 64</t>
  </si>
  <si>
    <t xml:space="preserve">24 ก.พ. 64</t>
  </si>
  <si>
    <t xml:space="preserve">23 ก.พ. 64</t>
  </si>
  <si>
    <t xml:space="preserve">22 ก.พ. 64</t>
  </si>
  <si>
    <t xml:space="preserve">19 ก.พ. 64</t>
  </si>
  <si>
    <t xml:space="preserve">18 ก.พ. 64</t>
  </si>
  <si>
    <t xml:space="preserve">17 ก.พ. 64</t>
  </si>
  <si>
    <t xml:space="preserve">16 ก.พ. 64</t>
  </si>
  <si>
    <t xml:space="preserve">15 ก.พ. 64</t>
  </si>
  <si>
    <t xml:space="preserve">11 ก.พ. 64</t>
  </si>
  <si>
    <t xml:space="preserve">10 ก.พ. 64</t>
  </si>
  <si>
    <t xml:space="preserve">09 ก.พ. 64</t>
  </si>
  <si>
    <t xml:space="preserve">08 ก.พ. 64</t>
  </si>
  <si>
    <t xml:space="preserve">05 ก.พ. 64</t>
  </si>
  <si>
    <t xml:space="preserve">04 ก.พ. 64</t>
  </si>
  <si>
    <t xml:space="preserve">03 ก.พ. 64</t>
  </si>
  <si>
    <t xml:space="preserve">02 ก.พ. 64</t>
  </si>
  <si>
    <t xml:space="preserve">01 ก.พ. 64</t>
  </si>
  <si>
    <t xml:space="preserve">29 ม.ค. 64</t>
  </si>
  <si>
    <t xml:space="preserve">28 ม.ค. 64</t>
  </si>
  <si>
    <t xml:space="preserve">27 ม.ค. 64</t>
  </si>
  <si>
    <t xml:space="preserve">26 ม.ค. 64</t>
  </si>
  <si>
    <t xml:space="preserve">25 ม.ค. 64</t>
  </si>
  <si>
    <t xml:space="preserve">22 ม.ค. 64</t>
  </si>
  <si>
    <t xml:space="preserve">21 ม.ค. 64</t>
  </si>
  <si>
    <t xml:space="preserve">20 ม.ค. 64</t>
  </si>
  <si>
    <t xml:space="preserve">19 ม.ค. 64</t>
  </si>
  <si>
    <t xml:space="preserve">18 ม.ค. 64</t>
  </si>
  <si>
    <t xml:space="preserve">15 ม.ค. 64</t>
  </si>
  <si>
    <t xml:space="preserve">14 ม.ค. 64</t>
  </si>
  <si>
    <t xml:space="preserve">13 ม.ค. 64</t>
  </si>
  <si>
    <t xml:space="preserve">12 ม.ค. 64</t>
  </si>
  <si>
    <t xml:space="preserve">11 ม.ค. 64</t>
  </si>
  <si>
    <t xml:space="preserve">08 ม.ค. 64</t>
  </si>
  <si>
    <t xml:space="preserve">07 ม.ค. 64</t>
  </si>
  <si>
    <t xml:space="preserve">06 ม.ค. 64</t>
  </si>
  <si>
    <t xml:space="preserve">05 ม.ค. 64</t>
  </si>
  <si>
    <t xml:space="preserve">04 ม.ค. 64</t>
  </si>
  <si>
    <t xml:space="preserve">30 ธ.ค. 63</t>
  </si>
  <si>
    <t xml:space="preserve">29 ธ.ค. 63</t>
  </si>
  <si>
    <t xml:space="preserve">28 ธ.ค. 63</t>
  </si>
  <si>
    <t xml:space="preserve">25 ธ.ค. 63</t>
  </si>
  <si>
    <t xml:space="preserve">24 ธ.ค. 63</t>
  </si>
  <si>
    <t xml:space="preserve">23 ธ.ค. 63</t>
  </si>
  <si>
    <t xml:space="preserve">22 ธ.ค. 63</t>
  </si>
  <si>
    <t xml:space="preserve">21 ธ.ค. 63</t>
  </si>
  <si>
    <t xml:space="preserve">18 ธ.ค. 63</t>
  </si>
  <si>
    <t xml:space="preserve">17 ธ.ค. 63</t>
  </si>
  <si>
    <t xml:space="preserve">16 ธ.ค. 63</t>
  </si>
  <si>
    <t xml:space="preserve">15 ธ.ค. 63</t>
  </si>
  <si>
    <t xml:space="preserve">14 ธ.ค. 63</t>
  </si>
  <si>
    <t xml:space="preserve">09 ธ.ค. 63</t>
  </si>
  <si>
    <t xml:space="preserve">08 ธ.ค. 63</t>
  </si>
  <si>
    <t xml:space="preserve">04 ธ.ค. 63</t>
  </si>
  <si>
    <t xml:space="preserve">03 ธ.ค. 63</t>
  </si>
  <si>
    <t xml:space="preserve">02 ธ.ค. 63</t>
  </si>
  <si>
    <t xml:space="preserve">01 ธ.ค. 63</t>
  </si>
  <si>
    <t xml:space="preserve">30 พ.ย. 63</t>
  </si>
  <si>
    <t xml:space="preserve">27 พ.ย. 63</t>
  </si>
  <si>
    <t xml:space="preserve">26 พ.ย. 63</t>
  </si>
  <si>
    <t xml:space="preserve">25 พ.ย. 63</t>
  </si>
  <si>
    <t xml:space="preserve">24 พ.ย. 63</t>
  </si>
  <si>
    <t xml:space="preserve">23 พ.ย. 63</t>
  </si>
  <si>
    <t xml:space="preserve">20 พ.ย. 63</t>
  </si>
  <si>
    <t xml:space="preserve">19 พ.ย. 63</t>
  </si>
  <si>
    <t xml:space="preserve">18 พ.ย. 63</t>
  </si>
  <si>
    <t xml:space="preserve">17 พ.ย. 63</t>
  </si>
  <si>
    <t xml:space="preserve">16 พ.ย. 63</t>
  </si>
  <si>
    <t xml:space="preserve">13 พ.ย. 63</t>
  </si>
  <si>
    <t xml:space="preserve">12 พ.ย. 63</t>
  </si>
  <si>
    <t xml:space="preserve">11 พ.ย. 63</t>
  </si>
  <si>
    <t xml:space="preserve">10 พ.ย. 63</t>
  </si>
  <si>
    <t xml:space="preserve">09 พ.ย. 63</t>
  </si>
  <si>
    <t xml:space="preserve">06 พ.ย. 63</t>
  </si>
  <si>
    <t xml:space="preserve">05 พ.ย. 63</t>
  </si>
  <si>
    <t xml:space="preserve">04 พ.ย. 63</t>
  </si>
  <si>
    <t xml:space="preserve">03 พ.ย. 63</t>
  </si>
  <si>
    <t xml:space="preserve">02 พ.ย. 63</t>
  </si>
  <si>
    <t xml:space="preserve">30 ต.ค. 63</t>
  </si>
  <si>
    <t xml:space="preserve">29 ต.ค. 63</t>
  </si>
  <si>
    <t xml:space="preserve">28 ต.ค. 63</t>
  </si>
  <si>
    <t xml:space="preserve">27 ต.ค. 63</t>
  </si>
  <si>
    <t xml:space="preserve">26 ต.ค. 63</t>
  </si>
  <si>
    <t xml:space="preserve">22 ต.ค. 63</t>
  </si>
  <si>
    <t xml:space="preserve">21 ต.ค. 63</t>
  </si>
  <si>
    <t xml:space="preserve">20 ต.ค. 63</t>
  </si>
  <si>
    <t xml:space="preserve">19 ต.ค. 63</t>
  </si>
  <si>
    <t xml:space="preserve">16 ต.ค. 63</t>
  </si>
  <si>
    <t xml:space="preserve">15 ต.ค. 63</t>
  </si>
  <si>
    <t xml:space="preserve">14 ต.ค. 63</t>
  </si>
  <si>
    <t xml:space="preserve">12 ต.ค. 63</t>
  </si>
  <si>
    <t xml:space="preserve">09 ต.ค. 63</t>
  </si>
  <si>
    <t xml:space="preserve">08 ต.ค. 63</t>
  </si>
  <si>
    <t xml:space="preserve">07 ต.ค. 63</t>
  </si>
  <si>
    <t xml:space="preserve">06 ต.ค. 63</t>
  </si>
  <si>
    <t xml:space="preserve">05 ต.ค. 63</t>
  </si>
  <si>
    <t xml:space="preserve">02 ต.ค. 63</t>
  </si>
  <si>
    <t xml:space="preserve">01 ต.ค. 63</t>
  </si>
  <si>
    <t xml:space="preserve">30 ก.ย. 63</t>
  </si>
  <si>
    <t xml:space="preserve">29 ก.ย. 63</t>
  </si>
  <si>
    <t xml:space="preserve">28 ก.ย. 63</t>
  </si>
  <si>
    <t xml:space="preserve">25 ก.ย. 63</t>
  </si>
  <si>
    <t xml:space="preserve">24 ก.ย. 63</t>
  </si>
  <si>
    <t xml:space="preserve">23 ก.ย. 63</t>
  </si>
  <si>
    <t xml:space="preserve">22 ก.ย. 63</t>
  </si>
  <si>
    <t xml:space="preserve">21 ก.ย. 63</t>
  </si>
  <si>
    <t xml:space="preserve">18 ก.ย. 63</t>
  </si>
  <si>
    <t xml:space="preserve">17 ก.ย. 63</t>
  </si>
  <si>
    <t xml:space="preserve">16 ก.ย. 63</t>
  </si>
  <si>
    <t xml:space="preserve">15 ก.ย. 63</t>
  </si>
  <si>
    <t xml:space="preserve">14 ก.ย. 63</t>
  </si>
  <si>
    <t xml:space="preserve">11 ก.ย. 63</t>
  </si>
  <si>
    <t xml:space="preserve">10 ก.ย. 63</t>
  </si>
  <si>
    <t xml:space="preserve">09 ก.ย. 63</t>
  </si>
  <si>
    <t xml:space="preserve">08 ก.ย. 63</t>
  </si>
  <si>
    <t xml:space="preserve">03 ก.ย. 63</t>
  </si>
  <si>
    <t xml:space="preserve">02 ก.ย. 63</t>
  </si>
  <si>
    <t xml:space="preserve">01 ก.ย. 63</t>
  </si>
  <si>
    <t xml:space="preserve">31 ส.ค. 63</t>
  </si>
  <si>
    <t xml:space="preserve">28 ส.ค. 63</t>
  </si>
  <si>
    <t xml:space="preserve">27 ส.ค. 63</t>
  </si>
  <si>
    <t xml:space="preserve">26 ส.ค. 63</t>
  </si>
  <si>
    <t xml:space="preserve">25 ส.ค. 63</t>
  </si>
  <si>
    <t xml:space="preserve">24 ส.ค. 63</t>
  </si>
  <si>
    <t xml:space="preserve">21 ส.ค. 63</t>
  </si>
  <si>
    <t xml:space="preserve">20 ส.ค. 63</t>
  </si>
  <si>
    <t xml:space="preserve">19 ส.ค. 63</t>
  </si>
  <si>
    <t xml:space="preserve">18 ส.ค. 63</t>
  </si>
  <si>
    <t xml:space="preserve">17 ส.ค. 63</t>
  </si>
  <si>
    <t xml:space="preserve">14 ส.ค. 63</t>
  </si>
  <si>
    <t xml:space="preserve">13 ส.ค. 63</t>
  </si>
  <si>
    <t xml:space="preserve">11 ส.ค. 63</t>
  </si>
  <si>
    <t xml:space="preserve">10 ส.ค. 63</t>
  </si>
  <si>
    <t xml:space="preserve">07 ส.ค. 63</t>
  </si>
  <si>
    <t xml:space="preserve">06 ส.ค. 63</t>
  </si>
  <si>
    <t xml:space="preserve">05 ส.ค. 63</t>
  </si>
  <si>
    <t xml:space="preserve">04 ส.ค. 63</t>
  </si>
  <si>
    <t xml:space="preserve">03 ส.ค. 63</t>
  </si>
  <si>
    <t xml:space="preserve">31 ก.ค. 63</t>
  </si>
  <si>
    <t xml:space="preserve">30 ก.ค. 63</t>
  </si>
  <si>
    <t xml:space="preserve">29 ก.ค. 63</t>
  </si>
  <si>
    <t xml:space="preserve">24 ก.ค. 63</t>
  </si>
  <si>
    <t xml:space="preserve">23 ก.ค. 63</t>
  </si>
  <si>
    <t xml:space="preserve">22 ก.ค. 63</t>
  </si>
  <si>
    <t xml:space="preserve">21 ก.ค. 63</t>
  </si>
  <si>
    <t xml:space="preserve">20 ก.ค. 63</t>
  </si>
  <si>
    <t xml:space="preserve">17 ก.ค. 63</t>
  </si>
  <si>
    <t xml:space="preserve">16 ก.ค. 63</t>
  </si>
  <si>
    <t xml:space="preserve">15 ก.ค. 63</t>
  </si>
  <si>
    <t xml:space="preserve">14 ก.ค. 63</t>
  </si>
  <si>
    <t xml:space="preserve">13 ก.ค. 63</t>
  </si>
  <si>
    <t xml:space="preserve">10 ก.ค. 63</t>
  </si>
  <si>
    <t xml:space="preserve">09 ก.ค. 63</t>
  </si>
  <si>
    <t xml:space="preserve">08 ก.ค. 63</t>
  </si>
  <si>
    <t xml:space="preserve">07 ก.ค. 63</t>
  </si>
  <si>
    <t xml:space="preserve">03 ก.ค. 63</t>
  </si>
  <si>
    <t xml:space="preserve">02 ก.ค. 63</t>
  </si>
  <si>
    <t xml:space="preserve">01 ก.ค. 63</t>
  </si>
  <si>
    <t xml:space="preserve">30 มิ.ย. 63</t>
  </si>
  <si>
    <t xml:space="preserve">29 มิ.ย. 63</t>
  </si>
  <si>
    <t xml:space="preserve">26 มิ.ย. 63</t>
  </si>
  <si>
    <t xml:space="preserve">25 มิ.ย. 63</t>
  </si>
  <si>
    <t xml:space="preserve">24 มิ.ย. 63</t>
  </si>
  <si>
    <t xml:space="preserve">23 มิ.ย. 63</t>
  </si>
  <si>
    <t xml:space="preserve">22 มิ.ย. 63</t>
  </si>
  <si>
    <t xml:space="preserve">19 มิ.ย. 63</t>
  </si>
  <si>
    <t xml:space="preserve">18 มิ.ย. 63</t>
  </si>
  <si>
    <t xml:space="preserve">17 มิ.ย. 63</t>
  </si>
  <si>
    <t xml:space="preserve">16 มิ.ย. 63</t>
  </si>
  <si>
    <t xml:space="preserve">15 มิ.ย. 63</t>
  </si>
  <si>
    <t xml:space="preserve">12 มิ.ย. 63</t>
  </si>
  <si>
    <t xml:space="preserve">11 มิ.ย. 63</t>
  </si>
  <si>
    <t xml:space="preserve">10 มิ.ย. 63</t>
  </si>
  <si>
    <t xml:space="preserve">09 มิ.ย. 63</t>
  </si>
  <si>
    <t xml:space="preserve">08 มิ.ย. 63</t>
  </si>
  <si>
    <t xml:space="preserve">05 มิ.ย. 63</t>
  </si>
  <si>
    <t xml:space="preserve">04 มิ.ย. 63</t>
  </si>
  <si>
    <t xml:space="preserve">02 มิ.ย. 63</t>
  </si>
  <si>
    <t xml:space="preserve">01 มิ.ย. 63</t>
  </si>
  <si>
    <t xml:space="preserve">29 พ.ค. 63</t>
  </si>
  <si>
    <t xml:space="preserve">28 พ.ค. 63</t>
  </si>
  <si>
    <t xml:space="preserve">27 พ.ค. 63</t>
  </si>
  <si>
    <t xml:space="preserve">26 พ.ค. 63</t>
  </si>
  <si>
    <t xml:space="preserve">25 พ.ค. 63</t>
  </si>
  <si>
    <t xml:space="preserve">22 พ.ค. 63</t>
  </si>
  <si>
    <t xml:space="preserve">21 พ.ค. 63</t>
  </si>
  <si>
    <t xml:space="preserve">20 พ.ค. 63</t>
  </si>
  <si>
    <t xml:space="preserve">19 พ.ค. 63</t>
  </si>
  <si>
    <t xml:space="preserve">18 พ.ค. 63</t>
  </si>
  <si>
    <t xml:space="preserve">15 พ.ค. 63</t>
  </si>
  <si>
    <t xml:space="preserve">14 พ.ค. 63</t>
  </si>
  <si>
    <t xml:space="preserve">13 พ.ค. 63</t>
  </si>
  <si>
    <t xml:space="preserve">12 พ.ค. 63</t>
  </si>
  <si>
    <t xml:space="preserve">11 พ.ค. 63</t>
  </si>
  <si>
    <t xml:space="preserve">08 พ.ค. 63</t>
  </si>
  <si>
    <t xml:space="preserve">07 พ.ค. 63</t>
  </si>
  <si>
    <t xml:space="preserve">05 พ.ค. 63</t>
  </si>
  <si>
    <t xml:space="preserve">30 เม.ย. 63</t>
  </si>
  <si>
    <t xml:space="preserve">29 เม.ย. 63</t>
  </si>
  <si>
    <t xml:space="preserve">28 เม.ย. 63</t>
  </si>
  <si>
    <t xml:space="preserve">27 เม.ย. 63</t>
  </si>
  <si>
    <t xml:space="preserve">24 เม.ย. 63</t>
  </si>
  <si>
    <t xml:space="preserve">23 เม.ย. 63</t>
  </si>
  <si>
    <t xml:space="preserve">22 เม.ย. 63</t>
  </si>
  <si>
    <t xml:space="preserve">21 เม.ย. 63</t>
  </si>
  <si>
    <t xml:space="preserve">20 เม.ย. 63</t>
  </si>
  <si>
    <t xml:space="preserve">17 เม.ย. 63</t>
  </si>
  <si>
    <t xml:space="preserve">16 เม.ย. 63</t>
  </si>
  <si>
    <t xml:space="preserve">15 เม.ย. 63</t>
  </si>
  <si>
    <t xml:space="preserve">14 เม.ย. 63</t>
  </si>
  <si>
    <t xml:space="preserve">13 เม.ย. 63</t>
  </si>
  <si>
    <t xml:space="preserve">10 เม.ย. 63</t>
  </si>
  <si>
    <t xml:space="preserve">09 เม.ย. 63</t>
  </si>
  <si>
    <t xml:space="preserve">08 เม.ย. 63</t>
  </si>
  <si>
    <t xml:space="preserve">07 เม.ย. 63</t>
  </si>
  <si>
    <t xml:space="preserve">03 เม.ย. 63</t>
  </si>
  <si>
    <t xml:space="preserve">02 เม.ย. 63</t>
  </si>
  <si>
    <t xml:space="preserve">01 เม.ย. 63</t>
  </si>
  <si>
    <t xml:space="preserve">31 มี.ค. 63</t>
  </si>
  <si>
    <t xml:space="preserve">30 มี.ค. 63</t>
  </si>
  <si>
    <t xml:space="preserve">27 มี.ค. 63</t>
  </si>
  <si>
    <t xml:space="preserve">26 มี.ค. 63</t>
  </si>
  <si>
    <t xml:space="preserve">25 มี.ค. 63</t>
  </si>
  <si>
    <t xml:space="preserve">24 มี.ค. 63</t>
  </si>
  <si>
    <t xml:space="preserve">23 มี.ค. 63</t>
  </si>
  <si>
    <t xml:space="preserve">20 มี.ค. 63</t>
  </si>
  <si>
    <t xml:space="preserve">19 มี.ค. 63</t>
  </si>
  <si>
    <t xml:space="preserve">18 มี.ค. 63</t>
  </si>
  <si>
    <t xml:space="preserve">17 มี.ค. 63</t>
  </si>
  <si>
    <t xml:space="preserve">16 มี.ค. 63</t>
  </si>
  <si>
    <t xml:space="preserve">13 มี.ค. 63</t>
  </si>
  <si>
    <t xml:space="preserve">12 มี.ค. 63</t>
  </si>
  <si>
    <t xml:space="preserve">11 มี.ค. 63</t>
  </si>
  <si>
    <t xml:space="preserve">10 มี.ค. 63</t>
  </si>
  <si>
    <t xml:space="preserve">09 มี.ค. 63</t>
  </si>
  <si>
    <t xml:space="preserve">06 มี.ค. 63</t>
  </si>
  <si>
    <t xml:space="preserve">05 มี.ค. 63</t>
  </si>
  <si>
    <t xml:space="preserve">04 มี.ค. 63</t>
  </si>
  <si>
    <t xml:space="preserve">03 มี.ค. 63</t>
  </si>
  <si>
    <t xml:space="preserve">02 มี.ค. 63</t>
  </si>
  <si>
    <t xml:space="preserve">28 ก.พ. 63</t>
  </si>
  <si>
    <t xml:space="preserve">27 ก.พ. 63</t>
  </si>
  <si>
    <t xml:space="preserve">26 ก.พ. 63</t>
  </si>
  <si>
    <t xml:space="preserve">25 ก.พ. 63</t>
  </si>
  <si>
    <t xml:space="preserve">24 ก.พ. 63</t>
  </si>
  <si>
    <t xml:space="preserve">21 ก.พ. 63</t>
  </si>
  <si>
    <t xml:space="preserve">20 ก.พ. 63</t>
  </si>
  <si>
    <t xml:space="preserve">19 ก.พ. 63</t>
  </si>
  <si>
    <t xml:space="preserve">18 ก.พ. 63</t>
  </si>
  <si>
    <t xml:space="preserve">17 ก.พ. 63</t>
  </si>
  <si>
    <t xml:space="preserve">14 ก.พ. 63</t>
  </si>
  <si>
    <t xml:space="preserve">13 ก.พ. 63</t>
  </si>
  <si>
    <t xml:space="preserve">12 ก.พ. 63</t>
  </si>
  <si>
    <t xml:space="preserve">11 ก.พ. 63</t>
  </si>
  <si>
    <t xml:space="preserve">07 ก.พ. 63</t>
  </si>
  <si>
    <t xml:space="preserve">06 ก.พ. 63</t>
  </si>
  <si>
    <t xml:space="preserve">05 ก.พ. 63</t>
  </si>
  <si>
    <t xml:space="preserve">04 ก.พ. 63</t>
  </si>
  <si>
    <t xml:space="preserve">03 ก.พ. 63</t>
  </si>
  <si>
    <t xml:space="preserve">31 ม.ค. 63</t>
  </si>
  <si>
    <t xml:space="preserve">30 ม.ค. 63</t>
  </si>
  <si>
    <t xml:space="preserve">29 ม.ค. 63</t>
  </si>
  <si>
    <t xml:space="preserve">28 ม.ค. 63</t>
  </si>
  <si>
    <t xml:space="preserve">27 ม.ค. 63</t>
  </si>
  <si>
    <t xml:space="preserve">24 ม.ค. 63</t>
  </si>
  <si>
    <t xml:space="preserve">23 ม.ค. 63</t>
  </si>
  <si>
    <t xml:space="preserve">22 ม.ค. 63</t>
  </si>
  <si>
    <t xml:space="preserve">21 ม.ค. 63</t>
  </si>
  <si>
    <t xml:space="preserve">20 ม.ค. 63</t>
  </si>
  <si>
    <t xml:space="preserve">17 ม.ค. 63</t>
  </si>
  <si>
    <t xml:space="preserve">16 ม.ค. 63</t>
  </si>
  <si>
    <t xml:space="preserve">15 ม.ค. 63</t>
  </si>
  <si>
    <t xml:space="preserve">14 ม.ค. 63</t>
  </si>
  <si>
    <t xml:space="preserve">13 ม.ค. 63</t>
  </si>
  <si>
    <t xml:space="preserve">10 ม.ค. 63</t>
  </si>
  <si>
    <t xml:space="preserve">09 ม.ค. 63</t>
  </si>
  <si>
    <t xml:space="preserve">08 ม.ค. 63</t>
  </si>
  <si>
    <t xml:space="preserve">07 ม.ค. 63</t>
  </si>
  <si>
    <t xml:space="preserve">06 ม.ค. 63</t>
  </si>
  <si>
    <t xml:space="preserve">03 ม.ค. 63</t>
  </si>
  <si>
    <t xml:space="preserve">02 ม.ค. 63</t>
  </si>
  <si>
    <t xml:space="preserve">30 ธ.ค. 62</t>
  </si>
  <si>
    <t xml:space="preserve">27 ธ.ค. 62</t>
  </si>
  <si>
    <t xml:space="preserve">26 ธ.ค. 62</t>
  </si>
  <si>
    <t xml:space="preserve">25 ธ.ค. 62</t>
  </si>
  <si>
    <t xml:space="preserve">24 ธ.ค. 62</t>
  </si>
  <si>
    <t xml:space="preserve">23 ธ.ค. 62</t>
  </si>
  <si>
    <t xml:space="preserve">20 ธ.ค. 62</t>
  </si>
  <si>
    <t xml:space="preserve">19 ธ.ค. 62</t>
  </si>
  <si>
    <t xml:space="preserve">18 ธ.ค. 62</t>
  </si>
  <si>
    <t xml:space="preserve">17 ธ.ค. 62</t>
  </si>
  <si>
    <t xml:space="preserve">16 ธ.ค. 62</t>
  </si>
  <si>
    <t xml:space="preserve">13 ธ.ค. 62</t>
  </si>
  <si>
    <t xml:space="preserve">12 ธ.ค. 62</t>
  </si>
  <si>
    <t xml:space="preserve">11 ธ.ค. 62</t>
  </si>
  <si>
    <t xml:space="preserve">09 ธ.ค. 62</t>
  </si>
  <si>
    <t xml:space="preserve">06 ธ.ค. 62</t>
  </si>
  <si>
    <t xml:space="preserve">04 ธ.ค. 62</t>
  </si>
  <si>
    <t xml:space="preserve">03 ธ.ค. 62</t>
  </si>
  <si>
    <t xml:space="preserve">02 ธ.ค. 62</t>
  </si>
  <si>
    <t xml:space="preserve">29 พ.ย. 62</t>
  </si>
  <si>
    <t xml:space="preserve">28 พ.ย. 62</t>
  </si>
  <si>
    <t xml:space="preserve">27 พ.ย. 62</t>
  </si>
  <si>
    <t xml:space="preserve">26 พ.ย. 62</t>
  </si>
  <si>
    <t xml:space="preserve">25 พ.ย. 62</t>
  </si>
  <si>
    <t xml:space="preserve">22 พ.ย. 62</t>
  </si>
  <si>
    <t xml:space="preserve">21 พ.ย. 62</t>
  </si>
  <si>
    <t xml:space="preserve">20 พ.ย. 62</t>
  </si>
  <si>
    <t xml:space="preserve">19 พ.ย. 62</t>
  </si>
  <si>
    <t xml:space="preserve">18 พ.ย. 62</t>
  </si>
  <si>
    <t xml:space="preserve">15 พ.ย. 62</t>
  </si>
  <si>
    <t xml:space="preserve">14 พ.ย. 62</t>
  </si>
  <si>
    <t xml:space="preserve">13 พ.ย. 62</t>
  </si>
  <si>
    <t xml:space="preserve">12 พ.ย. 62</t>
  </si>
  <si>
    <t xml:space="preserve">11 พ.ย. 62</t>
  </si>
  <si>
    <t xml:space="preserve">08 พ.ย. 62</t>
  </si>
  <si>
    <t xml:space="preserve">07 พ.ย. 62</t>
  </si>
  <si>
    <t xml:space="preserve">06 พ.ย. 62</t>
  </si>
  <si>
    <t xml:space="preserve">05 พ.ย. 62</t>
  </si>
  <si>
    <t xml:space="preserve">04 พ.ย. 62</t>
  </si>
  <si>
    <t xml:space="preserve">01 พ.ย. 62</t>
  </si>
  <si>
    <t xml:space="preserve">31 ต.ค. 62</t>
  </si>
  <si>
    <t xml:space="preserve">30 ต.ค. 62</t>
  </si>
  <si>
    <t xml:space="preserve">29 ต.ค. 62</t>
  </si>
  <si>
    <t xml:space="preserve">28 ต.ค. 62</t>
  </si>
  <si>
    <t xml:space="preserve">25 ต.ค. 62</t>
  </si>
  <si>
    <t xml:space="preserve">24 ต.ค. 62</t>
  </si>
  <si>
    <t xml:space="preserve">22 ต.ค. 62</t>
  </si>
  <si>
    <t xml:space="preserve">21 ต.ค. 62</t>
  </si>
  <si>
    <t xml:space="preserve">18 ต.ค. 62</t>
  </si>
  <si>
    <t xml:space="preserve">17 ต.ค. 62</t>
  </si>
  <si>
    <t xml:space="preserve">16 ต.ค. 62</t>
  </si>
  <si>
    <t xml:space="preserve">15 ต.ค. 62</t>
  </si>
  <si>
    <t xml:space="preserve">11 ต.ค. 62</t>
  </si>
  <si>
    <t xml:space="preserve">10 ต.ค. 62</t>
  </si>
  <si>
    <t xml:space="preserve">09 ต.ค. 62</t>
  </si>
  <si>
    <t xml:space="preserve">08 ต.ค. 62</t>
  </si>
  <si>
    <t xml:space="preserve">07 ต.ค. 62</t>
  </si>
  <si>
    <t xml:space="preserve">04 ต.ค. 62</t>
  </si>
  <si>
    <t xml:space="preserve">03 ต.ค. 62</t>
  </si>
  <si>
    <t xml:space="preserve">02 ต.ค. 62</t>
  </si>
  <si>
    <t xml:space="preserve">01 ต.ค. 62</t>
  </si>
  <si>
    <t xml:space="preserve">30 ก.ย. 62</t>
  </si>
  <si>
    <t xml:space="preserve">27 ก.ย. 62</t>
  </si>
  <si>
    <t xml:space="preserve">26 ก.ย. 62</t>
  </si>
  <si>
    <t xml:space="preserve">25 ก.ย. 62</t>
  </si>
  <si>
    <t xml:space="preserve">24 ก.ย. 62</t>
  </si>
  <si>
    <t xml:space="preserve">23 ก.ย. 62</t>
  </si>
  <si>
    <t xml:space="preserve">20 ก.ย. 62</t>
  </si>
  <si>
    <t xml:space="preserve">19 ก.ย. 62</t>
  </si>
  <si>
    <t xml:space="preserve">18 ก.ย. 62</t>
  </si>
  <si>
    <t xml:space="preserve">17 ก.ย. 62</t>
  </si>
  <si>
    <t xml:space="preserve">16 ก.ย. 62</t>
  </si>
  <si>
    <t xml:space="preserve">13 ก.ย. 62</t>
  </si>
  <si>
    <t xml:space="preserve">12 ก.ย. 62</t>
  </si>
  <si>
    <t xml:space="preserve">11 ก.ย. 62</t>
  </si>
  <si>
    <t xml:space="preserve">10 ก.ย. 62</t>
  </si>
  <si>
    <t xml:space="preserve">09 ก.ย. 62</t>
  </si>
  <si>
    <t xml:space="preserve">06 ก.ย. 62</t>
  </si>
  <si>
    <t xml:space="preserve">05 ก.ย. 62</t>
  </si>
  <si>
    <t xml:space="preserve">04 ก.ย. 62</t>
  </si>
  <si>
    <t xml:space="preserve">03 ก.ย. 62</t>
  </si>
  <si>
    <t xml:space="preserve">02 ก.ย. 62</t>
  </si>
  <si>
    <t xml:space="preserve">30 ส.ค. 62</t>
  </si>
  <si>
    <t xml:space="preserve">29 ส.ค. 62</t>
  </si>
  <si>
    <t xml:space="preserve">28 ส.ค. 62</t>
  </si>
  <si>
    <t xml:space="preserve">27 ส.ค. 62</t>
  </si>
  <si>
    <t xml:space="preserve">26 ส.ค. 62</t>
  </si>
  <si>
    <t xml:space="preserve">23 ส.ค. 62</t>
  </si>
  <si>
    <t xml:space="preserve">22 ส.ค. 62</t>
  </si>
  <si>
    <t xml:space="preserve">21 ส.ค. 62</t>
  </si>
  <si>
    <t xml:space="preserve">20 ส.ค. 62</t>
  </si>
  <si>
    <t xml:space="preserve">19 ส.ค. 62</t>
  </si>
  <si>
    <t xml:space="preserve">16 ส.ค. 62</t>
  </si>
  <si>
    <t xml:space="preserve">15 ส.ค. 62</t>
  </si>
  <si>
    <t xml:space="preserve">14 ส.ค. 62</t>
  </si>
  <si>
    <t xml:space="preserve">13 ส.ค. 62</t>
  </si>
  <si>
    <t xml:space="preserve">09 ส.ค. 62</t>
  </si>
  <si>
    <t xml:space="preserve">08 ส.ค. 62</t>
  </si>
  <si>
    <t xml:space="preserve">07 ส.ค. 62</t>
  </si>
  <si>
    <t xml:space="preserve">06 ส.ค. 62</t>
  </si>
  <si>
    <t xml:space="preserve">05 ส.ค. 62</t>
  </si>
  <si>
    <t xml:space="preserve">02 ส.ค. 62</t>
  </si>
  <si>
    <t xml:space="preserve">01 ส.ค. 62</t>
  </si>
  <si>
    <t xml:space="preserve">31 ก.ค. 62</t>
  </si>
  <si>
    <t xml:space="preserve">30 ก.ค. 62</t>
  </si>
  <si>
    <t xml:space="preserve">26 ก.ค. 62</t>
  </si>
  <si>
    <t xml:space="preserve">25 ก.ค. 62</t>
  </si>
  <si>
    <t xml:space="preserve">24 ก.ค. 62</t>
  </si>
  <si>
    <t xml:space="preserve">23 ก.ค. 62</t>
  </si>
  <si>
    <t xml:space="preserve">22 ก.ค. 62</t>
  </si>
  <si>
    <t xml:space="preserve">19 ก.ค. 62</t>
  </si>
  <si>
    <t xml:space="preserve">18 ก.ค. 62</t>
  </si>
  <si>
    <t xml:space="preserve">17 ก.ค. 62</t>
  </si>
  <si>
    <t xml:space="preserve">15 ก.ค. 62</t>
  </si>
  <si>
    <t xml:space="preserve">12 ก.ค. 62</t>
  </si>
  <si>
    <t xml:space="preserve">11 ก.ค. 62</t>
  </si>
  <si>
    <t xml:space="preserve">10 ก.ค. 62</t>
  </si>
  <si>
    <t xml:space="preserve">09 ก.ค. 62</t>
  </si>
  <si>
    <t xml:space="preserve">08 ก.ค. 62</t>
  </si>
  <si>
    <t xml:space="preserve">05 ก.ค. 62</t>
  </si>
  <si>
    <t xml:space="preserve">04 ก.ค. 62</t>
  </si>
  <si>
    <t xml:space="preserve">03 ก.ค. 62</t>
  </si>
  <si>
    <t xml:space="preserve">02 ก.ค. 62</t>
  </si>
  <si>
    <t xml:space="preserve">01 ก.ค. 62</t>
  </si>
  <si>
    <t xml:space="preserve">28 มิ.ย. 62</t>
  </si>
  <si>
    <t xml:space="preserve">27 มิ.ย. 62</t>
  </si>
  <si>
    <t xml:space="preserve">26 มิ.ย. 62</t>
  </si>
  <si>
    <t xml:space="preserve">25 มิ.ย. 62</t>
  </si>
  <si>
    <t xml:space="preserve">24 มิ.ย. 62</t>
  </si>
  <si>
    <t xml:space="preserve">21 มิ.ย. 62</t>
  </si>
  <si>
    <t xml:space="preserve">20 มิ.ย. 62</t>
  </si>
  <si>
    <t xml:space="preserve">19 มิ.ย. 62</t>
  </si>
  <si>
    <t xml:space="preserve">18 มิ.ย. 62</t>
  </si>
  <si>
    <t xml:space="preserve">17 มิ.ย. 62</t>
  </si>
  <si>
    <t xml:space="preserve">14 มิ.ย. 62</t>
  </si>
  <si>
    <t xml:space="preserve">13 มิ.ย. 62</t>
  </si>
  <si>
    <t xml:space="preserve">12 มิ.ย. 62</t>
  </si>
  <si>
    <t xml:space="preserve">11 มิ.ย. 62</t>
  </si>
  <si>
    <t xml:space="preserve">10 มิ.ย. 62</t>
  </si>
  <si>
    <t xml:space="preserve">07 มิ.ย. 62</t>
  </si>
  <si>
    <t xml:space="preserve">06 มิ.ย. 62</t>
  </si>
  <si>
    <t xml:space="preserve">05 มิ.ย. 62</t>
  </si>
  <si>
    <t xml:space="preserve">04 มิ.ย. 62</t>
  </si>
  <si>
    <t xml:space="preserve">31 พ.ค. 62</t>
  </si>
  <si>
    <t xml:space="preserve">30 พ.ค. 62</t>
  </si>
  <si>
    <t xml:space="preserve">29 พ.ค. 62</t>
  </si>
  <si>
    <t xml:space="preserve">28 พ.ค. 62</t>
  </si>
  <si>
    <t xml:space="preserve">27 พ.ค. 62</t>
  </si>
  <si>
    <t xml:space="preserve">24 พ.ค. 62</t>
  </si>
  <si>
    <t xml:space="preserve">23 พ.ค. 62</t>
  </si>
  <si>
    <t xml:space="preserve">22 พ.ค. 62</t>
  </si>
  <si>
    <t xml:space="preserve">21 พ.ค. 62</t>
  </si>
  <si>
    <t xml:space="preserve">17 พ.ค. 62</t>
  </si>
  <si>
    <t xml:space="preserve">16 พ.ค. 62</t>
  </si>
  <si>
    <t xml:space="preserve">15 พ.ค. 62</t>
  </si>
  <si>
    <t xml:space="preserve">14 พ.ค. 62</t>
  </si>
  <si>
    <t xml:space="preserve">13 พ.ค. 62</t>
  </si>
  <si>
    <t xml:space="preserve">10 พ.ค. 62</t>
  </si>
  <si>
    <t xml:space="preserve">09 พ.ค. 62</t>
  </si>
  <si>
    <t xml:space="preserve">08 พ.ค. 62</t>
  </si>
  <si>
    <t xml:space="preserve">07 พ.ค. 62</t>
  </si>
  <si>
    <t xml:space="preserve">03 พ.ค. 62</t>
  </si>
  <si>
    <t xml:space="preserve">02 พ.ค. 62</t>
  </si>
  <si>
    <t xml:space="preserve">30 เม.ย. 62</t>
  </si>
  <si>
    <t xml:space="preserve">29 เม.ย. 62</t>
  </si>
  <si>
    <t xml:space="preserve">26 เม.ย. 62</t>
  </si>
  <si>
    <t xml:space="preserve">25 เม.ย. 62</t>
  </si>
  <si>
    <t xml:space="preserve">24 เม.ย. 62</t>
  </si>
  <si>
    <t xml:space="preserve">23 เม.ย. 62</t>
  </si>
  <si>
    <t xml:space="preserve">22 เม.ย. 62</t>
  </si>
  <si>
    <t xml:space="preserve">19 เม.ย. 62</t>
  </si>
  <si>
    <t xml:space="preserve">18 เม.ย. 62</t>
  </si>
  <si>
    <t xml:space="preserve">17 เม.ย. 62</t>
  </si>
  <si>
    <t xml:space="preserve">Max % Drawdown</t>
  </si>
  <si>
    <t xml:space="preserve">ม.ค.</t>
  </si>
  <si>
    <t xml:space="preserve">ก.พ.</t>
  </si>
  <si>
    <t xml:space="preserve">มี.ค</t>
  </si>
  <si>
    <t xml:space="preserve">เม.ย</t>
  </si>
  <si>
    <t xml:space="preserve">พ.ค.</t>
  </si>
  <si>
    <t xml:space="preserve">มิ.ย</t>
  </si>
  <si>
    <t xml:space="preserve">ก.ค.</t>
  </si>
  <si>
    <t xml:space="preserve">ส.ค.</t>
  </si>
  <si>
    <t xml:space="preserve">ก.ย.</t>
  </si>
  <si>
    <t xml:space="preserve">ต.ค.</t>
  </si>
  <si>
    <t xml:space="preserve">พ.ย.</t>
  </si>
  <si>
    <t xml:space="preserve">ธ.ค.</t>
  </si>
  <si>
    <t xml:space="preserve">Average Number Days</t>
  </si>
  <si>
    <t xml:space="preserve">days</t>
  </si>
  <si>
    <t xml:space="preserve">Average % yield</t>
  </si>
  <si>
    <t xml:space="preserve">Win Count</t>
  </si>
  <si>
    <t xml:space="preserve">Start Date</t>
  </si>
  <si>
    <t xml:space="preserve">End Date</t>
  </si>
  <si>
    <t xml:space="preserve">PLUS %</t>
  </si>
  <si>
    <t xml:space="preserve">SPLUS %</t>
  </si>
  <si>
    <t xml:space="preserve">Yield Diff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</si>
</sst>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0%"/>
    <numFmt numFmtId="166" formatCode="0.0000%"/>
    <numFmt numFmtId="167" formatCode="General"/>
    <numFmt numFmtId="168" formatCode="#,##0.00"/>
    <numFmt numFmtId="169" formatCode="0.00%"/>
    <numFmt numFmtId="170" formatCode="#,##0.0000"/>
    <numFmt numFmtId="171" formatCode="#,##0.0000;[RED]\-#,##0.0000"/>
    <numFmt numFmtId="172" formatCode="dd\ mmm\ yy"/>
    <numFmt numFmtId="173" formatCode="#,##0"/>
    <numFmt numFmtId="174" formatCode="mm/dd/yy"/>
    <numFmt numFmtId="175" formatCode="#,##0.00000"/>
    <numFmt numFmtId="176" formatCode="#,##0.0"/>
    <numFmt numFmtId="177" formatCode="#,##0.000"/>
    <numFmt numFmtId="178" formatCode="#,##0.000;[RED]\-#,##0.000"/>
  </numFmts>
  <fonts count="17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8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800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sz val="11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594F74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4F7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'%ch/day'</c:f>
              <c:strCache>
                <c:ptCount val="1"/>
                <c:pt idx="0">
                  <c:v>'%ch/day'</c:v>
                </c:pt>
              </c:strCache>
            </c:strRef>
          </c:tx>
          <c:spPr>
            <a:solidFill>
              <a:srgbClr val="000000"/>
            </a:solidFill>
            <a:ln w="900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PLUS!$E$15:$E$197</c:f>
              <c:strCache>
                <c:ptCount val="183"/>
                <c:pt idx="0">
                  <c:v>05/14/24</c:v>
                </c:pt>
                <c:pt idx="1">
                  <c:v>05/13/24</c:v>
                </c:pt>
                <c:pt idx="2">
                  <c:v>05/10/24</c:v>
                </c:pt>
                <c:pt idx="3">
                  <c:v>05/09/24</c:v>
                </c:pt>
                <c:pt idx="4">
                  <c:v>05/08/24</c:v>
                </c:pt>
                <c:pt idx="5">
                  <c:v>05/07/24</c:v>
                </c:pt>
                <c:pt idx="6">
                  <c:v>05/03/24</c:v>
                </c:pt>
                <c:pt idx="7">
                  <c:v>05/02/24</c:v>
                </c:pt>
                <c:pt idx="8">
                  <c:v>04/30/24</c:v>
                </c:pt>
                <c:pt idx="9">
                  <c:v>04/29/24</c:v>
                </c:pt>
                <c:pt idx="10">
                  <c:v>04/26/24</c:v>
                </c:pt>
                <c:pt idx="11">
                  <c:v>04/25/24</c:v>
                </c:pt>
                <c:pt idx="12">
                  <c:v>04/24/24</c:v>
                </c:pt>
                <c:pt idx="13">
                  <c:v>04/23/24</c:v>
                </c:pt>
                <c:pt idx="14">
                  <c:v>04/22/24</c:v>
                </c:pt>
                <c:pt idx="15">
                  <c:v>04/19/24</c:v>
                </c:pt>
                <c:pt idx="16">
                  <c:v>04/18/24</c:v>
                </c:pt>
                <c:pt idx="17">
                  <c:v>04/17/24</c:v>
                </c:pt>
                <c:pt idx="18">
                  <c:v>04/11/24</c:v>
                </c:pt>
                <c:pt idx="19">
                  <c:v>04/10/24</c:v>
                </c:pt>
                <c:pt idx="20">
                  <c:v>04/09/24</c:v>
                </c:pt>
                <c:pt idx="21">
                  <c:v>04/05/24</c:v>
                </c:pt>
                <c:pt idx="22">
                  <c:v>04/04/24</c:v>
                </c:pt>
                <c:pt idx="23">
                  <c:v>04/03/24</c:v>
                </c:pt>
                <c:pt idx="24">
                  <c:v>04/02/24</c:v>
                </c:pt>
                <c:pt idx="25">
                  <c:v>04/01/24</c:v>
                </c:pt>
                <c:pt idx="26">
                  <c:v>03/29/24</c:v>
                </c:pt>
                <c:pt idx="27">
                  <c:v>03/28/24</c:v>
                </c:pt>
                <c:pt idx="28">
                  <c:v>03/27/24</c:v>
                </c:pt>
                <c:pt idx="29">
                  <c:v>03/26/24</c:v>
                </c:pt>
                <c:pt idx="30">
                  <c:v>03/25/24</c:v>
                </c:pt>
                <c:pt idx="31">
                  <c:v>03/22/24</c:v>
                </c:pt>
                <c:pt idx="32">
                  <c:v>03/21/24</c:v>
                </c:pt>
                <c:pt idx="33">
                  <c:v>03/20/24</c:v>
                </c:pt>
                <c:pt idx="34">
                  <c:v>03/19/24</c:v>
                </c:pt>
                <c:pt idx="35">
                  <c:v>03/18/24</c:v>
                </c:pt>
                <c:pt idx="36">
                  <c:v>03/15/24</c:v>
                </c:pt>
                <c:pt idx="37">
                  <c:v>03/14/24</c:v>
                </c:pt>
                <c:pt idx="38">
                  <c:v>03/13/24</c:v>
                </c:pt>
                <c:pt idx="39">
                  <c:v>03/12/24</c:v>
                </c:pt>
                <c:pt idx="40">
                  <c:v>03/11/24</c:v>
                </c:pt>
                <c:pt idx="41">
                  <c:v>03/08/24</c:v>
                </c:pt>
                <c:pt idx="42">
                  <c:v>03/07/24</c:v>
                </c:pt>
                <c:pt idx="43">
                  <c:v>03/06/24</c:v>
                </c:pt>
                <c:pt idx="44">
                  <c:v>03/05/24</c:v>
                </c:pt>
                <c:pt idx="45">
                  <c:v>03/04/24</c:v>
                </c:pt>
                <c:pt idx="46">
                  <c:v>03/01/24</c:v>
                </c:pt>
                <c:pt idx="47">
                  <c:v>02/29/24</c:v>
                </c:pt>
                <c:pt idx="48">
                  <c:v>02/28/24</c:v>
                </c:pt>
                <c:pt idx="49">
                  <c:v>02/27/24</c:v>
                </c:pt>
                <c:pt idx="50">
                  <c:v>02/23/24</c:v>
                </c:pt>
                <c:pt idx="51">
                  <c:v>02/22/24</c:v>
                </c:pt>
                <c:pt idx="52">
                  <c:v>02/21/24</c:v>
                </c:pt>
                <c:pt idx="53">
                  <c:v>02/20/24</c:v>
                </c:pt>
                <c:pt idx="54">
                  <c:v>02/19/24</c:v>
                </c:pt>
                <c:pt idx="55">
                  <c:v>02/16/24</c:v>
                </c:pt>
                <c:pt idx="56">
                  <c:v>02/15/24</c:v>
                </c:pt>
                <c:pt idx="57">
                  <c:v>02/14/24</c:v>
                </c:pt>
                <c:pt idx="58">
                  <c:v>02/13/24</c:v>
                </c:pt>
                <c:pt idx="59">
                  <c:v>02/12/24</c:v>
                </c:pt>
                <c:pt idx="60">
                  <c:v>02/09/24</c:v>
                </c:pt>
                <c:pt idx="61">
                  <c:v>02/08/24</c:v>
                </c:pt>
                <c:pt idx="62">
                  <c:v>02/07/24</c:v>
                </c:pt>
                <c:pt idx="63">
                  <c:v>02/06/24</c:v>
                </c:pt>
                <c:pt idx="64">
                  <c:v>02/05/24</c:v>
                </c:pt>
                <c:pt idx="65">
                  <c:v>02/02/24</c:v>
                </c:pt>
                <c:pt idx="66">
                  <c:v>02/01/24</c:v>
                </c:pt>
                <c:pt idx="67">
                  <c:v>01/31/24</c:v>
                </c:pt>
                <c:pt idx="68">
                  <c:v>01/30/24</c:v>
                </c:pt>
                <c:pt idx="69">
                  <c:v>01/29/24</c:v>
                </c:pt>
                <c:pt idx="70">
                  <c:v>01/26/24</c:v>
                </c:pt>
                <c:pt idx="71">
                  <c:v>01/25/24</c:v>
                </c:pt>
                <c:pt idx="72">
                  <c:v>01/24/24</c:v>
                </c:pt>
                <c:pt idx="73">
                  <c:v>01/23/24</c:v>
                </c:pt>
                <c:pt idx="74">
                  <c:v>01/22/24</c:v>
                </c:pt>
                <c:pt idx="75">
                  <c:v>01/19/24</c:v>
                </c:pt>
                <c:pt idx="76">
                  <c:v>01/18/24</c:v>
                </c:pt>
                <c:pt idx="77">
                  <c:v>01/17/24</c:v>
                </c:pt>
                <c:pt idx="78">
                  <c:v>01/16/24</c:v>
                </c:pt>
                <c:pt idx="79">
                  <c:v>01/15/24</c:v>
                </c:pt>
                <c:pt idx="80">
                  <c:v>01/12/24</c:v>
                </c:pt>
                <c:pt idx="81">
                  <c:v>01/11/24</c:v>
                </c:pt>
                <c:pt idx="82">
                  <c:v>01/10/24</c:v>
                </c:pt>
                <c:pt idx="83">
                  <c:v>01/09/24</c:v>
                </c:pt>
                <c:pt idx="84">
                  <c:v>01/08/24</c:v>
                </c:pt>
                <c:pt idx="85">
                  <c:v>01/05/24</c:v>
                </c:pt>
                <c:pt idx="86">
                  <c:v>01/04/24</c:v>
                </c:pt>
                <c:pt idx="87">
                  <c:v>01/03/24</c:v>
                </c:pt>
                <c:pt idx="88">
                  <c:v>01/02/24</c:v>
                </c:pt>
                <c:pt idx="89">
                  <c:v>12/28/23</c:v>
                </c:pt>
                <c:pt idx="90">
                  <c:v>12/27/23</c:v>
                </c:pt>
                <c:pt idx="91">
                  <c:v>12/26/23</c:v>
                </c:pt>
                <c:pt idx="92">
                  <c:v>12/25/23</c:v>
                </c:pt>
                <c:pt idx="93">
                  <c:v>12/22/23</c:v>
                </c:pt>
                <c:pt idx="94">
                  <c:v>12/21/23</c:v>
                </c:pt>
                <c:pt idx="95">
                  <c:v>12/20/23</c:v>
                </c:pt>
                <c:pt idx="96">
                  <c:v>12/19/23</c:v>
                </c:pt>
                <c:pt idx="97">
                  <c:v>12/18/23</c:v>
                </c:pt>
                <c:pt idx="98">
                  <c:v>12/15/23</c:v>
                </c:pt>
                <c:pt idx="99">
                  <c:v>12/14/23</c:v>
                </c:pt>
                <c:pt idx="100">
                  <c:v>12/13/23</c:v>
                </c:pt>
                <c:pt idx="101">
                  <c:v>12/12/23</c:v>
                </c:pt>
                <c:pt idx="102">
                  <c:v>12/08/23</c:v>
                </c:pt>
                <c:pt idx="103">
                  <c:v>12/07/23</c:v>
                </c:pt>
                <c:pt idx="104">
                  <c:v>12/06/23</c:v>
                </c:pt>
                <c:pt idx="105">
                  <c:v>12/04/23</c:v>
                </c:pt>
                <c:pt idx="106">
                  <c:v>12/01/23</c:v>
                </c:pt>
                <c:pt idx="107">
                  <c:v>11/30/23</c:v>
                </c:pt>
                <c:pt idx="108">
                  <c:v>11/29/23</c:v>
                </c:pt>
                <c:pt idx="109">
                  <c:v>11/28/23</c:v>
                </c:pt>
                <c:pt idx="110">
                  <c:v>11/27/23</c:v>
                </c:pt>
                <c:pt idx="111">
                  <c:v>11/24/23</c:v>
                </c:pt>
                <c:pt idx="112">
                  <c:v>11/23/23</c:v>
                </c:pt>
                <c:pt idx="113">
                  <c:v>11/22/23</c:v>
                </c:pt>
                <c:pt idx="114">
                  <c:v>11/21/23</c:v>
                </c:pt>
                <c:pt idx="115">
                  <c:v>11/20/23</c:v>
                </c:pt>
                <c:pt idx="116">
                  <c:v>11/17/23</c:v>
                </c:pt>
                <c:pt idx="117">
                  <c:v>11/16/23</c:v>
                </c:pt>
                <c:pt idx="118">
                  <c:v>11/15/23</c:v>
                </c:pt>
                <c:pt idx="119">
                  <c:v>11/14/23</c:v>
                </c:pt>
                <c:pt idx="120">
                  <c:v>11/13/23</c:v>
                </c:pt>
                <c:pt idx="121">
                  <c:v>11/10/23</c:v>
                </c:pt>
                <c:pt idx="122">
                  <c:v>11/09/23</c:v>
                </c:pt>
                <c:pt idx="123">
                  <c:v>11/08/23</c:v>
                </c:pt>
                <c:pt idx="124">
                  <c:v>11/07/23</c:v>
                </c:pt>
                <c:pt idx="125">
                  <c:v>11/06/23</c:v>
                </c:pt>
                <c:pt idx="126">
                  <c:v>11/03/23</c:v>
                </c:pt>
                <c:pt idx="127">
                  <c:v>11/02/23</c:v>
                </c:pt>
                <c:pt idx="128">
                  <c:v>11/01/23</c:v>
                </c:pt>
                <c:pt idx="129">
                  <c:v>10/31/23</c:v>
                </c:pt>
                <c:pt idx="130">
                  <c:v>10/30/23</c:v>
                </c:pt>
                <c:pt idx="131">
                  <c:v>10/27/23</c:v>
                </c:pt>
                <c:pt idx="132">
                  <c:v>10/26/23</c:v>
                </c:pt>
                <c:pt idx="133">
                  <c:v>10/25/23</c:v>
                </c:pt>
                <c:pt idx="134">
                  <c:v>10/24/23</c:v>
                </c:pt>
                <c:pt idx="135">
                  <c:v>10/20/23</c:v>
                </c:pt>
                <c:pt idx="136">
                  <c:v>10/19/23</c:v>
                </c:pt>
                <c:pt idx="137">
                  <c:v>10/18/23</c:v>
                </c:pt>
                <c:pt idx="138">
                  <c:v>10/17/23</c:v>
                </c:pt>
                <c:pt idx="139">
                  <c:v>10/16/23</c:v>
                </c:pt>
                <c:pt idx="140">
                  <c:v>10/12/23</c:v>
                </c:pt>
                <c:pt idx="141">
                  <c:v>10/11/23</c:v>
                </c:pt>
                <c:pt idx="142">
                  <c:v>10/10/23</c:v>
                </c:pt>
                <c:pt idx="143">
                  <c:v>10/09/23</c:v>
                </c:pt>
                <c:pt idx="144">
                  <c:v>10/06/23</c:v>
                </c:pt>
                <c:pt idx="145">
                  <c:v>10/05/23</c:v>
                </c:pt>
                <c:pt idx="146">
                  <c:v>10/04/23</c:v>
                </c:pt>
                <c:pt idx="147">
                  <c:v>10/03/23</c:v>
                </c:pt>
                <c:pt idx="148">
                  <c:v>10/02/23</c:v>
                </c:pt>
                <c:pt idx="149">
                  <c:v>09/29/23</c:v>
                </c:pt>
                <c:pt idx="150">
                  <c:v>09/28/23</c:v>
                </c:pt>
                <c:pt idx="151">
                  <c:v>09/27/23</c:v>
                </c:pt>
                <c:pt idx="152">
                  <c:v>09/26/23</c:v>
                </c:pt>
                <c:pt idx="153">
                  <c:v>09/25/23</c:v>
                </c:pt>
                <c:pt idx="154">
                  <c:v>09/22/23</c:v>
                </c:pt>
                <c:pt idx="155">
                  <c:v>09/21/23</c:v>
                </c:pt>
                <c:pt idx="156">
                  <c:v>09/20/23</c:v>
                </c:pt>
                <c:pt idx="157">
                  <c:v>09/19/23</c:v>
                </c:pt>
                <c:pt idx="158">
                  <c:v>09/18/23</c:v>
                </c:pt>
                <c:pt idx="159">
                  <c:v>09/15/23</c:v>
                </c:pt>
                <c:pt idx="160">
                  <c:v>09/14/23</c:v>
                </c:pt>
                <c:pt idx="161">
                  <c:v>09/13/23</c:v>
                </c:pt>
                <c:pt idx="162">
                  <c:v>09/12/23</c:v>
                </c:pt>
                <c:pt idx="163">
                  <c:v>09/11/23</c:v>
                </c:pt>
                <c:pt idx="164">
                  <c:v>09/08/23</c:v>
                </c:pt>
                <c:pt idx="165">
                  <c:v>09/07/23</c:v>
                </c:pt>
                <c:pt idx="166">
                  <c:v>09/06/23</c:v>
                </c:pt>
                <c:pt idx="167">
                  <c:v>09/05/23</c:v>
                </c:pt>
                <c:pt idx="168">
                  <c:v>09/04/23</c:v>
                </c:pt>
                <c:pt idx="169">
                  <c:v>09/01/23</c:v>
                </c:pt>
                <c:pt idx="170">
                  <c:v>08/31/23</c:v>
                </c:pt>
                <c:pt idx="171">
                  <c:v>08/30/23</c:v>
                </c:pt>
                <c:pt idx="172">
                  <c:v>08/29/23</c:v>
                </c:pt>
                <c:pt idx="173">
                  <c:v>08/28/23</c:v>
                </c:pt>
                <c:pt idx="174">
                  <c:v>08/25/23</c:v>
                </c:pt>
                <c:pt idx="175">
                  <c:v>08/24/23</c:v>
                </c:pt>
                <c:pt idx="176">
                  <c:v>08/23/23</c:v>
                </c:pt>
                <c:pt idx="177">
                  <c:v>08/22/23</c:v>
                </c:pt>
                <c:pt idx="178">
                  <c:v>08/21/23</c:v>
                </c:pt>
                <c:pt idx="179">
                  <c:v>08/18/23</c:v>
                </c:pt>
                <c:pt idx="180">
                  <c:v>08/17/23</c:v>
                </c:pt>
                <c:pt idx="181">
                  <c:v>08/16/23</c:v>
                </c:pt>
                <c:pt idx="182">
                  <c:v>08/15/23</c:v>
                </c:pt>
              </c:strCache>
            </c:strRef>
          </c:cat>
          <c:val>
            <c:numRef>
              <c:f>PLUS!$J$15:$J$197</c:f>
              <c:numCache>
                <c:formatCode>General</c:formatCode>
                <c:ptCount val="183"/>
                <c:pt idx="0">
                  <c:v>0.00752805912947723</c:v>
                </c:pt>
                <c:pt idx="1">
                  <c:v>0.00616045943337649</c:v>
                </c:pt>
                <c:pt idx="2">
                  <c:v>0.0102684866988873</c:v>
                </c:pt>
                <c:pt idx="3">
                  <c:v>0.00958483952239096</c:v>
                </c:pt>
                <c:pt idx="4">
                  <c:v>0.00684678269681914</c:v>
                </c:pt>
                <c:pt idx="5">
                  <c:v>0.00719118976522322</c:v>
                </c:pt>
                <c:pt idx="6">
                  <c:v>0.0075341949712741</c:v>
                </c:pt>
                <c:pt idx="7">
                  <c:v>-0.00787541773954956</c:v>
                </c:pt>
                <c:pt idx="8">
                  <c:v>0.0280854620058454</c:v>
                </c:pt>
                <c:pt idx="9">
                  <c:v>0.0105068168684659</c:v>
                </c:pt>
                <c:pt idx="10">
                  <c:v>0.00959410099847378</c:v>
                </c:pt>
                <c:pt idx="11">
                  <c:v>0.0150787177606747</c:v>
                </c:pt>
                <c:pt idx="12">
                  <c:v>0.00548347076281872</c:v>
                </c:pt>
                <c:pt idx="13">
                  <c:v>0.00616928518548764</c:v>
                </c:pt>
                <c:pt idx="14">
                  <c:v>0.0073133496055354</c:v>
                </c:pt>
                <c:pt idx="15">
                  <c:v>0.0102854556799719</c:v>
                </c:pt>
                <c:pt idx="16">
                  <c:v>0.00617165427763995</c:v>
                </c:pt>
                <c:pt idx="17">
                  <c:v>0.0024004334496977</c:v>
                </c:pt>
                <c:pt idx="18">
                  <c:v>-0.0116578889620336</c:v>
                </c:pt>
                <c:pt idx="19">
                  <c:v>0.032241025676202</c:v>
                </c:pt>
                <c:pt idx="20">
                  <c:v>0.0046312178387664</c:v>
                </c:pt>
                <c:pt idx="21">
                  <c:v>0.0109789067753566</c:v>
                </c:pt>
                <c:pt idx="22">
                  <c:v>0.00960746637386968</c:v>
                </c:pt>
                <c:pt idx="23">
                  <c:v>0.00754929345475717</c:v>
                </c:pt>
                <c:pt idx="24">
                  <c:v>0.00205894060642184</c:v>
                </c:pt>
                <c:pt idx="25">
                  <c:v>0.00503372596395898</c:v>
                </c:pt>
                <c:pt idx="26">
                  <c:v>0.00686464296992752</c:v>
                </c:pt>
                <c:pt idx="27">
                  <c:v>0.00892483231612269</c:v>
                </c:pt>
                <c:pt idx="28">
                  <c:v>0.0068657269775094</c:v>
                </c:pt>
                <c:pt idx="29">
                  <c:v>0.000686577411601558</c:v>
                </c:pt>
                <c:pt idx="30">
                  <c:v>0.00503566164016124</c:v>
                </c:pt>
                <c:pt idx="31">
                  <c:v>0.00961446014805248</c:v>
                </c:pt>
                <c:pt idx="32">
                  <c:v>0.00961538461538661</c:v>
                </c:pt>
                <c:pt idx="33">
                  <c:v>0.00961630926050781</c:v>
                </c:pt>
                <c:pt idx="34">
                  <c:v>0.0075562424866975</c:v>
                </c:pt>
                <c:pt idx="35">
                  <c:v>0.00709980028948836</c:v>
                </c:pt>
                <c:pt idx="36">
                  <c:v>0.00274838532361597</c:v>
                </c:pt>
                <c:pt idx="37">
                  <c:v>0.00824583585289948</c:v>
                </c:pt>
                <c:pt idx="38">
                  <c:v>0.00962106738870686</c:v>
                </c:pt>
                <c:pt idx="39">
                  <c:v>0.00412348461939276</c:v>
                </c:pt>
                <c:pt idx="40">
                  <c:v>0.00618637485307546</c:v>
                </c:pt>
                <c:pt idx="41">
                  <c:v>0.00687422235359244</c:v>
                </c:pt>
                <c:pt idx="42">
                  <c:v>0.00412470353693588</c:v>
                </c:pt>
                <c:pt idx="43">
                  <c:v>0.00687497851568833</c:v>
                </c:pt>
                <c:pt idx="44">
                  <c:v>0.00893827092587095</c:v>
                </c:pt>
                <c:pt idx="45">
                  <c:v>0.00710629411346661</c:v>
                </c:pt>
                <c:pt idx="46">
                  <c:v>0.00687753179138689</c:v>
                </c:pt>
                <c:pt idx="47">
                  <c:v>0.0068780048283678</c:v>
                </c:pt>
                <c:pt idx="48">
                  <c:v>0.00137561988870914</c:v>
                </c:pt>
                <c:pt idx="49">
                  <c:v>0.00567572030050258</c:v>
                </c:pt>
                <c:pt idx="50">
                  <c:v>0.0158257243709272</c:v>
                </c:pt>
                <c:pt idx="51">
                  <c:v>0.0048167568088308</c:v>
                </c:pt>
                <c:pt idx="52">
                  <c:v>0.00688155468082968</c:v>
                </c:pt>
                <c:pt idx="53">
                  <c:v>0.00894682146962226</c:v>
                </c:pt>
                <c:pt idx="54">
                  <c:v>0.00734259877516193</c:v>
                </c:pt>
                <c:pt idx="55">
                  <c:v>0.00688416023572206</c:v>
                </c:pt>
                <c:pt idx="56">
                  <c:v>0.0089502092971934</c:v>
                </c:pt>
                <c:pt idx="57">
                  <c:v>0.00481957573963375</c:v>
                </c:pt>
                <c:pt idx="58">
                  <c:v>0.0123947308621991</c:v>
                </c:pt>
                <c:pt idx="59">
                  <c:v>0.00642813687339739</c:v>
                </c:pt>
                <c:pt idx="60">
                  <c:v>0.00688776388746236</c:v>
                </c:pt>
                <c:pt idx="61">
                  <c:v>0.0103327133705315</c:v>
                </c:pt>
                <c:pt idx="62">
                  <c:v>0.00620001240002259</c:v>
                </c:pt>
                <c:pt idx="63">
                  <c:v>0.00895637556149945</c:v>
                </c:pt>
                <c:pt idx="64">
                  <c:v>0.00826947461270999</c:v>
                </c:pt>
                <c:pt idx="65">
                  <c:v>0.0130950493821266</c:v>
                </c:pt>
                <c:pt idx="66">
                  <c:v>0.00482472464607298</c:v>
                </c:pt>
                <c:pt idx="67">
                  <c:v>0.00689293887341425</c:v>
                </c:pt>
                <c:pt idx="68">
                  <c:v>0.00896162357045231</c:v>
                </c:pt>
                <c:pt idx="69">
                  <c:v>0.00666510381473849</c:v>
                </c:pt>
                <c:pt idx="70">
                  <c:v>0.0151711582489616</c:v>
                </c:pt>
                <c:pt idx="71">
                  <c:v>0.00551708918374605</c:v>
                </c:pt>
                <c:pt idx="72">
                  <c:v>0.00689683711050955</c:v>
                </c:pt>
                <c:pt idx="73">
                  <c:v>0.00620753871089891</c:v>
                </c:pt>
                <c:pt idx="74">
                  <c:v>0.0062086949323271</c:v>
                </c:pt>
                <c:pt idx="75">
                  <c:v>0.00758898079987315</c:v>
                </c:pt>
                <c:pt idx="76">
                  <c:v>0.00620955167036718</c:v>
                </c:pt>
                <c:pt idx="77">
                  <c:v>0.00620993727963126</c:v>
                </c:pt>
                <c:pt idx="78">
                  <c:v>0.0048301845130494</c:v>
                </c:pt>
                <c:pt idx="79">
                  <c:v>0.00851249841828636</c:v>
                </c:pt>
                <c:pt idx="80">
                  <c:v>0.00828311693690858</c:v>
                </c:pt>
                <c:pt idx="81">
                  <c:v>0.00414173000061161</c:v>
                </c:pt>
                <c:pt idx="82">
                  <c:v>0.00828414621518592</c:v>
                </c:pt>
                <c:pt idx="83">
                  <c:v>0.0124277636239314</c:v>
                </c:pt>
                <c:pt idx="84">
                  <c:v>0.00644527158763286</c:v>
                </c:pt>
                <c:pt idx="85">
                  <c:v>0.00138114870137171</c:v>
                </c:pt>
                <c:pt idx="86">
                  <c:v>0.00690622043275221</c:v>
                </c:pt>
                <c:pt idx="87">
                  <c:v>0.0103604039176145</c:v>
                </c:pt>
                <c:pt idx="88">
                  <c:v>0.0059417295960299</c:v>
                </c:pt>
                <c:pt idx="89">
                  <c:v>-0.0207226685271026</c:v>
                </c:pt>
                <c:pt idx="90">
                  <c:v>0.0345497135828798</c:v>
                </c:pt>
                <c:pt idx="91">
                  <c:v>0.0048371938747315</c:v>
                </c:pt>
                <c:pt idx="92">
                  <c:v>0.00714214951053209</c:v>
                </c:pt>
                <c:pt idx="93">
                  <c:v>0.00345599823052085</c:v>
                </c:pt>
                <c:pt idx="94">
                  <c:v>0.00760377423703722</c:v>
                </c:pt>
                <c:pt idx="95">
                  <c:v>0.00691299989630117</c:v>
                </c:pt>
                <c:pt idx="96">
                  <c:v>0.0103705752212393</c:v>
                </c:pt>
                <c:pt idx="97">
                  <c:v>0.00691515109605171</c:v>
                </c:pt>
                <c:pt idx="98">
                  <c:v>0.00553242693738615</c:v>
                </c:pt>
                <c:pt idx="99">
                  <c:v>0.0131412406714545</c:v>
                </c:pt>
                <c:pt idx="100">
                  <c:v>0.00691692086350457</c:v>
                </c:pt>
                <c:pt idx="101">
                  <c:v>0.00536176336289778</c:v>
                </c:pt>
                <c:pt idx="102">
                  <c:v>0.00691888301552214</c:v>
                </c:pt>
                <c:pt idx="103">
                  <c:v>0.0124555406396691</c:v>
                </c:pt>
                <c:pt idx="104">
                  <c:v>0.00484429065744045</c:v>
                </c:pt>
                <c:pt idx="105">
                  <c:v>0.00646030603392307</c:v>
                </c:pt>
                <c:pt idx="106">
                  <c:v>0.0117683707729145</c:v>
                </c:pt>
                <c:pt idx="107">
                  <c:v>0.00484603455913802</c:v>
                </c:pt>
                <c:pt idx="108">
                  <c:v>0.00623100409170276</c:v>
                </c:pt>
                <c:pt idx="109">
                  <c:v>0.00415417529234041</c:v>
                </c:pt>
                <c:pt idx="110">
                  <c:v>0.00831042196167624</c:v>
                </c:pt>
                <c:pt idx="111">
                  <c:v>0.000692539959554052</c:v>
                </c:pt>
                <c:pt idx="112">
                  <c:v>0.00623324814560645</c:v>
                </c:pt>
                <c:pt idx="113">
                  <c:v>0.0090043913724114</c:v>
                </c:pt>
                <c:pt idx="114">
                  <c:v>0.00623419803968884</c:v>
                </c:pt>
                <c:pt idx="115">
                  <c:v>0.00715932028027557</c:v>
                </c:pt>
                <c:pt idx="116">
                  <c:v>0.0117796240221275</c:v>
                </c:pt>
                <c:pt idx="117">
                  <c:v>0.00692967077133781</c:v>
                </c:pt>
                <c:pt idx="118">
                  <c:v>0.0145544266249008</c:v>
                </c:pt>
                <c:pt idx="119">
                  <c:v>0.00901069500182811</c:v>
                </c:pt>
                <c:pt idx="120">
                  <c:v>0.00392820171547196</c:v>
                </c:pt>
                <c:pt idx="121">
                  <c:v>0.00623929787101069</c:v>
                </c:pt>
                <c:pt idx="122">
                  <c:v>0.0138670290583517</c:v>
                </c:pt>
                <c:pt idx="123">
                  <c:v>0.00832090975280488</c:v>
                </c:pt>
                <c:pt idx="124">
                  <c:v>0.00832160218581275</c:v>
                </c:pt>
                <c:pt idx="125">
                  <c:v>0.00693611147717982</c:v>
                </c:pt>
                <c:pt idx="126">
                  <c:v>0.0159556018036888</c:v>
                </c:pt>
                <c:pt idx="127">
                  <c:v>0.0104069101883531</c:v>
                </c:pt>
                <c:pt idx="128">
                  <c:v>0.000693798826103094</c:v>
                </c:pt>
                <c:pt idx="129">
                  <c:v>0.00971412711628167</c:v>
                </c:pt>
                <c:pt idx="130">
                  <c:v>0.00393237244656338</c:v>
                </c:pt>
                <c:pt idx="131">
                  <c:v>0.0111044022014465</c:v>
                </c:pt>
                <c:pt idx="132">
                  <c:v>0.010411460936199</c:v>
                </c:pt>
                <c:pt idx="133">
                  <c:v>0.00694145576209858</c:v>
                </c:pt>
                <c:pt idx="134">
                  <c:v>0.00694338364971942</c:v>
                </c:pt>
                <c:pt idx="135">
                  <c:v>0.00555501548460505</c:v>
                </c:pt>
                <c:pt idx="136">
                  <c:v>0.0118058015097632</c:v>
                </c:pt>
                <c:pt idx="137">
                  <c:v>0.00555597997069159</c:v>
                </c:pt>
                <c:pt idx="138">
                  <c:v>0.00625086817613334</c:v>
                </c:pt>
                <c:pt idx="139">
                  <c:v>0.00451533128638188</c:v>
                </c:pt>
                <c:pt idx="140">
                  <c:v>0.0118107227467544</c:v>
                </c:pt>
                <c:pt idx="141">
                  <c:v>0.0201517636267639</c:v>
                </c:pt>
                <c:pt idx="142">
                  <c:v>0.00625438675737621</c:v>
                </c:pt>
                <c:pt idx="143">
                  <c:v>0.00440181632842392</c:v>
                </c:pt>
                <c:pt idx="144">
                  <c:v>0.0139024051160897</c:v>
                </c:pt>
                <c:pt idx="145">
                  <c:v>0.0132090294144168</c:v>
                </c:pt>
                <c:pt idx="146">
                  <c:v>0.00278092563110218</c:v>
                </c:pt>
                <c:pt idx="147">
                  <c:v>0.00903882523082898</c:v>
                </c:pt>
                <c:pt idx="148">
                  <c:v>0.00463593965861095</c:v>
                </c:pt>
                <c:pt idx="149">
                  <c:v>0.0139097535191723</c:v>
                </c:pt>
                <c:pt idx="150">
                  <c:v>0.012520345561533</c:v>
                </c:pt>
                <c:pt idx="151">
                  <c:v>-0.000695569915208406</c:v>
                </c:pt>
                <c:pt idx="152">
                  <c:v>0.00486922648859311</c:v>
                </c:pt>
                <c:pt idx="153">
                  <c:v>0.00417414534373938</c:v>
                </c:pt>
                <c:pt idx="154">
                  <c:v>0.00556583689314923</c:v>
                </c:pt>
                <c:pt idx="155">
                  <c:v>0.0139165286610954</c:v>
                </c:pt>
                <c:pt idx="156">
                  <c:v>-0.000695821591342358</c:v>
                </c:pt>
                <c:pt idx="157">
                  <c:v>-0.00695773177944841</c:v>
                </c:pt>
                <c:pt idx="158">
                  <c:v>0.00695918438359051</c:v>
                </c:pt>
                <c:pt idx="159">
                  <c:v>0.000695923281415835</c:v>
                </c:pt>
                <c:pt idx="160">
                  <c:v>0.00835177684052808</c:v>
                </c:pt>
                <c:pt idx="161">
                  <c:v>-0.00487163248404641</c:v>
                </c:pt>
                <c:pt idx="162">
                  <c:v>0.00139191436942475</c:v>
                </c:pt>
                <c:pt idx="163">
                  <c:v>0.00394422403192406</c:v>
                </c:pt>
                <c:pt idx="164">
                  <c:v>0.00974550314640732</c:v>
                </c:pt>
                <c:pt idx="165">
                  <c:v>0.00278450700304099</c:v>
                </c:pt>
                <c:pt idx="166">
                  <c:v>0.00139227288548231</c:v>
                </c:pt>
                <c:pt idx="167">
                  <c:v>-0.000696131596715421</c:v>
                </c:pt>
                <c:pt idx="168">
                  <c:v>0.00510574698238796</c:v>
                </c:pt>
                <c:pt idx="169">
                  <c:v>0.00417760386567874</c:v>
                </c:pt>
                <c:pt idx="170">
                  <c:v>0.0111415181711186</c:v>
                </c:pt>
                <c:pt idx="171">
                  <c:v>0.00696393378691369</c:v>
                </c:pt>
                <c:pt idx="172">
                  <c:v>0.00766091401669375</c:v>
                </c:pt>
                <c:pt idx="173">
                  <c:v>0.00673367837629785</c:v>
                </c:pt>
                <c:pt idx="174">
                  <c:v>0.00487634970393692</c:v>
                </c:pt>
                <c:pt idx="175">
                  <c:v>0.00905689822136817</c:v>
                </c:pt>
                <c:pt idx="176">
                  <c:v>0.00139338837217079</c:v>
                </c:pt>
                <c:pt idx="177">
                  <c:v>0.0104515050167228</c:v>
                </c:pt>
                <c:pt idx="178">
                  <c:v>0.00441344195046469</c:v>
                </c:pt>
                <c:pt idx="179">
                  <c:v>0.00627212666908036</c:v>
                </c:pt>
                <c:pt idx="180">
                  <c:v>0.00487855873436349</c:v>
                </c:pt>
                <c:pt idx="181">
                  <c:v>0.00836394304154078</c:v>
                </c:pt>
                <c:pt idx="182">
                  <c:v>0.00453129030234345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725271"/>
        <c:axId val="6100411"/>
      </c:lineChart>
      <c:catAx>
        <c:axId val="297252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latin typeface="Arial"/>
                  </a:defRPr>
                </a:pPr>
                <a:r>
                  <a:rPr b="0" lang="en-US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6100411"/>
        <c:crosses val="autoZero"/>
        <c:auto val="1"/>
        <c:lblAlgn val="ctr"/>
        <c:lblOffset val="100"/>
        <c:noMultiLvlLbl val="0"/>
      </c:catAx>
      <c:valAx>
        <c:axId val="61004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latin typeface="Arial"/>
                  </a:defRPr>
                </a:pPr>
                <a:r>
                  <a:rPr b="0" lang="en-US" sz="900" spc="-1" strike="noStrike">
                    <a:latin typeface="Arial"/>
                  </a:rPr>
                  <a:t>Change/Day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;[RED]\-#,##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297252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'%ch/day'</c:f>
              <c:strCache>
                <c:ptCount val="1"/>
                <c:pt idx="0">
                  <c:v>'%ch/day'</c:v>
                </c:pt>
              </c:strCache>
            </c:strRef>
          </c:tx>
          <c:spPr>
            <a:solidFill>
              <a:srgbClr val="000000"/>
            </a:solidFill>
            <a:ln w="900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000000"/>
              </a:solidFill>
            </c:spPr>
          </c:marker>
          <c:dLbls>
            <c:txPr>
              <a:bodyPr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SPLUS!$E$15:$E$197</c:f>
              <c:strCache>
                <c:ptCount val="183"/>
                <c:pt idx="0">
                  <c:v>05/14/24</c:v>
                </c:pt>
                <c:pt idx="1">
                  <c:v>05/13/24</c:v>
                </c:pt>
                <c:pt idx="2">
                  <c:v>05/10/24</c:v>
                </c:pt>
                <c:pt idx="3">
                  <c:v>05/09/24</c:v>
                </c:pt>
                <c:pt idx="4">
                  <c:v>05/08/24</c:v>
                </c:pt>
                <c:pt idx="5">
                  <c:v>05/07/24</c:v>
                </c:pt>
                <c:pt idx="6">
                  <c:v>05/03/24</c:v>
                </c:pt>
                <c:pt idx="7">
                  <c:v>05/02/24</c:v>
                </c:pt>
                <c:pt idx="8">
                  <c:v>04/30/24</c:v>
                </c:pt>
                <c:pt idx="9">
                  <c:v>04/29/24</c:v>
                </c:pt>
                <c:pt idx="10">
                  <c:v>04/26/24</c:v>
                </c:pt>
                <c:pt idx="11">
                  <c:v>04/25/24</c:v>
                </c:pt>
                <c:pt idx="12">
                  <c:v>04/24/24</c:v>
                </c:pt>
                <c:pt idx="13">
                  <c:v>04/23/24</c:v>
                </c:pt>
                <c:pt idx="14">
                  <c:v>04/22/24</c:v>
                </c:pt>
                <c:pt idx="15">
                  <c:v>04/19/24</c:v>
                </c:pt>
                <c:pt idx="16">
                  <c:v>04/18/24</c:v>
                </c:pt>
                <c:pt idx="17">
                  <c:v>04/11/24</c:v>
                </c:pt>
                <c:pt idx="18">
                  <c:v>04/10/24</c:v>
                </c:pt>
                <c:pt idx="19">
                  <c:v>04/09/24</c:v>
                </c:pt>
                <c:pt idx="20">
                  <c:v>04/05/24</c:v>
                </c:pt>
                <c:pt idx="21">
                  <c:v>04/04/24</c:v>
                </c:pt>
                <c:pt idx="22">
                  <c:v>04/03/24</c:v>
                </c:pt>
                <c:pt idx="23">
                  <c:v>04/02/24</c:v>
                </c:pt>
                <c:pt idx="24">
                  <c:v>04/01/24</c:v>
                </c:pt>
                <c:pt idx="25">
                  <c:v>03/29/24</c:v>
                </c:pt>
                <c:pt idx="26">
                  <c:v>03/28/24</c:v>
                </c:pt>
                <c:pt idx="27">
                  <c:v>03/27/24</c:v>
                </c:pt>
                <c:pt idx="28">
                  <c:v>03/26/24</c:v>
                </c:pt>
                <c:pt idx="29">
                  <c:v>03/25/24</c:v>
                </c:pt>
                <c:pt idx="30">
                  <c:v>03/22/24</c:v>
                </c:pt>
                <c:pt idx="31">
                  <c:v>03/21/24</c:v>
                </c:pt>
                <c:pt idx="32">
                  <c:v>03/20/24</c:v>
                </c:pt>
                <c:pt idx="33">
                  <c:v>03/19/24</c:v>
                </c:pt>
                <c:pt idx="34">
                  <c:v>03/18/24</c:v>
                </c:pt>
                <c:pt idx="35">
                  <c:v>03/15/24</c:v>
                </c:pt>
                <c:pt idx="36">
                  <c:v>03/14/24</c:v>
                </c:pt>
                <c:pt idx="37">
                  <c:v>03/13/24</c:v>
                </c:pt>
                <c:pt idx="38">
                  <c:v>03/12/24</c:v>
                </c:pt>
                <c:pt idx="39">
                  <c:v>03/11/24</c:v>
                </c:pt>
                <c:pt idx="40">
                  <c:v>03/08/24</c:v>
                </c:pt>
                <c:pt idx="41">
                  <c:v>03/07/24</c:v>
                </c:pt>
                <c:pt idx="42">
                  <c:v>03/06/24</c:v>
                </c:pt>
                <c:pt idx="43">
                  <c:v>03/05/24</c:v>
                </c:pt>
                <c:pt idx="44">
                  <c:v>03/04/24</c:v>
                </c:pt>
                <c:pt idx="45">
                  <c:v>03/01/24</c:v>
                </c:pt>
                <c:pt idx="46">
                  <c:v>02/29/24</c:v>
                </c:pt>
                <c:pt idx="47">
                  <c:v>02/28/24</c:v>
                </c:pt>
                <c:pt idx="48">
                  <c:v>02/27/24</c:v>
                </c:pt>
                <c:pt idx="49">
                  <c:v>02/23/24</c:v>
                </c:pt>
                <c:pt idx="50">
                  <c:v>02/22/24</c:v>
                </c:pt>
                <c:pt idx="51">
                  <c:v>02/21/24</c:v>
                </c:pt>
                <c:pt idx="52">
                  <c:v>02/20/24</c:v>
                </c:pt>
                <c:pt idx="53">
                  <c:v>02/19/24</c:v>
                </c:pt>
                <c:pt idx="54">
                  <c:v>02/16/24</c:v>
                </c:pt>
                <c:pt idx="55">
                  <c:v>02/15/24</c:v>
                </c:pt>
                <c:pt idx="56">
                  <c:v>02/14/24</c:v>
                </c:pt>
                <c:pt idx="57">
                  <c:v>02/13/24</c:v>
                </c:pt>
                <c:pt idx="58">
                  <c:v>02/12/24</c:v>
                </c:pt>
                <c:pt idx="59">
                  <c:v>02/09/24</c:v>
                </c:pt>
                <c:pt idx="60">
                  <c:v>02/08/24</c:v>
                </c:pt>
                <c:pt idx="61">
                  <c:v>02/07/24</c:v>
                </c:pt>
                <c:pt idx="62">
                  <c:v>02/06/24</c:v>
                </c:pt>
                <c:pt idx="63">
                  <c:v>02/05/24</c:v>
                </c:pt>
                <c:pt idx="64">
                  <c:v>02/02/24</c:v>
                </c:pt>
                <c:pt idx="65">
                  <c:v>02/01/24</c:v>
                </c:pt>
                <c:pt idx="66">
                  <c:v>01/31/24</c:v>
                </c:pt>
                <c:pt idx="67">
                  <c:v>01/30/24</c:v>
                </c:pt>
                <c:pt idx="68">
                  <c:v>01/29/24</c:v>
                </c:pt>
                <c:pt idx="69">
                  <c:v>01/26/24</c:v>
                </c:pt>
                <c:pt idx="70">
                  <c:v>01/25/24</c:v>
                </c:pt>
                <c:pt idx="71">
                  <c:v>01/24/24</c:v>
                </c:pt>
                <c:pt idx="72">
                  <c:v>01/23/24</c:v>
                </c:pt>
                <c:pt idx="73">
                  <c:v>01/22/24</c:v>
                </c:pt>
                <c:pt idx="74">
                  <c:v>01/19/24</c:v>
                </c:pt>
                <c:pt idx="75">
                  <c:v>01/18/24</c:v>
                </c:pt>
                <c:pt idx="76">
                  <c:v>01/17/24</c:v>
                </c:pt>
                <c:pt idx="77">
                  <c:v>01/16/24</c:v>
                </c:pt>
                <c:pt idx="78">
                  <c:v>01/15/24</c:v>
                </c:pt>
                <c:pt idx="79">
                  <c:v>01/12/24</c:v>
                </c:pt>
                <c:pt idx="80">
                  <c:v>01/11/24</c:v>
                </c:pt>
                <c:pt idx="81">
                  <c:v>01/10/24</c:v>
                </c:pt>
                <c:pt idx="82">
                  <c:v>01/09/24</c:v>
                </c:pt>
                <c:pt idx="83">
                  <c:v>01/08/24</c:v>
                </c:pt>
                <c:pt idx="84">
                  <c:v>01/05/24</c:v>
                </c:pt>
                <c:pt idx="85">
                  <c:v>01/04/24</c:v>
                </c:pt>
                <c:pt idx="86">
                  <c:v>01/03/24</c:v>
                </c:pt>
                <c:pt idx="87">
                  <c:v>01/02/24</c:v>
                </c:pt>
                <c:pt idx="88">
                  <c:v>12/28/23</c:v>
                </c:pt>
                <c:pt idx="89">
                  <c:v>12/27/23</c:v>
                </c:pt>
                <c:pt idx="90">
                  <c:v>12/26/23</c:v>
                </c:pt>
                <c:pt idx="91">
                  <c:v>12/25/23</c:v>
                </c:pt>
                <c:pt idx="92">
                  <c:v>12/22/23</c:v>
                </c:pt>
                <c:pt idx="93">
                  <c:v>12/21/23</c:v>
                </c:pt>
                <c:pt idx="94">
                  <c:v>12/20/23</c:v>
                </c:pt>
                <c:pt idx="95">
                  <c:v>12/19/23</c:v>
                </c:pt>
                <c:pt idx="96">
                  <c:v>12/18/23</c:v>
                </c:pt>
                <c:pt idx="97">
                  <c:v>12/15/23</c:v>
                </c:pt>
                <c:pt idx="98">
                  <c:v>12/14/23</c:v>
                </c:pt>
                <c:pt idx="99">
                  <c:v>12/13/23</c:v>
                </c:pt>
                <c:pt idx="100">
                  <c:v>12/12/23</c:v>
                </c:pt>
                <c:pt idx="101">
                  <c:v>12/08/23</c:v>
                </c:pt>
                <c:pt idx="102">
                  <c:v>12/07/23</c:v>
                </c:pt>
                <c:pt idx="103">
                  <c:v>12/06/23</c:v>
                </c:pt>
                <c:pt idx="104">
                  <c:v>12/04/23</c:v>
                </c:pt>
                <c:pt idx="105">
                  <c:v>12/01/23</c:v>
                </c:pt>
                <c:pt idx="106">
                  <c:v>11/30/23</c:v>
                </c:pt>
                <c:pt idx="107">
                  <c:v>11/29/23</c:v>
                </c:pt>
                <c:pt idx="108">
                  <c:v>11/28/23</c:v>
                </c:pt>
                <c:pt idx="109">
                  <c:v>11/27/23</c:v>
                </c:pt>
                <c:pt idx="110">
                  <c:v>11/24/23</c:v>
                </c:pt>
                <c:pt idx="111">
                  <c:v>11/23/23</c:v>
                </c:pt>
                <c:pt idx="112">
                  <c:v>11/22/23</c:v>
                </c:pt>
                <c:pt idx="113">
                  <c:v>11/21/23</c:v>
                </c:pt>
                <c:pt idx="114">
                  <c:v>11/20/23</c:v>
                </c:pt>
                <c:pt idx="115">
                  <c:v>11/17/23</c:v>
                </c:pt>
                <c:pt idx="116">
                  <c:v>11/16/23</c:v>
                </c:pt>
                <c:pt idx="117">
                  <c:v>11/15/23</c:v>
                </c:pt>
                <c:pt idx="118">
                  <c:v>11/14/23</c:v>
                </c:pt>
                <c:pt idx="119">
                  <c:v>11/13/23</c:v>
                </c:pt>
                <c:pt idx="120">
                  <c:v>11/10/23</c:v>
                </c:pt>
                <c:pt idx="121">
                  <c:v>11/09/23</c:v>
                </c:pt>
                <c:pt idx="122">
                  <c:v>11/08/23</c:v>
                </c:pt>
                <c:pt idx="123">
                  <c:v>11/07/23</c:v>
                </c:pt>
                <c:pt idx="124">
                  <c:v>11/06/23</c:v>
                </c:pt>
                <c:pt idx="125">
                  <c:v>11/03/23</c:v>
                </c:pt>
                <c:pt idx="126">
                  <c:v>11/02/23</c:v>
                </c:pt>
                <c:pt idx="127">
                  <c:v>11/01/23</c:v>
                </c:pt>
                <c:pt idx="128">
                  <c:v>10/31/23</c:v>
                </c:pt>
                <c:pt idx="129">
                  <c:v>10/30/23</c:v>
                </c:pt>
                <c:pt idx="130">
                  <c:v>10/27/23</c:v>
                </c:pt>
                <c:pt idx="131">
                  <c:v>10/26/23</c:v>
                </c:pt>
                <c:pt idx="132">
                  <c:v>10/25/23</c:v>
                </c:pt>
                <c:pt idx="133">
                  <c:v>10/24/23</c:v>
                </c:pt>
                <c:pt idx="134">
                  <c:v>10/20/23</c:v>
                </c:pt>
                <c:pt idx="135">
                  <c:v>10/19/23</c:v>
                </c:pt>
                <c:pt idx="136">
                  <c:v>10/18/23</c:v>
                </c:pt>
                <c:pt idx="137">
                  <c:v>10/17/23</c:v>
                </c:pt>
                <c:pt idx="138">
                  <c:v>10/16/23</c:v>
                </c:pt>
                <c:pt idx="139">
                  <c:v>10/12/23</c:v>
                </c:pt>
                <c:pt idx="140">
                  <c:v>10/11/23</c:v>
                </c:pt>
                <c:pt idx="141">
                  <c:v>10/10/23</c:v>
                </c:pt>
                <c:pt idx="142">
                  <c:v>10/09/23</c:v>
                </c:pt>
                <c:pt idx="143">
                  <c:v>10/06/23</c:v>
                </c:pt>
                <c:pt idx="144">
                  <c:v>10/05/23</c:v>
                </c:pt>
                <c:pt idx="145">
                  <c:v>10/04/23</c:v>
                </c:pt>
                <c:pt idx="146">
                  <c:v>10/03/23</c:v>
                </c:pt>
                <c:pt idx="147">
                  <c:v>10/02/23</c:v>
                </c:pt>
                <c:pt idx="148">
                  <c:v>09/29/23</c:v>
                </c:pt>
                <c:pt idx="149">
                  <c:v>09/28/23</c:v>
                </c:pt>
                <c:pt idx="150">
                  <c:v>09/27/23</c:v>
                </c:pt>
                <c:pt idx="151">
                  <c:v>09/26/23</c:v>
                </c:pt>
                <c:pt idx="152">
                  <c:v>09/25/23</c:v>
                </c:pt>
                <c:pt idx="153">
                  <c:v>09/22/23</c:v>
                </c:pt>
                <c:pt idx="154">
                  <c:v>09/21/23</c:v>
                </c:pt>
                <c:pt idx="155">
                  <c:v>09/20/23</c:v>
                </c:pt>
                <c:pt idx="156">
                  <c:v>09/19/23</c:v>
                </c:pt>
                <c:pt idx="157">
                  <c:v>09/18/23</c:v>
                </c:pt>
                <c:pt idx="158">
                  <c:v>09/15/23</c:v>
                </c:pt>
                <c:pt idx="159">
                  <c:v>09/14/23</c:v>
                </c:pt>
                <c:pt idx="160">
                  <c:v>09/13/23</c:v>
                </c:pt>
                <c:pt idx="161">
                  <c:v>09/12/23</c:v>
                </c:pt>
                <c:pt idx="162">
                  <c:v>09/11/23</c:v>
                </c:pt>
                <c:pt idx="163">
                  <c:v>09/08/23</c:v>
                </c:pt>
                <c:pt idx="164">
                  <c:v>09/07/23</c:v>
                </c:pt>
                <c:pt idx="165">
                  <c:v>09/06/23</c:v>
                </c:pt>
                <c:pt idx="166">
                  <c:v>09/05/23</c:v>
                </c:pt>
                <c:pt idx="167">
                  <c:v>09/04/23</c:v>
                </c:pt>
                <c:pt idx="168">
                  <c:v>09/01/23</c:v>
                </c:pt>
                <c:pt idx="169">
                  <c:v>08/31/23</c:v>
                </c:pt>
                <c:pt idx="170">
                  <c:v>08/30/23</c:v>
                </c:pt>
                <c:pt idx="171">
                  <c:v>08/29/23</c:v>
                </c:pt>
                <c:pt idx="172">
                  <c:v>08/28/23</c:v>
                </c:pt>
                <c:pt idx="173">
                  <c:v>08/25/23</c:v>
                </c:pt>
                <c:pt idx="174">
                  <c:v>08/24/23</c:v>
                </c:pt>
                <c:pt idx="175">
                  <c:v>08/23/23</c:v>
                </c:pt>
                <c:pt idx="176">
                  <c:v>08/22/23</c:v>
                </c:pt>
                <c:pt idx="177">
                  <c:v>08/21/23</c:v>
                </c:pt>
                <c:pt idx="178">
                  <c:v>08/18/23</c:v>
                </c:pt>
                <c:pt idx="179">
                  <c:v>08/17/23</c:v>
                </c:pt>
                <c:pt idx="180">
                  <c:v>08/16/23</c:v>
                </c:pt>
                <c:pt idx="181">
                  <c:v>08/15/23</c:v>
                </c:pt>
                <c:pt idx="182">
                  <c:v>08/11/23</c:v>
                </c:pt>
              </c:strCache>
            </c:strRef>
          </c:cat>
          <c:val>
            <c:numRef>
              <c:f>SPLUS!$J$15:$J$197</c:f>
              <c:numCache>
                <c:formatCode>General</c:formatCode>
                <c:ptCount val="183"/>
                <c:pt idx="0">
                  <c:v>0.0115566855425937</c:v>
                </c:pt>
                <c:pt idx="1">
                  <c:v>0.00545821734621341</c:v>
                </c:pt>
                <c:pt idx="2">
                  <c:v>0.0279410347817742</c:v>
                </c:pt>
                <c:pt idx="3">
                  <c:v>0.0125268604796703</c:v>
                </c:pt>
                <c:pt idx="4">
                  <c:v>-0.00192717216392077</c:v>
                </c:pt>
                <c:pt idx="5">
                  <c:v>0.00795211381643489</c:v>
                </c:pt>
                <c:pt idx="6">
                  <c:v>0.0134963174333888</c:v>
                </c:pt>
                <c:pt idx="7">
                  <c:v>0.000482015983648894</c:v>
                </c:pt>
                <c:pt idx="8">
                  <c:v>0.0241066090679544</c:v>
                </c:pt>
                <c:pt idx="9">
                  <c:v>0.00996704444980269</c:v>
                </c:pt>
                <c:pt idx="10">
                  <c:v>0.004822996045132</c:v>
                </c:pt>
                <c:pt idx="11">
                  <c:v>0.0328071326566151</c:v>
                </c:pt>
                <c:pt idx="12">
                  <c:v>0.0106151990349743</c:v>
                </c:pt>
                <c:pt idx="13">
                  <c:v>0.00868591723287383</c:v>
                </c:pt>
                <c:pt idx="14">
                  <c:v>0.00611343314317057</c:v>
                </c:pt>
                <c:pt idx="15">
                  <c:v>0.00868826505000269</c:v>
                </c:pt>
                <c:pt idx="16">
                  <c:v>0.00469044446100028</c:v>
                </c:pt>
                <c:pt idx="17">
                  <c:v>-0.0492254234834279</c:v>
                </c:pt>
                <c:pt idx="18">
                  <c:v>0.00965297552970168</c:v>
                </c:pt>
                <c:pt idx="19">
                  <c:v>0.00120668018148617</c:v>
                </c:pt>
                <c:pt idx="20">
                  <c:v>0.0154478923281888</c:v>
                </c:pt>
                <c:pt idx="21">
                  <c:v>0.00675890969131234</c:v>
                </c:pt>
                <c:pt idx="22">
                  <c:v>0.0038623832836133</c:v>
                </c:pt>
                <c:pt idx="23">
                  <c:v>0.0019312289375299</c:v>
                </c:pt>
                <c:pt idx="24">
                  <c:v>0.00772670639481453</c:v>
                </c:pt>
                <c:pt idx="25">
                  <c:v>0.00482942471893338</c:v>
                </c:pt>
                <c:pt idx="26">
                  <c:v>-0.000965875614553266</c:v>
                </c:pt>
                <c:pt idx="27">
                  <c:v>0.0202875028982189</c:v>
                </c:pt>
                <c:pt idx="28">
                  <c:v>0.011594202898558</c:v>
                </c:pt>
                <c:pt idx="29">
                  <c:v>0.00547593968735474</c:v>
                </c:pt>
                <c:pt idx="30">
                  <c:v>0.000966351636031068</c:v>
                </c:pt>
                <c:pt idx="31">
                  <c:v>-0.0106287381755212</c:v>
                </c:pt>
                <c:pt idx="32">
                  <c:v>0.00579782967907661</c:v>
                </c:pt>
                <c:pt idx="33">
                  <c:v>0.00289899887906418</c:v>
                </c:pt>
                <c:pt idx="34">
                  <c:v>0.00515457275035059</c:v>
                </c:pt>
                <c:pt idx="35">
                  <c:v>-0.00193292741857093</c:v>
                </c:pt>
                <c:pt idx="36">
                  <c:v>-0.00193289005722621</c:v>
                </c:pt>
                <c:pt idx="37">
                  <c:v>0.00676557289904939</c:v>
                </c:pt>
                <c:pt idx="38">
                  <c:v>0</c:v>
                </c:pt>
                <c:pt idx="39">
                  <c:v>0.00386649009695467</c:v>
                </c:pt>
                <c:pt idx="40">
                  <c:v>0.0145014404764212</c:v>
                </c:pt>
                <c:pt idx="41">
                  <c:v>0.00580091267693149</c:v>
                </c:pt>
                <c:pt idx="42">
                  <c:v>0.00870212621950319</c:v>
                </c:pt>
                <c:pt idx="43">
                  <c:v>0.00870288355541492</c:v>
                </c:pt>
                <c:pt idx="44">
                  <c:v>0.00902765687166083</c:v>
                </c:pt>
                <c:pt idx="45">
                  <c:v>0.0135433192740809</c:v>
                </c:pt>
                <c:pt idx="46">
                  <c:v>0.00580461660505971</c:v>
                </c:pt>
                <c:pt idx="47">
                  <c:v>0.0067725113439579</c:v>
                </c:pt>
                <c:pt idx="48">
                  <c:v>0.00798443760525229</c:v>
                </c:pt>
                <c:pt idx="49">
                  <c:v>0.0154873681153792</c:v>
                </c:pt>
                <c:pt idx="50">
                  <c:v>0.00484003678426828</c:v>
                </c:pt>
                <c:pt idx="51">
                  <c:v>0.0116174377741062</c:v>
                </c:pt>
                <c:pt idx="52">
                  <c:v>0.00968213549179871</c:v>
                </c:pt>
                <c:pt idx="53">
                  <c:v>0.008070399710761</c:v>
                </c:pt>
                <c:pt idx="54">
                  <c:v>0.00387394192960145</c:v>
                </c:pt>
                <c:pt idx="55">
                  <c:v>0.0232490555071175</c:v>
                </c:pt>
                <c:pt idx="56">
                  <c:v>0.000968720030221807</c:v>
                </c:pt>
                <c:pt idx="57">
                  <c:v>0.0145329122018336</c:v>
                </c:pt>
                <c:pt idx="58">
                  <c:v>0.00710649404346655</c:v>
                </c:pt>
                <c:pt idx="59">
                  <c:v>0.00290728662939923</c:v>
                </c:pt>
                <c:pt idx="60">
                  <c:v>0.0358693966185676</c:v>
                </c:pt>
                <c:pt idx="61">
                  <c:v>0.0135740464232416</c:v>
                </c:pt>
                <c:pt idx="62">
                  <c:v>0.0135758892207468</c:v>
                </c:pt>
                <c:pt idx="63">
                  <c:v>0.0067893271776781</c:v>
                </c:pt>
                <c:pt idx="64">
                  <c:v>0.0164910851133965</c:v>
                </c:pt>
                <c:pt idx="65">
                  <c:v>0.0155234306781782</c:v>
                </c:pt>
                <c:pt idx="66">
                  <c:v>0.00679196219788037</c:v>
                </c:pt>
                <c:pt idx="67">
                  <c:v>0.0184387252047756</c:v>
                </c:pt>
                <c:pt idx="68">
                  <c:v>0.00938374670354987</c:v>
                </c:pt>
                <c:pt idx="69">
                  <c:v>0.0203895372546016</c:v>
                </c:pt>
                <c:pt idx="70">
                  <c:v>0.0058259214665823</c:v>
                </c:pt>
                <c:pt idx="71">
                  <c:v>0.001942011535544</c:v>
                </c:pt>
                <c:pt idx="72">
                  <c:v>0.00971100062151591</c:v>
                </c:pt>
                <c:pt idx="73">
                  <c:v>0.0061514353888812</c:v>
                </c:pt>
                <c:pt idx="74">
                  <c:v>0.0019425962799236</c:v>
                </c:pt>
                <c:pt idx="75">
                  <c:v>0.0058281284908098</c:v>
                </c:pt>
                <c:pt idx="76">
                  <c:v>0.000971364183857549</c:v>
                </c:pt>
                <c:pt idx="77">
                  <c:v>0.000971373619432979</c:v>
                </c:pt>
                <c:pt idx="78">
                  <c:v>0.00453369343812736</c:v>
                </c:pt>
                <c:pt idx="79">
                  <c:v>0.012631169840658</c:v>
                </c:pt>
                <c:pt idx="80">
                  <c:v>0.0048583782733383</c:v>
                </c:pt>
                <c:pt idx="81">
                  <c:v>0.0233256553051262</c:v>
                </c:pt>
                <c:pt idx="82">
                  <c:v>0.0233310974364931</c:v>
                </c:pt>
                <c:pt idx="83">
                  <c:v>0.0061579547811629</c:v>
                </c:pt>
                <c:pt idx="84">
                  <c:v>0.00388938586597997</c:v>
                </c:pt>
                <c:pt idx="85">
                  <c:v>0.0077793768719117</c:v>
                </c:pt>
                <c:pt idx="86">
                  <c:v>0.00875256498779191</c:v>
                </c:pt>
                <c:pt idx="87">
                  <c:v>0.00525291828793933</c:v>
                </c:pt>
                <c:pt idx="88">
                  <c:v>-0.00875409740393793</c:v>
                </c:pt>
                <c:pt idx="89">
                  <c:v>0.0233497105608942</c:v>
                </c:pt>
                <c:pt idx="90">
                  <c:v>-0.00583708690449921</c:v>
                </c:pt>
                <c:pt idx="91">
                  <c:v>0.00681132626252939</c:v>
                </c:pt>
                <c:pt idx="92">
                  <c:v>0.00778497888324392</c:v>
                </c:pt>
                <c:pt idx="93">
                  <c:v>0.00973217066333936</c:v>
                </c:pt>
                <c:pt idx="94">
                  <c:v>0.00291973644511675</c:v>
                </c:pt>
                <c:pt idx="95">
                  <c:v>0.00681318253489464</c:v>
                </c:pt>
                <c:pt idx="96">
                  <c:v>0.00811290568585297</c:v>
                </c:pt>
                <c:pt idx="97">
                  <c:v>0.00194713527721885</c:v>
                </c:pt>
                <c:pt idx="98">
                  <c:v>0.034086482275019</c:v>
                </c:pt>
                <c:pt idx="99">
                  <c:v>0.00779180302321871</c:v>
                </c:pt>
                <c:pt idx="100">
                  <c:v>0.00706331654374957</c:v>
                </c:pt>
                <c:pt idx="101">
                  <c:v>0.00974345483422703</c:v>
                </c:pt>
                <c:pt idx="102">
                  <c:v>0.00974440427583919</c:v>
                </c:pt>
                <c:pt idx="103">
                  <c:v>0.0131584077351897</c:v>
                </c:pt>
                <c:pt idx="104">
                  <c:v>0.00682427492079108</c:v>
                </c:pt>
                <c:pt idx="105">
                  <c:v>0.0126752598428319</c:v>
                </c:pt>
                <c:pt idx="106">
                  <c:v>0.008775949996584</c:v>
                </c:pt>
                <c:pt idx="107">
                  <c:v>0.00877672023716335</c:v>
                </c:pt>
                <c:pt idx="108">
                  <c:v>0.0136545401345976</c:v>
                </c:pt>
                <c:pt idx="109">
                  <c:v>0.0068286687022617</c:v>
                </c:pt>
                <c:pt idx="110">
                  <c:v>-0.00877894613628513</c:v>
                </c:pt>
                <c:pt idx="111">
                  <c:v>0.00585297331042806</c:v>
                </c:pt>
                <c:pt idx="112">
                  <c:v>0.00878023082252671</c:v>
                </c:pt>
                <c:pt idx="113">
                  <c:v>0.0146358598079781</c:v>
                </c:pt>
                <c:pt idx="114">
                  <c:v>0.00976009682016083</c:v>
                </c:pt>
                <c:pt idx="115">
                  <c:v>0.00780868716446961</c:v>
                </c:pt>
                <c:pt idx="116">
                  <c:v>0.012690726983402</c:v>
                </c:pt>
                <c:pt idx="117">
                  <c:v>0.0224578670884837</c:v>
                </c:pt>
                <c:pt idx="118">
                  <c:v>0.017578811672342</c:v>
                </c:pt>
                <c:pt idx="119">
                  <c:v>0.00260447187821461</c:v>
                </c:pt>
                <c:pt idx="120">
                  <c:v>0.000976686493400207</c:v>
                </c:pt>
                <c:pt idx="121">
                  <c:v>0.0146524440276644</c:v>
                </c:pt>
                <c:pt idx="122">
                  <c:v>0.00976925030772597</c:v>
                </c:pt>
                <c:pt idx="123">
                  <c:v>0.0156332440935632</c:v>
                </c:pt>
                <c:pt idx="124">
                  <c:v>0.00912188797018635</c:v>
                </c:pt>
                <c:pt idx="125">
                  <c:v>0.0185730065787459</c:v>
                </c:pt>
                <c:pt idx="126">
                  <c:v>0.0107539496324201</c:v>
                </c:pt>
                <c:pt idx="127">
                  <c:v>0</c:v>
                </c:pt>
                <c:pt idx="128">
                  <c:v>0.0166225029578237</c:v>
                </c:pt>
                <c:pt idx="129">
                  <c:v>0.00815027808748672</c:v>
                </c:pt>
                <c:pt idx="130">
                  <c:v>0.0146726531091358</c:v>
                </c:pt>
                <c:pt idx="131">
                  <c:v>0.016631772555632</c:v>
                </c:pt>
                <c:pt idx="132">
                  <c:v>0.00978435286289622</c:v>
                </c:pt>
                <c:pt idx="133">
                  <c:v>0.00856424159969988</c:v>
                </c:pt>
                <c:pt idx="134">
                  <c:v>0.00587296770846958</c:v>
                </c:pt>
                <c:pt idx="135">
                  <c:v>0.0078312368459685</c:v>
                </c:pt>
                <c:pt idx="136">
                  <c:v>0.00391577174967298</c:v>
                </c:pt>
                <c:pt idx="137">
                  <c:v>0.00783215687810141</c:v>
                </c:pt>
                <c:pt idx="138">
                  <c:v>0.00587549819328366</c:v>
                </c:pt>
                <c:pt idx="139">
                  <c:v>0.0156704504275078</c:v>
                </c:pt>
                <c:pt idx="140">
                  <c:v>0.0127338622783869</c:v>
                </c:pt>
                <c:pt idx="141">
                  <c:v>0.00881652805125027</c:v>
                </c:pt>
                <c:pt idx="142">
                  <c:v>0.00653204129556725</c:v>
                </c:pt>
                <c:pt idx="143">
                  <c:v>0.0117590569236247</c:v>
                </c:pt>
                <c:pt idx="144">
                  <c:v>0.0127406013563891</c:v>
                </c:pt>
                <c:pt idx="145">
                  <c:v>-0.00587993179279491</c:v>
                </c:pt>
                <c:pt idx="146">
                  <c:v>0.00784052374698544</c:v>
                </c:pt>
                <c:pt idx="147">
                  <c:v>0.0078423683952545</c:v>
                </c:pt>
                <c:pt idx="148">
                  <c:v>0.0284366695757087</c:v>
                </c:pt>
                <c:pt idx="149">
                  <c:v>-0.000980565197777715</c:v>
                </c:pt>
                <c:pt idx="150">
                  <c:v>0.0058837373499684</c:v>
                </c:pt>
                <c:pt idx="151">
                  <c:v>0.0127497229387008</c:v>
                </c:pt>
                <c:pt idx="152">
                  <c:v>0.00490446109781476</c:v>
                </c:pt>
                <c:pt idx="153">
                  <c:v>0.00392372282822769</c:v>
                </c:pt>
                <c:pt idx="154">
                  <c:v>0.0156973549956815</c:v>
                </c:pt>
                <c:pt idx="155">
                  <c:v>-0.000981075062050711</c:v>
                </c:pt>
                <c:pt idx="156">
                  <c:v>-0.0255014467166816</c:v>
                </c:pt>
                <c:pt idx="157">
                  <c:v>0.00490484598783036</c:v>
                </c:pt>
                <c:pt idx="158">
                  <c:v>0.00882950231040071</c:v>
                </c:pt>
                <c:pt idx="159">
                  <c:v>0.00883028198033476</c:v>
                </c:pt>
                <c:pt idx="160">
                  <c:v>-0.0304061675477905</c:v>
                </c:pt>
                <c:pt idx="161">
                  <c:v>-0.00392322253499852</c:v>
                </c:pt>
                <c:pt idx="162">
                  <c:v>0.000653883249150149</c:v>
                </c:pt>
                <c:pt idx="163">
                  <c:v>0.00294256120526621</c:v>
                </c:pt>
                <c:pt idx="164">
                  <c:v>-0.00686550476171937</c:v>
                </c:pt>
                <c:pt idx="165">
                  <c:v>-0.0156901201274805</c:v>
                </c:pt>
                <c:pt idx="166">
                  <c:v>-0.00294181097884914</c:v>
                </c:pt>
                <c:pt idx="167">
                  <c:v>0.00424982428611296</c:v>
                </c:pt>
                <c:pt idx="168">
                  <c:v>0.00490388387603581</c:v>
                </c:pt>
                <c:pt idx="169">
                  <c:v>0.00980872976948941</c:v>
                </c:pt>
                <c:pt idx="170">
                  <c:v>0.013734107675407</c:v>
                </c:pt>
                <c:pt idx="171">
                  <c:v>0.00588639262239162</c:v>
                </c:pt>
                <c:pt idx="172">
                  <c:v>0.00654171981813656</c:v>
                </c:pt>
                <c:pt idx="173">
                  <c:v>0.00490653059222424</c:v>
                </c:pt>
                <c:pt idx="174">
                  <c:v>0.0117770602494848</c:v>
                </c:pt>
                <c:pt idx="175">
                  <c:v>0.000981431319433979</c:v>
                </c:pt>
                <c:pt idx="176">
                  <c:v>0.0078520670566518</c:v>
                </c:pt>
                <c:pt idx="177">
                  <c:v>0.00327201575802608</c:v>
                </c:pt>
                <c:pt idx="178">
                  <c:v>0.0107988180202919</c:v>
                </c:pt>
                <c:pt idx="179">
                  <c:v>0.00294521892793345</c:v>
                </c:pt>
                <c:pt idx="180">
                  <c:v>0</c:v>
                </c:pt>
                <c:pt idx="181">
                  <c:v>0.00417308995218029</c:v>
                </c:pt>
                <c:pt idx="182">
                  <c:v>0.00687379708551146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945927"/>
        <c:axId val="89527395"/>
      </c:lineChart>
      <c:catAx>
        <c:axId val="73945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latin typeface="Arial"/>
                  </a:defRPr>
                </a:pPr>
                <a:r>
                  <a:rPr b="0" lang="en-US" sz="900" spc="-1" strike="noStrike">
                    <a:latin typeface="Arial"/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m/dd/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9527395"/>
        <c:crosses val="autoZero"/>
        <c:auto val="1"/>
        <c:lblAlgn val="ctr"/>
        <c:lblOffset val="100"/>
        <c:noMultiLvlLbl val="0"/>
      </c:catAx>
      <c:valAx>
        <c:axId val="895273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latin typeface="Arial"/>
                  </a:defRPr>
                </a:pPr>
                <a:r>
                  <a:rPr b="0" lang="en-US" sz="900" spc="-1" strike="noStrike">
                    <a:latin typeface="Arial"/>
                  </a:rPr>
                  <a:t>Change/Day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;[RED]\-#,##0.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73945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730080</xdr:colOff>
      <xdr:row>11</xdr:row>
      <xdr:rowOff>126360</xdr:rowOff>
    </xdr:from>
    <xdr:to>
      <xdr:col>29</xdr:col>
      <xdr:colOff>693360</xdr:colOff>
      <xdr:row>46</xdr:row>
      <xdr:rowOff>117720</xdr:rowOff>
    </xdr:to>
    <xdr:graphicFrame>
      <xdr:nvGraphicFramePr>
        <xdr:cNvPr id="0" name=""/>
        <xdr:cNvGraphicFramePr/>
      </xdr:nvGraphicFramePr>
      <xdr:xfrm>
        <a:off x="10107720" y="2069280"/>
        <a:ext cx="12225600" cy="66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252360</xdr:colOff>
      <xdr:row>15</xdr:row>
      <xdr:rowOff>108360</xdr:rowOff>
    </xdr:from>
    <xdr:to>
      <xdr:col>28</xdr:col>
      <xdr:colOff>633600</xdr:colOff>
      <xdr:row>50</xdr:row>
      <xdr:rowOff>99720</xdr:rowOff>
    </xdr:to>
    <xdr:graphicFrame>
      <xdr:nvGraphicFramePr>
        <xdr:cNvPr id="1" name=""/>
        <xdr:cNvGraphicFramePr/>
      </xdr:nvGraphicFramePr>
      <xdr:xfrm>
        <a:off x="9340920" y="2797920"/>
        <a:ext cx="12225960" cy="66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244"/>
  <sheetViews>
    <sheetView showFormulas="false" showGridLines="true" showRowColHeaders="true" showZeros="true" rightToLeft="false" tabSelected="true" showOutlineSymbols="true" defaultGridColor="true" view="normal" topLeftCell="T19" colorId="64" zoomScale="120" zoomScaleNormal="120" zoomScalePageLayoutView="100" workbookViewId="0">
      <selection pane="topLeft" activeCell="J14" activeCellId="0" sqref="J14"/>
    </sheetView>
  </sheetViews>
  <sheetFormatPr defaultColWidth="9.765625" defaultRowHeight="15" zeroHeight="false" outlineLevelRow="0" outlineLevelCol="0"/>
  <cols>
    <col collapsed="false" customWidth="true" hidden="false" outlineLevel="0" max="1" min="1" style="1" width="10.4"/>
    <col collapsed="false" customWidth="true" hidden="false" outlineLevel="0" max="4" min="2" style="1" width="4.73"/>
    <col collapsed="false" customWidth="true" hidden="false" outlineLevel="0" max="8" min="5" style="1" width="10.4"/>
    <col collapsed="false" customWidth="true" hidden="false" outlineLevel="0" max="9" min="9" style="1" width="10.61"/>
    <col collapsed="false" customWidth="true" hidden="false" outlineLevel="0" max="10" min="10" style="1" width="10"/>
    <col collapsed="false" customWidth="true" hidden="false" outlineLevel="0" max="11" min="11" style="2" width="10"/>
    <col collapsed="false" customWidth="true" hidden="false" outlineLevel="0" max="12" min="12" style="2" width="12.53"/>
    <col collapsed="false" customWidth="true" hidden="false" outlineLevel="0" max="13" min="13" style="3" width="11.8"/>
    <col collapsed="false" customWidth="true" hidden="false" outlineLevel="0" max="14" min="14" style="4" width="9.51"/>
    <col collapsed="false" customWidth="false" hidden="false" outlineLevel="0" max="16" min="15" style="4" width="9.8"/>
    <col collapsed="false" customWidth="true" hidden="false" outlineLevel="0" max="17" min="17" style="5" width="12.03"/>
    <col collapsed="false" customWidth="false" hidden="false" outlineLevel="0" max="18" min="18" style="5" width="9.8"/>
  </cols>
  <sheetData>
    <row r="1" customFormat="false" ht="13.8" hidden="false" customHeight="false" outlineLevel="0" collapsed="false">
      <c r="A1" s="6"/>
      <c r="B1" s="6"/>
      <c r="C1" s="6"/>
      <c r="D1" s="6"/>
      <c r="E1" s="6"/>
      <c r="K1" s="7" t="s">
        <v>0</v>
      </c>
      <c r="L1" s="7"/>
      <c r="M1" s="8" t="s">
        <v>1</v>
      </c>
      <c r="N1" s="9" t="s">
        <v>2</v>
      </c>
    </row>
    <row r="2" customFormat="false" ht="13.8" hidden="false" customHeight="false" outlineLevel="0" collapsed="false">
      <c r="A2" s="6"/>
      <c r="B2" s="6"/>
      <c r="C2" s="6"/>
      <c r="D2" s="6"/>
      <c r="E2" s="6"/>
      <c r="I2" s="10"/>
      <c r="J2" s="10"/>
      <c r="K2" s="4" t="s">
        <v>3</v>
      </c>
      <c r="L2" s="4"/>
      <c r="M2" s="11" t="n">
        <f aca="false">COUNT(H$13:H$587)</f>
        <v>574</v>
      </c>
      <c r="N2" s="12"/>
      <c r="O2" s="1"/>
      <c r="P2" s="13"/>
      <c r="Q2" s="14"/>
      <c r="R2" s="14"/>
      <c r="S2" s="14"/>
      <c r="T2" s="4"/>
    </row>
    <row r="3" customFormat="false" ht="13.8" hidden="false" customHeight="false" outlineLevel="0" collapsed="false">
      <c r="A3" s="6"/>
      <c r="B3" s="6"/>
      <c r="C3" s="6"/>
      <c r="D3" s="6"/>
      <c r="E3" s="6"/>
      <c r="I3" s="10"/>
      <c r="J3" s="10"/>
      <c r="K3" s="4" t="s">
        <v>4</v>
      </c>
      <c r="L3" s="4"/>
      <c r="M3" s="11" t="n">
        <f aca="false">MAX(K13:K587)</f>
        <v>6</v>
      </c>
      <c r="N3" s="0"/>
      <c r="O3" s="1"/>
      <c r="P3" s="13"/>
      <c r="Q3" s="14"/>
      <c r="R3" s="14"/>
      <c r="S3" s="14"/>
      <c r="T3" s="4"/>
    </row>
    <row r="4" customFormat="false" ht="13.8" hidden="false" customHeight="false" outlineLevel="0" collapsed="false">
      <c r="A4" s="6"/>
      <c r="B4" s="6"/>
      <c r="C4" s="6"/>
      <c r="D4" s="6"/>
      <c r="E4" s="6"/>
      <c r="I4" s="10"/>
      <c r="J4" s="10"/>
      <c r="K4" s="4" t="s">
        <v>5</v>
      </c>
      <c r="L4" s="4"/>
      <c r="M4" s="11" t="n">
        <f aca="false">-MIN(L13:L587)</f>
        <v>0.0080000000000009</v>
      </c>
      <c r="N4" s="10" t="n">
        <f aca="false">MAX(M32:M509)</f>
        <v>0.000566075118168244</v>
      </c>
      <c r="O4" s="1"/>
      <c r="P4" s="13"/>
      <c r="Q4" s="14"/>
      <c r="R4" s="14"/>
      <c r="S4" s="14"/>
      <c r="T4" s="4"/>
    </row>
    <row r="5" customFormat="false" ht="13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0"/>
      <c r="J5" s="0"/>
      <c r="K5" s="4" t="s">
        <v>6</v>
      </c>
      <c r="L5" s="4"/>
      <c r="M5" s="15" t="n">
        <f aca="false">MAX(M13:M587)</f>
        <v>0.000566075118168244</v>
      </c>
      <c r="N5" s="0"/>
      <c r="O5" s="0"/>
      <c r="P5" s="0"/>
      <c r="Q5" s="0"/>
      <c r="R5" s="0"/>
    </row>
    <row r="6" customFormat="false" ht="13.8" hidden="false" customHeight="false" outlineLevel="0" collapsed="false">
      <c r="A6" s="6"/>
      <c r="B6" s="6"/>
      <c r="C6" s="6"/>
      <c r="D6" s="6"/>
      <c r="E6" s="6"/>
      <c r="I6" s="10"/>
      <c r="J6" s="10"/>
      <c r="K6" s="4" t="s">
        <v>7</v>
      </c>
      <c r="L6" s="4"/>
      <c r="M6" s="11" t="n">
        <f aca="false">COUNTIF(K$13:K$587,"&gt; 0")</f>
        <v>56</v>
      </c>
      <c r="N6" s="16" t="n">
        <f aca="false">M6/M$2</f>
        <v>0.0975609756097561</v>
      </c>
      <c r="O6" s="1"/>
      <c r="P6" s="13"/>
      <c r="Q6" s="14"/>
      <c r="R6" s="14"/>
      <c r="S6" s="14"/>
      <c r="T6" s="4"/>
    </row>
    <row r="7" customFormat="false" ht="13.8" hidden="false" customHeight="false" outlineLevel="0" collapsed="false">
      <c r="A7" s="6"/>
      <c r="B7" s="6"/>
      <c r="C7" s="6"/>
      <c r="D7" s="6"/>
      <c r="E7" s="6"/>
      <c r="I7" s="10"/>
      <c r="J7" s="10"/>
      <c r="K7" s="4" t="s">
        <v>8</v>
      </c>
      <c r="L7" s="4"/>
      <c r="M7" s="11" t="n">
        <f aca="false">COUNTIF(K$13:K$587,"&gt; 1")</f>
        <v>19</v>
      </c>
      <c r="N7" s="16" t="n">
        <f aca="false">M7/M$2</f>
        <v>0.0331010452961672</v>
      </c>
      <c r="O7" s="1"/>
      <c r="P7" s="13"/>
      <c r="Q7" s="14"/>
      <c r="R7" s="14"/>
      <c r="S7" s="14"/>
      <c r="T7" s="4"/>
    </row>
    <row r="8" customFormat="false" ht="13.8" hidden="false" customHeight="false" outlineLevel="0" collapsed="false">
      <c r="A8" s="6"/>
      <c r="B8" s="6"/>
      <c r="C8" s="6"/>
      <c r="D8" s="6"/>
      <c r="E8" s="6"/>
      <c r="I8" s="10"/>
      <c r="J8" s="10"/>
      <c r="K8" s="4" t="s">
        <v>9</v>
      </c>
      <c r="L8" s="4"/>
      <c r="M8" s="11" t="n">
        <f aca="false">COUNTIF(K$13:K$587,"&gt; 2")</f>
        <v>10</v>
      </c>
      <c r="N8" s="16" t="n">
        <f aca="false">M8/M$2</f>
        <v>0.0174216027874564</v>
      </c>
      <c r="O8" s="1"/>
      <c r="P8" s="13"/>
      <c r="Q8" s="14"/>
      <c r="R8" s="14"/>
      <c r="S8" s="14"/>
      <c r="T8" s="4"/>
    </row>
    <row r="9" customFormat="false" ht="13.8" hidden="false" customHeight="false" outlineLevel="0" collapsed="false">
      <c r="A9" s="6"/>
      <c r="B9" s="6"/>
      <c r="C9" s="6"/>
      <c r="D9" s="6"/>
      <c r="E9" s="6"/>
      <c r="I9" s="10"/>
      <c r="J9" s="10"/>
      <c r="K9" s="4" t="s">
        <v>10</v>
      </c>
      <c r="L9" s="4"/>
      <c r="M9" s="11" t="n">
        <f aca="false">COUNTIF(K$13:K$587,"&gt; 3")</f>
        <v>6</v>
      </c>
      <c r="N9" s="16" t="n">
        <f aca="false">M9/M$2</f>
        <v>0.0104529616724739</v>
      </c>
      <c r="O9" s="1"/>
      <c r="P9" s="13"/>
      <c r="Q9" s="14"/>
      <c r="R9" s="14"/>
      <c r="S9" s="14"/>
      <c r="T9" s="4"/>
    </row>
    <row r="10" customFormat="false" ht="13.8" hidden="false" customHeight="false" outlineLevel="0" collapsed="false">
      <c r="A10" s="6"/>
      <c r="B10" s="6"/>
      <c r="C10" s="6"/>
      <c r="D10" s="6"/>
      <c r="E10" s="6"/>
      <c r="I10" s="10"/>
      <c r="J10" s="10"/>
      <c r="K10" s="4" t="s">
        <v>11</v>
      </c>
      <c r="L10" s="4"/>
      <c r="M10" s="11" t="n">
        <f aca="false">COUNTIF(K$13:K$587,"&gt; 4")</f>
        <v>3</v>
      </c>
      <c r="N10" s="16" t="n">
        <f aca="false">M10/M$2</f>
        <v>0.00522648083623693</v>
      </c>
      <c r="O10" s="1"/>
      <c r="P10" s="13"/>
      <c r="Q10" s="14"/>
      <c r="R10" s="14"/>
      <c r="S10" s="14"/>
      <c r="T10" s="4"/>
    </row>
    <row r="12" customFormat="false" ht="15" hidden="false" customHeight="false" outlineLevel="0" collapsed="false">
      <c r="A12" s="17" t="s">
        <v>12</v>
      </c>
      <c r="B12" s="17" t="s">
        <v>13</v>
      </c>
      <c r="C12" s="17" t="s">
        <v>14</v>
      </c>
      <c r="D12" s="17" t="s">
        <v>15</v>
      </c>
      <c r="E12" s="17" t="s">
        <v>16</v>
      </c>
      <c r="F12" s="17" t="s">
        <v>17</v>
      </c>
      <c r="G12" s="17" t="s">
        <v>18</v>
      </c>
      <c r="H12" s="17" t="s">
        <v>19</v>
      </c>
      <c r="I12" s="18" t="s">
        <v>20</v>
      </c>
      <c r="J12" s="19" t="s">
        <v>21</v>
      </c>
      <c r="K12" s="20" t="s">
        <v>22</v>
      </c>
      <c r="L12" s="20" t="s">
        <v>23</v>
      </c>
      <c r="M12" s="21" t="s">
        <v>6</v>
      </c>
      <c r="O12" s="11"/>
      <c r="P12" s="11"/>
      <c r="Q12" s="0"/>
      <c r="S12" s="5"/>
    </row>
    <row r="13" customFormat="false" ht="15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3"/>
      <c r="J13" s="24"/>
      <c r="O13" s="1"/>
      <c r="P13" s="1"/>
      <c r="Q13" s="0"/>
      <c r="S13" s="5"/>
    </row>
    <row r="14" s="1" customFormat="true" ht="15" hidden="false" customHeight="false" outlineLevel="0" collapsed="false">
      <c r="A14" s="25" t="s">
        <v>24</v>
      </c>
      <c r="B14" s="25" t="str">
        <f aca="false">LEFT(A14,2)</f>
        <v>15</v>
      </c>
      <c r="C14" s="26" t="n">
        <f aca="false">VLOOKUP(MID(A14,4,4),MONTHS!$A$1:$B$12,2,0)</f>
        <v>5</v>
      </c>
      <c r="D14" s="26" t="n">
        <f aca="false">_xlfn.NUMBERVALUE(RIGHT(A14,2))-43</f>
        <v>24</v>
      </c>
      <c r="E14" s="27" t="n">
        <f aca="false">DATE(2000+D14,C14,B14)</f>
        <v>45427</v>
      </c>
      <c r="F14" s="28" t="n">
        <v>14.6142</v>
      </c>
      <c r="G14" s="28" t="n">
        <v>14.6132</v>
      </c>
      <c r="H14" s="28" t="n">
        <v>14.6142</v>
      </c>
      <c r="I14" s="29" t="n">
        <f aca="false">F14-F15</f>
        <v>0.00110000000000099</v>
      </c>
      <c r="J14" s="30" t="n">
        <f aca="false">I14/F15/(E14-E15)*100</f>
        <v>0.00752749245540638</v>
      </c>
      <c r="K14" s="31" t="n">
        <f aca="false">IF(H14&lt;H15,1+K15,0)</f>
        <v>0</v>
      </c>
      <c r="L14" s="32" t="n">
        <f aca="false">MIN(0, H14-MAX(H15:H25))</f>
        <v>0</v>
      </c>
      <c r="M14" s="3" t="n">
        <f aca="false">ABS(L14)/MAX(H14:H25)</f>
        <v>0</v>
      </c>
    </row>
    <row r="15" s="1" customFormat="true" ht="15" hidden="false" customHeight="false" outlineLevel="0" collapsed="false">
      <c r="A15" s="25" t="s">
        <v>25</v>
      </c>
      <c r="B15" s="25" t="str">
        <f aca="false">LEFT(A15,2)</f>
        <v>14</v>
      </c>
      <c r="C15" s="26" t="n">
        <f aca="false">VLOOKUP(MID(A15,4,4),MONTHS!$A$1:$B$12,2,0)</f>
        <v>5</v>
      </c>
      <c r="D15" s="26" t="n">
        <f aca="false">_xlfn.NUMBERVALUE(RIGHT(A15,2))-43</f>
        <v>24</v>
      </c>
      <c r="E15" s="27" t="n">
        <f aca="false">DATE(2000+D15,C15,B15)</f>
        <v>45426</v>
      </c>
      <c r="F15" s="28" t="n">
        <v>14.6131</v>
      </c>
      <c r="G15" s="28" t="n">
        <v>14.6132</v>
      </c>
      <c r="H15" s="28" t="n">
        <v>14.6131</v>
      </c>
      <c r="I15" s="29" t="n">
        <f aca="false">F15-F16</f>
        <v>0.00109999999999921</v>
      </c>
      <c r="J15" s="30" t="n">
        <f aca="false">I15/F16/(E15-E16)*100</f>
        <v>0.00752805912947723</v>
      </c>
      <c r="K15" s="31" t="n">
        <f aca="false">IF(H15&lt;H16,1+K16,0)</f>
        <v>0</v>
      </c>
      <c r="L15" s="32" t="n">
        <f aca="false">MIN(0, H15-MAX(H16:H26))</f>
        <v>0</v>
      </c>
      <c r="M15" s="3" t="n">
        <f aca="false">ABS(L15)/MAX(H15:H26)</f>
        <v>0</v>
      </c>
    </row>
    <row r="16" s="1" customFormat="true" ht="15" hidden="false" customHeight="false" outlineLevel="0" collapsed="false">
      <c r="A16" s="25" t="s">
        <v>26</v>
      </c>
      <c r="B16" s="25" t="str">
        <f aca="false">LEFT(A16,2)</f>
        <v>13</v>
      </c>
      <c r="C16" s="26" t="n">
        <f aca="false">VLOOKUP(MID(A16,4,4),MONTHS!$A$1:$B$12,2,0)</f>
        <v>5</v>
      </c>
      <c r="D16" s="26" t="n">
        <f aca="false">_xlfn.NUMBERVALUE(RIGHT(A16,2))-43</f>
        <v>24</v>
      </c>
      <c r="E16" s="27" t="n">
        <f aca="false">DATE(2000+D16,C16,B16)</f>
        <v>45425</v>
      </c>
      <c r="F16" s="28" t="n">
        <v>14.612</v>
      </c>
      <c r="G16" s="28" t="n">
        <v>14.6121</v>
      </c>
      <c r="H16" s="28" t="n">
        <v>14.612</v>
      </c>
      <c r="I16" s="29" t="n">
        <f aca="false">F16-F17</f>
        <v>0.00270000000000081</v>
      </c>
      <c r="J16" s="30" t="n">
        <f aca="false">I16/F17/(E16-E17)*100</f>
        <v>0.00616045943337649</v>
      </c>
      <c r="K16" s="31" t="n">
        <f aca="false">IF(H16&lt;H17,1+K17,0)</f>
        <v>0</v>
      </c>
      <c r="L16" s="32" t="n">
        <f aca="false">MIN(0, H16-MAX(H17:H27))</f>
        <v>0</v>
      </c>
      <c r="M16" s="3" t="n">
        <f aca="false">ABS(L16)/MAX(H16:H27)</f>
        <v>0</v>
      </c>
    </row>
    <row r="17" s="1" customFormat="true" ht="15" hidden="false" customHeight="false" outlineLevel="0" collapsed="false">
      <c r="A17" s="25" t="s">
        <v>27</v>
      </c>
      <c r="B17" s="25" t="str">
        <f aca="false">LEFT(A17,2)</f>
        <v>10</v>
      </c>
      <c r="C17" s="26" t="n">
        <f aca="false">VLOOKUP(MID(A17,4,4),MONTHS!$A$1:$B$12,2,0)</f>
        <v>5</v>
      </c>
      <c r="D17" s="26" t="n">
        <f aca="false">_xlfn.NUMBERVALUE(RIGHT(A17,2))-43</f>
        <v>24</v>
      </c>
      <c r="E17" s="27" t="n">
        <f aca="false">DATE(2000+D17,C17,B17)</f>
        <v>45422</v>
      </c>
      <c r="F17" s="28" t="n">
        <v>14.6093</v>
      </c>
      <c r="G17" s="28" t="n">
        <v>14.6094</v>
      </c>
      <c r="H17" s="28" t="n">
        <v>14.6093</v>
      </c>
      <c r="I17" s="29" t="n">
        <f aca="false">F17-F18</f>
        <v>0.00150000000000006</v>
      </c>
      <c r="J17" s="30" t="n">
        <f aca="false">I17/F18/(E17-E18)*100</f>
        <v>0.0102684866988873</v>
      </c>
      <c r="K17" s="31" t="n">
        <f aca="false">IF(H17&lt;H18,1+K18,0)</f>
        <v>0</v>
      </c>
      <c r="L17" s="32" t="n">
        <f aca="false">MIN(0, H17-MAX(H18:H28))</f>
        <v>0</v>
      </c>
      <c r="M17" s="3" t="n">
        <f aca="false">ABS(L17)/MAX(H17:H28)</f>
        <v>0</v>
      </c>
    </row>
    <row r="18" s="1" customFormat="true" ht="15" hidden="false" customHeight="false" outlineLevel="0" collapsed="false">
      <c r="A18" s="25" t="s">
        <v>28</v>
      </c>
      <c r="B18" s="25" t="str">
        <f aca="false">LEFT(A18,2)</f>
        <v>09</v>
      </c>
      <c r="C18" s="26" t="n">
        <f aca="false">VLOOKUP(MID(A18,4,4),MONTHS!$A$1:$B$12,2,0)</f>
        <v>5</v>
      </c>
      <c r="D18" s="26" t="n">
        <f aca="false">_xlfn.NUMBERVALUE(RIGHT(A18,2))-43</f>
        <v>24</v>
      </c>
      <c r="E18" s="27" t="n">
        <f aca="false">DATE(2000+D18,C18,B18)</f>
        <v>45421</v>
      </c>
      <c r="F18" s="28" t="n">
        <v>14.6078</v>
      </c>
      <c r="G18" s="28" t="n">
        <v>14.6079</v>
      </c>
      <c r="H18" s="28" t="n">
        <v>14.6078</v>
      </c>
      <c r="I18" s="29" t="n">
        <f aca="false">F18-F19</f>
        <v>0.00139999999999851</v>
      </c>
      <c r="J18" s="30" t="n">
        <f aca="false">I18/F19/(E18-E19)*100</f>
        <v>0.00958483952239096</v>
      </c>
      <c r="K18" s="31" t="n">
        <f aca="false">IF(H18&lt;H19,1+K19,0)</f>
        <v>0</v>
      </c>
      <c r="L18" s="32" t="n">
        <f aca="false">MIN(0, H18-MAX(H19:H29))</f>
        <v>0</v>
      </c>
      <c r="M18" s="3" t="n">
        <f aca="false">ABS(L18)/MAX(H18:H29)</f>
        <v>0</v>
      </c>
    </row>
    <row r="19" s="1" customFormat="true" ht="15" hidden="false" customHeight="false" outlineLevel="0" collapsed="false">
      <c r="A19" s="25" t="s">
        <v>29</v>
      </c>
      <c r="B19" s="25" t="str">
        <f aca="false">LEFT(A19,2)</f>
        <v>08</v>
      </c>
      <c r="C19" s="26" t="n">
        <f aca="false">VLOOKUP(MID(A19,4,4),MONTHS!$A$1:$B$12,2,0)</f>
        <v>5</v>
      </c>
      <c r="D19" s="26" t="n">
        <f aca="false">_xlfn.NUMBERVALUE(RIGHT(A19,2))-43</f>
        <v>24</v>
      </c>
      <c r="E19" s="27" t="n">
        <f aca="false">DATE(2000+D19,C19,B19)</f>
        <v>45420</v>
      </c>
      <c r="F19" s="28" t="n">
        <v>14.6064</v>
      </c>
      <c r="G19" s="28" t="n">
        <v>14.6065</v>
      </c>
      <c r="H19" s="28" t="n">
        <v>14.6064</v>
      </c>
      <c r="I19" s="29" t="n">
        <f aca="false">F19-F20</f>
        <v>0.00100000000000122</v>
      </c>
      <c r="J19" s="30" t="n">
        <f aca="false">I19/F20/(E19-E20)*100</f>
        <v>0.00684678269681914</v>
      </c>
      <c r="K19" s="31" t="n">
        <f aca="false">IF(H19&lt;H20,1+K20,0)</f>
        <v>0</v>
      </c>
      <c r="L19" s="32" t="n">
        <f aca="false">MIN(0, H19-MAX(H20:H30))</f>
        <v>0</v>
      </c>
      <c r="M19" s="3" t="n">
        <f aca="false">ABS(L19)/MAX(H19:H30)</f>
        <v>0</v>
      </c>
    </row>
    <row r="20" s="1" customFormat="true" ht="15" hidden="false" customHeight="false" outlineLevel="0" collapsed="false">
      <c r="A20" s="25" t="s">
        <v>30</v>
      </c>
      <c r="B20" s="25" t="str">
        <f aca="false">LEFT(A20,2)</f>
        <v>07</v>
      </c>
      <c r="C20" s="26" t="n">
        <f aca="false">VLOOKUP(MID(A20,4,4),MONTHS!$A$1:$B$12,2,0)</f>
        <v>5</v>
      </c>
      <c r="D20" s="26" t="n">
        <f aca="false">_xlfn.NUMBERVALUE(RIGHT(A20,2))-43</f>
        <v>24</v>
      </c>
      <c r="E20" s="27" t="n">
        <f aca="false">DATE(2000+D20,C20,B20)</f>
        <v>45419</v>
      </c>
      <c r="F20" s="28" t="n">
        <v>14.6054</v>
      </c>
      <c r="G20" s="28" t="n">
        <v>14.6055</v>
      </c>
      <c r="H20" s="28" t="n">
        <v>14.6054</v>
      </c>
      <c r="I20" s="29" t="n">
        <f aca="false">F20-F21</f>
        <v>0.00419999999999909</v>
      </c>
      <c r="J20" s="30" t="n">
        <f aca="false">I20/F21/(E20-E21)*100</f>
        <v>0.00719118976522322</v>
      </c>
      <c r="K20" s="31" t="n">
        <f aca="false">IF(H20&lt;H21,1+K21,0)</f>
        <v>0</v>
      </c>
      <c r="L20" s="32" t="n">
        <f aca="false">MIN(0, H20-MAX(H21:H31))</f>
        <v>0</v>
      </c>
      <c r="M20" s="3" t="n">
        <f aca="false">ABS(L20)/MAX(H20:H31)</f>
        <v>0</v>
      </c>
    </row>
    <row r="21" s="1" customFormat="true" ht="15" hidden="false" customHeight="false" outlineLevel="0" collapsed="false">
      <c r="A21" s="25" t="s">
        <v>31</v>
      </c>
      <c r="B21" s="25" t="str">
        <f aca="false">LEFT(A21,2)</f>
        <v>03</v>
      </c>
      <c r="C21" s="26" t="n">
        <f aca="false">VLOOKUP(MID(A21,4,4),MONTHS!$A$1:$B$12,2,0)</f>
        <v>5</v>
      </c>
      <c r="D21" s="26" t="n">
        <f aca="false">_xlfn.NUMBERVALUE(RIGHT(A21,2))-43</f>
        <v>24</v>
      </c>
      <c r="E21" s="27" t="n">
        <f aca="false">DATE(2000+D21,C21,B21)</f>
        <v>45415</v>
      </c>
      <c r="F21" s="28" t="n">
        <v>14.6012</v>
      </c>
      <c r="G21" s="28" t="n">
        <v>14.6013</v>
      </c>
      <c r="H21" s="28" t="n">
        <v>14.6012</v>
      </c>
      <c r="I21" s="29" t="n">
        <f aca="false">F21-F22</f>
        <v>0.00110000000000099</v>
      </c>
      <c r="J21" s="30" t="n">
        <f aca="false">I21/F22/(E21-E22)*100</f>
        <v>0.0075341949712741</v>
      </c>
      <c r="K21" s="31" t="n">
        <f aca="false">IF(H21&lt;H22,1+K22,0)</f>
        <v>0</v>
      </c>
      <c r="L21" s="32" t="n">
        <f aca="false">MIN(0, H21-MAX(H22:H32))</f>
        <v>-0.00119999999999898</v>
      </c>
      <c r="M21" s="3" t="n">
        <f aca="false">ABS(L21)/MAX(H21:H32)</f>
        <v>8.21782720647962E-005</v>
      </c>
    </row>
    <row r="22" s="1" customFormat="true" ht="15" hidden="false" customHeight="false" outlineLevel="0" collapsed="false">
      <c r="A22" s="25" t="s">
        <v>32</v>
      </c>
      <c r="B22" s="25" t="str">
        <f aca="false">LEFT(A22,2)</f>
        <v>02</v>
      </c>
      <c r="C22" s="26" t="n">
        <f aca="false">VLOOKUP(MID(A22,4,4),MONTHS!$A$1:$B$12,2,0)</f>
        <v>5</v>
      </c>
      <c r="D22" s="26" t="n">
        <f aca="false">_xlfn.NUMBERVALUE(RIGHT(A22,2))-43</f>
        <v>24</v>
      </c>
      <c r="E22" s="27" t="n">
        <f aca="false">DATE(2000+D22,C22,B22)</f>
        <v>45414</v>
      </c>
      <c r="F22" s="28" t="n">
        <v>14.6001</v>
      </c>
      <c r="G22" s="28" t="n">
        <v>14.6002</v>
      </c>
      <c r="H22" s="28" t="n">
        <v>14.6001</v>
      </c>
      <c r="I22" s="29" t="n">
        <f aca="false">F22-F23</f>
        <v>-0.00229999999999997</v>
      </c>
      <c r="J22" s="30" t="n">
        <f aca="false">I22/F23/(E22-E23)*100</f>
        <v>-0.00787541773954956</v>
      </c>
      <c r="K22" s="31" t="n">
        <f aca="false">IF(H22&lt;H23,1+K23,0)</f>
        <v>1</v>
      </c>
      <c r="L22" s="32" t="n">
        <f aca="false">MIN(0, H22-MAX(H23:H33))</f>
        <v>-0.00229999999999997</v>
      </c>
      <c r="M22" s="3" t="n">
        <f aca="false">ABS(L22)/MAX(H22:H33)</f>
        <v>0.000157508354790991</v>
      </c>
    </row>
    <row r="23" s="1" customFormat="true" ht="15" hidden="false" customHeight="false" outlineLevel="0" collapsed="false">
      <c r="A23" s="25" t="s">
        <v>33</v>
      </c>
      <c r="B23" s="25" t="str">
        <f aca="false">LEFT(A23,2)</f>
        <v>30</v>
      </c>
      <c r="C23" s="26" t="n">
        <f aca="false">VLOOKUP(MID(A23,4,4),MONTHS!$A$1:$B$12,2,0)</f>
        <v>4</v>
      </c>
      <c r="D23" s="26" t="n">
        <f aca="false">_xlfn.NUMBERVALUE(RIGHT(A23,2))-43</f>
        <v>24</v>
      </c>
      <c r="E23" s="27" t="n">
        <f aca="false">DATE(2000+D23,C23,B23)</f>
        <v>45412</v>
      </c>
      <c r="F23" s="28" t="n">
        <v>14.6024</v>
      </c>
      <c r="G23" s="28" t="n">
        <v>14.6025</v>
      </c>
      <c r="H23" s="28" t="n">
        <v>14.6024</v>
      </c>
      <c r="I23" s="29" t="n">
        <f aca="false">F23-F24</f>
        <v>0.00409999999999933</v>
      </c>
      <c r="J23" s="30" t="n">
        <f aca="false">I23/F24/(E23-E24)*100</f>
        <v>0.0280854620058454</v>
      </c>
      <c r="K23" s="31" t="n">
        <f aca="false">IF(H23&lt;H24,1+K24,0)</f>
        <v>0</v>
      </c>
      <c r="L23" s="32" t="n">
        <f aca="false">MIN(0, H23-MAX(H24:H34))</f>
        <v>0</v>
      </c>
      <c r="M23" s="3" t="n">
        <f aca="false">ABS(L23)/MAX(H23:H34)</f>
        <v>0</v>
      </c>
    </row>
    <row r="24" s="1" customFormat="true" ht="15" hidden="false" customHeight="false" outlineLevel="0" collapsed="false">
      <c r="A24" s="25" t="s">
        <v>34</v>
      </c>
      <c r="B24" s="25" t="str">
        <f aca="false">LEFT(A24,2)</f>
        <v>29</v>
      </c>
      <c r="C24" s="26" t="n">
        <f aca="false">VLOOKUP(MID(A24,4,4),MONTHS!$A$1:$B$12,2,0)</f>
        <v>4</v>
      </c>
      <c r="D24" s="26" t="n">
        <f aca="false">_xlfn.NUMBERVALUE(RIGHT(A24,2))-43</f>
        <v>24</v>
      </c>
      <c r="E24" s="27" t="n">
        <f aca="false">DATE(2000+D24,C24,B24)</f>
        <v>45411</v>
      </c>
      <c r="F24" s="28" t="n">
        <v>14.5983</v>
      </c>
      <c r="G24" s="28" t="n">
        <v>14.5984</v>
      </c>
      <c r="H24" s="28" t="n">
        <v>14.5983</v>
      </c>
      <c r="I24" s="29" t="n">
        <f aca="false">F24-F25</f>
        <v>0.00459999999999994</v>
      </c>
      <c r="J24" s="30" t="n">
        <f aca="false">I24/F25/(E24-E25)*100</f>
        <v>0.0105068168684659</v>
      </c>
      <c r="K24" s="31" t="n">
        <f aca="false">IF(H24&lt;H25,1+K25,0)</f>
        <v>0</v>
      </c>
      <c r="L24" s="32" t="n">
        <f aca="false">MIN(0, H24-MAX(H25:H35))</f>
        <v>0</v>
      </c>
      <c r="M24" s="3" t="n">
        <f aca="false">ABS(L24)/MAX(H24:H35)</f>
        <v>0</v>
      </c>
    </row>
    <row r="25" s="1" customFormat="true" ht="15" hidden="false" customHeight="false" outlineLevel="0" collapsed="false">
      <c r="A25" s="25" t="s">
        <v>35</v>
      </c>
      <c r="B25" s="25" t="str">
        <f aca="false">LEFT(A25,2)</f>
        <v>26</v>
      </c>
      <c r="C25" s="26" t="n">
        <f aca="false">VLOOKUP(MID(A25,4,4),MONTHS!$A$1:$B$12,2,0)</f>
        <v>4</v>
      </c>
      <c r="D25" s="26" t="n">
        <f aca="false">_xlfn.NUMBERVALUE(RIGHT(A25,2))-43</f>
        <v>24</v>
      </c>
      <c r="E25" s="27" t="n">
        <f aca="false">DATE(2000+D25,C25,B25)</f>
        <v>45408</v>
      </c>
      <c r="F25" s="28" t="n">
        <v>14.5937</v>
      </c>
      <c r="G25" s="28" t="n">
        <v>14.5938</v>
      </c>
      <c r="H25" s="28" t="n">
        <v>14.5937</v>
      </c>
      <c r="I25" s="29" t="n">
        <f aca="false">F25-F26</f>
        <v>0.00140000000000029</v>
      </c>
      <c r="J25" s="30" t="n">
        <f aca="false">I25/F26/(E25-E26)*100</f>
        <v>0.00959410099847378</v>
      </c>
      <c r="K25" s="31" t="n">
        <f aca="false">IF(H25&lt;H26,1+K26,0)</f>
        <v>0</v>
      </c>
      <c r="L25" s="32" t="n">
        <f aca="false">MIN(0, H25-MAX(H26:H36))</f>
        <v>0</v>
      </c>
      <c r="M25" s="3" t="n">
        <f aca="false">ABS(L25)/MAX(H25:H36)</f>
        <v>0</v>
      </c>
    </row>
    <row r="26" s="1" customFormat="true" ht="15" hidden="false" customHeight="false" outlineLevel="0" collapsed="false">
      <c r="A26" s="25" t="s">
        <v>36</v>
      </c>
      <c r="B26" s="25" t="str">
        <f aca="false">LEFT(A26,2)</f>
        <v>25</v>
      </c>
      <c r="C26" s="26" t="n">
        <f aca="false">VLOOKUP(MID(A26,4,4),MONTHS!$A$1:$B$12,2,0)</f>
        <v>4</v>
      </c>
      <c r="D26" s="26" t="n">
        <f aca="false">_xlfn.NUMBERVALUE(RIGHT(A26,2))-43</f>
        <v>24</v>
      </c>
      <c r="E26" s="27" t="n">
        <f aca="false">DATE(2000+D26,C26,B26)</f>
        <v>45407</v>
      </c>
      <c r="F26" s="28" t="n">
        <v>14.5923</v>
      </c>
      <c r="G26" s="28" t="n">
        <v>14.5924</v>
      </c>
      <c r="H26" s="28" t="n">
        <v>14.5923</v>
      </c>
      <c r="I26" s="29" t="n">
        <f aca="false">F26-F27</f>
        <v>0.0022000000000002</v>
      </c>
      <c r="J26" s="30" t="n">
        <f aca="false">I26/F27/(E26-E27)*100</f>
        <v>0.0150787177606747</v>
      </c>
      <c r="K26" s="31" t="n">
        <f aca="false">IF(H26&lt;H27,1+K27,0)</f>
        <v>0</v>
      </c>
      <c r="L26" s="32" t="n">
        <f aca="false">MIN(0, H26-MAX(H27:H37))</f>
        <v>0</v>
      </c>
      <c r="M26" s="3" t="n">
        <f aca="false">ABS(L26)/MAX(H26:H37)</f>
        <v>0</v>
      </c>
    </row>
    <row r="27" customFormat="false" ht="15" hidden="false" customHeight="false" outlineLevel="0" collapsed="false">
      <c r="A27" s="33" t="s">
        <v>37</v>
      </c>
      <c r="B27" s="25" t="str">
        <f aca="false">LEFT(A27,2)</f>
        <v>24</v>
      </c>
      <c r="C27" s="26" t="n">
        <f aca="false">VLOOKUP(MID(A27,4,4),MONTHS!$A$1:$B$12,2,0)</f>
        <v>4</v>
      </c>
      <c r="D27" s="26" t="n">
        <f aca="false">_xlfn.NUMBERVALUE(RIGHT(A27,2))-43</f>
        <v>24</v>
      </c>
      <c r="E27" s="27" t="n">
        <f aca="false">DATE(2000+D27,C27,B27)</f>
        <v>45406</v>
      </c>
      <c r="F27" s="34" t="n">
        <v>14.5901</v>
      </c>
      <c r="G27" s="34" t="n">
        <v>14.5902</v>
      </c>
      <c r="H27" s="34" t="n">
        <v>14.5901</v>
      </c>
      <c r="I27" s="29" t="n">
        <f aca="false">F27-F28</f>
        <v>0.000799999999999912</v>
      </c>
      <c r="J27" s="30" t="n">
        <f aca="false">I27/F28/(E27-E28)*100</f>
        <v>0.00548347076281872</v>
      </c>
      <c r="K27" s="31" t="n">
        <f aca="false">IF(H27&lt;H28,1+K28,0)</f>
        <v>0</v>
      </c>
      <c r="L27" s="32" t="n">
        <f aca="false">MIN(0, H27-MAX(H28:H38))</f>
        <v>0</v>
      </c>
      <c r="M27" s="3" t="n">
        <f aca="false">ABS(L27)/MAX(H27:H38)</f>
        <v>0</v>
      </c>
      <c r="O27" s="1"/>
      <c r="P27" s="1"/>
      <c r="Q27" s="0"/>
      <c r="S27" s="5"/>
    </row>
    <row r="28" customFormat="false" ht="15" hidden="false" customHeight="false" outlineLevel="0" collapsed="false">
      <c r="A28" s="33" t="s">
        <v>38</v>
      </c>
      <c r="B28" s="25" t="str">
        <f aca="false">LEFT(A28,2)</f>
        <v>23</v>
      </c>
      <c r="C28" s="26" t="n">
        <f aca="false">VLOOKUP(MID(A28,4,4),MONTHS!$A$1:$B$12,2,0)</f>
        <v>4</v>
      </c>
      <c r="D28" s="26" t="n">
        <f aca="false">_xlfn.NUMBERVALUE(RIGHT(A28,2))-43</f>
        <v>24</v>
      </c>
      <c r="E28" s="27" t="n">
        <f aca="false">DATE(2000+D28,C28,B28)</f>
        <v>45405</v>
      </c>
      <c r="F28" s="34" t="n">
        <v>14.5893</v>
      </c>
      <c r="G28" s="34" t="n">
        <v>14.5894</v>
      </c>
      <c r="H28" s="34" t="n">
        <v>14.5893</v>
      </c>
      <c r="I28" s="29" t="n">
        <f aca="false">F28-F29</f>
        <v>0.000899999999999679</v>
      </c>
      <c r="J28" s="30" t="n">
        <f aca="false">I28/F29/(E28-E29)*100</f>
        <v>0.00616928518548764</v>
      </c>
      <c r="K28" s="31" t="n">
        <f aca="false">IF(H28&lt;H29,1+K29,0)</f>
        <v>0</v>
      </c>
      <c r="L28" s="32" t="n">
        <f aca="false">MIN(0, H28-MAX(H29:H39))</f>
        <v>0</v>
      </c>
      <c r="M28" s="3" t="n">
        <f aca="false">ABS(L28)/MAX(H28:H39)</f>
        <v>0</v>
      </c>
      <c r="O28" s="1"/>
      <c r="P28" s="1"/>
      <c r="Q28" s="0"/>
      <c r="S28" s="5"/>
    </row>
    <row r="29" customFormat="false" ht="15" hidden="false" customHeight="false" outlineLevel="0" collapsed="false">
      <c r="A29" s="33" t="s">
        <v>39</v>
      </c>
      <c r="B29" s="25" t="str">
        <f aca="false">LEFT(A29,2)</f>
        <v>22</v>
      </c>
      <c r="C29" s="26" t="n">
        <f aca="false">VLOOKUP(MID(A29,4,4),MONTHS!$A$1:$B$12,2,0)</f>
        <v>4</v>
      </c>
      <c r="D29" s="26" t="n">
        <f aca="false">_xlfn.NUMBERVALUE(RIGHT(A29,2))-43</f>
        <v>24</v>
      </c>
      <c r="E29" s="27" t="n">
        <f aca="false">DATE(2000+D29,C29,B29)</f>
        <v>45404</v>
      </c>
      <c r="F29" s="34" t="n">
        <v>14.5884</v>
      </c>
      <c r="G29" s="34" t="n">
        <v>14.5885</v>
      </c>
      <c r="H29" s="34" t="n">
        <v>14.5884</v>
      </c>
      <c r="I29" s="29" t="n">
        <f aca="false">F29-F30</f>
        <v>0.00319999999999965</v>
      </c>
      <c r="J29" s="30" t="n">
        <f aca="false">I29/F30/(E29-E30)*100</f>
        <v>0.0073133496055354</v>
      </c>
      <c r="K29" s="31" t="n">
        <f aca="false">IF(H29&lt;H30,1+K30,0)</f>
        <v>0</v>
      </c>
      <c r="L29" s="32" t="n">
        <f aca="false">MIN(0, H29-MAX(H30:H40))</f>
        <v>0</v>
      </c>
      <c r="M29" s="3" t="n">
        <f aca="false">ABS(L29)/MAX(H29:H40)</f>
        <v>0</v>
      </c>
      <c r="O29" s="1"/>
      <c r="P29" s="1"/>
      <c r="Q29" s="0"/>
      <c r="S29" s="5"/>
    </row>
    <row r="30" customFormat="false" ht="15" hidden="false" customHeight="false" outlineLevel="0" collapsed="false">
      <c r="A30" s="33" t="s">
        <v>40</v>
      </c>
      <c r="B30" s="25" t="str">
        <f aca="false">LEFT(A30,2)</f>
        <v>19</v>
      </c>
      <c r="C30" s="26" t="n">
        <f aca="false">VLOOKUP(MID(A30,4,4),MONTHS!$A$1:$B$12,2,0)</f>
        <v>4</v>
      </c>
      <c r="D30" s="26" t="n">
        <f aca="false">_xlfn.NUMBERVALUE(RIGHT(A30,2))-43</f>
        <v>24</v>
      </c>
      <c r="E30" s="27" t="n">
        <f aca="false">DATE(2000+D30,C30,B30)</f>
        <v>45401</v>
      </c>
      <c r="F30" s="34" t="n">
        <v>14.5852</v>
      </c>
      <c r="G30" s="34" t="n">
        <v>14.5853</v>
      </c>
      <c r="H30" s="34" t="n">
        <v>14.5852</v>
      </c>
      <c r="I30" s="29" t="n">
        <f aca="false">F30-F31</f>
        <v>0.00150000000000006</v>
      </c>
      <c r="J30" s="30" t="n">
        <f aca="false">I30/F31/(E30-E31)*100</f>
        <v>0.0102854556799719</v>
      </c>
      <c r="K30" s="31" t="n">
        <f aca="false">IF(H30&lt;H31,1+K31,0)</f>
        <v>0</v>
      </c>
      <c r="L30" s="32" t="n">
        <f aca="false">MIN(0, H30-MAX(H31:H41))</f>
        <v>0</v>
      </c>
      <c r="M30" s="3" t="n">
        <f aca="false">ABS(L30)/MAX(H30:H41)</f>
        <v>0</v>
      </c>
      <c r="O30" s="1"/>
      <c r="P30" s="1"/>
      <c r="Q30" s="0"/>
      <c r="S30" s="5"/>
    </row>
    <row r="31" customFormat="false" ht="15" hidden="false" customHeight="false" outlineLevel="0" collapsed="false">
      <c r="A31" s="33" t="s">
        <v>41</v>
      </c>
      <c r="B31" s="25" t="str">
        <f aca="false">LEFT(A31,2)</f>
        <v>18</v>
      </c>
      <c r="C31" s="26" t="n">
        <f aca="false">VLOOKUP(MID(A31,4,4),MONTHS!$A$1:$B$12,2,0)</f>
        <v>4</v>
      </c>
      <c r="D31" s="26" t="n">
        <f aca="false">_xlfn.NUMBERVALUE(RIGHT(A31,2))-43</f>
        <v>24</v>
      </c>
      <c r="E31" s="27" t="n">
        <f aca="false">DATE(2000+D31,C31,B31)</f>
        <v>45400</v>
      </c>
      <c r="F31" s="34" t="n">
        <v>14.5837</v>
      </c>
      <c r="G31" s="34" t="n">
        <v>14.5838</v>
      </c>
      <c r="H31" s="34" t="n">
        <v>14.5837</v>
      </c>
      <c r="I31" s="29" t="n">
        <f aca="false">F31-F32</f>
        <v>0.000899999999999679</v>
      </c>
      <c r="J31" s="30" t="n">
        <f aca="false">I31/F32/(E31-E32)*100</f>
        <v>0.00617165427763995</v>
      </c>
      <c r="K31" s="31" t="n">
        <f aca="false">IF(H31&lt;H32,1+K32,0)</f>
        <v>0</v>
      </c>
      <c r="L31" s="32" t="n">
        <f aca="false">MIN(0, H31-MAX(H32:H42))</f>
        <v>0</v>
      </c>
      <c r="M31" s="3" t="n">
        <f aca="false">ABS(L31)/MAX(H31:H42)</f>
        <v>0</v>
      </c>
      <c r="O31" s="1"/>
      <c r="P31" s="1"/>
      <c r="Q31" s="0"/>
      <c r="S31" s="5"/>
    </row>
    <row r="32" customFormat="false" ht="15" hidden="false" customHeight="false" outlineLevel="0" collapsed="false">
      <c r="A32" s="25" t="s">
        <v>42</v>
      </c>
      <c r="B32" s="25" t="str">
        <f aca="false">LEFT(A32,2)</f>
        <v>17</v>
      </c>
      <c r="C32" s="26" t="n">
        <f aca="false">VLOOKUP(MID(A32,4,4),MONTHS!$A$1:$B$12,2,0)</f>
        <v>4</v>
      </c>
      <c r="D32" s="26" t="n">
        <f aca="false">_xlfn.NUMBERVALUE(RIGHT(A32,2))-43</f>
        <v>24</v>
      </c>
      <c r="E32" s="27" t="n">
        <f aca="false">DATE(2000+D32,C32,B32)</f>
        <v>45399</v>
      </c>
      <c r="F32" s="28" t="n">
        <v>14.5828</v>
      </c>
      <c r="G32" s="28" t="n">
        <f aca="false">F32+0.0001</f>
        <v>14.5829</v>
      </c>
      <c r="H32" s="28" t="n">
        <f aca="false">F32</f>
        <v>14.5828</v>
      </c>
      <c r="I32" s="29" t="n">
        <f aca="false">F32-F33</f>
        <v>0.00210000000000043</v>
      </c>
      <c r="J32" s="30" t="n">
        <f aca="false">I32/F33/(E32-E33)*100</f>
        <v>0.0024004334496977</v>
      </c>
      <c r="K32" s="31" t="n">
        <f aca="false">IF(H32&lt;H33,1+K33,0)</f>
        <v>0</v>
      </c>
      <c r="L32" s="32" t="n">
        <f aca="false">MIN(0, H32-MAX(H33:H43))</f>
        <v>0</v>
      </c>
      <c r="M32" s="3" t="n">
        <f aca="false">ABS(L32)/MAX(H32:H43)</f>
        <v>0</v>
      </c>
      <c r="O32" s="11"/>
      <c r="P32" s="11"/>
      <c r="Q32" s="0"/>
      <c r="S32" s="5"/>
    </row>
    <row r="33" customFormat="false" ht="15" hidden="false" customHeight="false" outlineLevel="0" collapsed="false">
      <c r="A33" s="25" t="s">
        <v>43</v>
      </c>
      <c r="B33" s="25" t="str">
        <f aca="false">LEFT(A33,2)</f>
        <v>11</v>
      </c>
      <c r="C33" s="26" t="n">
        <f aca="false">VLOOKUP(MID(A33,4,4),MONTHS!$A$1:$B$12,2,0)</f>
        <v>4</v>
      </c>
      <c r="D33" s="26" t="n">
        <f aca="false">_xlfn.NUMBERVALUE(RIGHT(A33,2))-43</f>
        <v>24</v>
      </c>
      <c r="E33" s="27" t="n">
        <f aca="false">DATE(2000+D33,C33,B33)</f>
        <v>45393</v>
      </c>
      <c r="F33" s="28" t="n">
        <v>14.5807</v>
      </c>
      <c r="G33" s="28" t="n">
        <v>14.5808</v>
      </c>
      <c r="H33" s="28" t="n">
        <v>14.5807</v>
      </c>
      <c r="I33" s="29" t="n">
        <f aca="false">F33-F34</f>
        <v>-0.00169999999999959</v>
      </c>
      <c r="J33" s="30" t="n">
        <f aca="false">I33/F34/(E33-E34)*100</f>
        <v>-0.0116578889620336</v>
      </c>
      <c r="K33" s="31" t="n">
        <f aca="false">IF(H33&lt;H34,1+K34,0)</f>
        <v>1</v>
      </c>
      <c r="L33" s="32" t="n">
        <f aca="false">MIN(0, H33-MAX(H34:H44))</f>
        <v>-0.00169999999999959</v>
      </c>
      <c r="M33" s="3" t="n">
        <f aca="false">ABS(L33)/MAX(H33:H44)</f>
        <v>0.000116578889620336</v>
      </c>
      <c r="N33" s="0"/>
      <c r="O33" s="0"/>
      <c r="P33" s="0"/>
      <c r="Q33" s="35"/>
      <c r="R33" s="0"/>
    </row>
    <row r="34" customFormat="false" ht="15" hidden="false" customHeight="false" outlineLevel="0" collapsed="false">
      <c r="A34" s="25" t="s">
        <v>44</v>
      </c>
      <c r="B34" s="25" t="str">
        <f aca="false">LEFT(A34,2)</f>
        <v>10</v>
      </c>
      <c r="C34" s="26" t="n">
        <f aca="false">VLOOKUP(MID(A34,4,4),MONTHS!$A$1:$B$12,2,0)</f>
        <v>4</v>
      </c>
      <c r="D34" s="26" t="n">
        <f aca="false">_xlfn.NUMBERVALUE(RIGHT(A34,2))-43</f>
        <v>24</v>
      </c>
      <c r="E34" s="27" t="n">
        <f aca="false">DATE(2000+D34,C34,B34)</f>
        <v>45392</v>
      </c>
      <c r="F34" s="28" t="n">
        <v>14.5824</v>
      </c>
      <c r="G34" s="28" t="n">
        <v>14.5825</v>
      </c>
      <c r="H34" s="28" t="n">
        <v>14.5824</v>
      </c>
      <c r="I34" s="29" t="n">
        <f aca="false">F34-F35</f>
        <v>0.0046999999999997</v>
      </c>
      <c r="J34" s="30" t="n">
        <f aca="false">I34/F35/(E34-E35)*100</f>
        <v>0.032241025676202</v>
      </c>
      <c r="K34" s="31" t="n">
        <f aca="false">IF(H34&lt;H35,1+K35,0)</f>
        <v>0</v>
      </c>
      <c r="L34" s="32" t="n">
        <f aca="false">MIN(0, H34-MAX(H35:H45))</f>
        <v>0</v>
      </c>
      <c r="M34" s="3" t="n">
        <f aca="false">ABS(L34)/MAX(H34:H45)</f>
        <v>0</v>
      </c>
      <c r="O34" s="0"/>
      <c r="P34" s="10"/>
      <c r="Q34" s="0"/>
      <c r="S34" s="5"/>
    </row>
    <row r="35" customFormat="false" ht="15" hidden="false" customHeight="false" outlineLevel="0" collapsed="false">
      <c r="A35" s="25" t="s">
        <v>45</v>
      </c>
      <c r="B35" s="25" t="str">
        <f aca="false">LEFT(A35,2)</f>
        <v>09</v>
      </c>
      <c r="C35" s="26" t="n">
        <f aca="false">VLOOKUP(MID(A35,4,4),MONTHS!$A$1:$B$12,2,0)</f>
        <v>4</v>
      </c>
      <c r="D35" s="26" t="n">
        <f aca="false">_xlfn.NUMBERVALUE(RIGHT(A35,2))-43</f>
        <v>24</v>
      </c>
      <c r="E35" s="27" t="n">
        <f aca="false">DATE(2000+D35,C35,B35)</f>
        <v>45391</v>
      </c>
      <c r="F35" s="28" t="n">
        <v>14.5777</v>
      </c>
      <c r="G35" s="28" t="n">
        <v>14.5778</v>
      </c>
      <c r="H35" s="28" t="n">
        <v>14.5777</v>
      </c>
      <c r="I35" s="29" t="n">
        <f aca="false">F35-F36</f>
        <v>0.00270000000000081</v>
      </c>
      <c r="J35" s="30" t="n">
        <f aca="false">I35/F36/(E35-E36)*100</f>
        <v>0.0046312178387664</v>
      </c>
      <c r="K35" s="31" t="n">
        <f aca="false">IF(H35&lt;H36,1+K36,0)</f>
        <v>0</v>
      </c>
      <c r="L35" s="32" t="n">
        <f aca="false">MIN(0, H35-MAX(H36:H46))</f>
        <v>0</v>
      </c>
      <c r="M35" s="3" t="n">
        <f aca="false">ABS(L35)/MAX(H35:H46)</f>
        <v>0</v>
      </c>
      <c r="N35" s="0"/>
      <c r="O35" s="1"/>
      <c r="P35" s="0"/>
      <c r="Q35" s="29"/>
      <c r="R35" s="36"/>
      <c r="S35" s="36"/>
      <c r="T35" s="1"/>
    </row>
    <row r="36" customFormat="false" ht="15" hidden="false" customHeight="false" outlineLevel="0" collapsed="false">
      <c r="A36" s="25" t="s">
        <v>46</v>
      </c>
      <c r="B36" s="25" t="str">
        <f aca="false">LEFT(A36,2)</f>
        <v>05</v>
      </c>
      <c r="C36" s="26" t="n">
        <f aca="false">VLOOKUP(MID(A36,4,4),MONTHS!$A$1:$B$12,2,0)</f>
        <v>4</v>
      </c>
      <c r="D36" s="26" t="n">
        <f aca="false">_xlfn.NUMBERVALUE(RIGHT(A36,2))-43</f>
        <v>24</v>
      </c>
      <c r="E36" s="27" t="n">
        <f aca="false">DATE(2000+D36,C36,B36)</f>
        <v>45387</v>
      </c>
      <c r="F36" s="28" t="n">
        <v>14.575</v>
      </c>
      <c r="G36" s="28" t="n">
        <v>14.5751</v>
      </c>
      <c r="H36" s="28" t="n">
        <v>14.575</v>
      </c>
      <c r="I36" s="29" t="n">
        <f aca="false">F36-F37</f>
        <v>0.00159999999999982</v>
      </c>
      <c r="J36" s="30" t="n">
        <f aca="false">I36/F37/(E36-E37)*100</f>
        <v>0.0109789067753566</v>
      </c>
      <c r="K36" s="31" t="n">
        <f aca="false">IF(H36&lt;H37,1+K37,0)</f>
        <v>0</v>
      </c>
      <c r="L36" s="32" t="n">
        <f aca="false">MIN(0, H36-MAX(H37:H47))</f>
        <v>0</v>
      </c>
      <c r="M36" s="3" t="n">
        <f aca="false">ABS(L36)/MAX(H36:H47)</f>
        <v>0</v>
      </c>
      <c r="O36" s="1"/>
      <c r="P36" s="37"/>
      <c r="Q36" s="29"/>
      <c r="R36" s="36"/>
      <c r="S36" s="36"/>
    </row>
    <row r="37" customFormat="false" ht="15" hidden="false" customHeight="false" outlineLevel="0" collapsed="false">
      <c r="A37" s="25" t="s">
        <v>47</v>
      </c>
      <c r="B37" s="25" t="str">
        <f aca="false">LEFT(A37,2)</f>
        <v>04</v>
      </c>
      <c r="C37" s="26" t="n">
        <f aca="false">VLOOKUP(MID(A37,4,4),MONTHS!$A$1:$B$12,2,0)</f>
        <v>4</v>
      </c>
      <c r="D37" s="26" t="n">
        <f aca="false">_xlfn.NUMBERVALUE(RIGHT(A37,2))-43</f>
        <v>24</v>
      </c>
      <c r="E37" s="27" t="n">
        <f aca="false">DATE(2000+D37,C37,B37)</f>
        <v>45386</v>
      </c>
      <c r="F37" s="28" t="n">
        <v>14.5734</v>
      </c>
      <c r="G37" s="28" t="n">
        <v>14.5735</v>
      </c>
      <c r="H37" s="28" t="n">
        <v>14.5734</v>
      </c>
      <c r="I37" s="29" t="n">
        <f aca="false">F37-F38</f>
        <v>0.00140000000000029</v>
      </c>
      <c r="J37" s="30" t="n">
        <f aca="false">I37/F38/(E37-E38)*100</f>
        <v>0.00960746637386968</v>
      </c>
      <c r="K37" s="31" t="n">
        <f aca="false">IF(H37&lt;H38,1+K38,0)</f>
        <v>0</v>
      </c>
      <c r="L37" s="32" t="n">
        <f aca="false">MIN(0, H37-MAX(H38:H48))</f>
        <v>0</v>
      </c>
      <c r="M37" s="3" t="n">
        <f aca="false">ABS(L37)/MAX(H37:H48)</f>
        <v>0</v>
      </c>
      <c r="O37" s="1"/>
      <c r="P37" s="37"/>
      <c r="Q37" s="29"/>
      <c r="R37" s="36"/>
      <c r="S37" s="36"/>
    </row>
    <row r="38" customFormat="false" ht="15" hidden="false" customHeight="false" outlineLevel="0" collapsed="false">
      <c r="A38" s="25" t="s">
        <v>48</v>
      </c>
      <c r="B38" s="25" t="str">
        <f aca="false">LEFT(A38,2)</f>
        <v>03</v>
      </c>
      <c r="C38" s="26" t="n">
        <f aca="false">VLOOKUP(MID(A38,4,4),MONTHS!$A$1:$B$12,2,0)</f>
        <v>4</v>
      </c>
      <c r="D38" s="26" t="n">
        <f aca="false">_xlfn.NUMBERVALUE(RIGHT(A38,2))-43</f>
        <v>24</v>
      </c>
      <c r="E38" s="27" t="n">
        <f aca="false">DATE(2000+D38,C38,B38)</f>
        <v>45385</v>
      </c>
      <c r="F38" s="28" t="n">
        <v>14.572</v>
      </c>
      <c r="G38" s="28" t="n">
        <v>14.5721</v>
      </c>
      <c r="H38" s="28" t="n">
        <v>14.572</v>
      </c>
      <c r="I38" s="29" t="n">
        <f aca="false">F38-F39</f>
        <v>0.00109999999999921</v>
      </c>
      <c r="J38" s="30" t="n">
        <f aca="false">I38/F39/(E38-E39)*100</f>
        <v>0.00754929345475717</v>
      </c>
      <c r="K38" s="31" t="n">
        <f aca="false">IF(H38&lt;H39,1+K39,0)</f>
        <v>0</v>
      </c>
      <c r="L38" s="32" t="n">
        <f aca="false">MIN(0, H38-MAX(H39:H49))</f>
        <v>0</v>
      </c>
      <c r="M38" s="3" t="n">
        <f aca="false">ABS(L38)/MAX(H38:H49)</f>
        <v>0</v>
      </c>
      <c r="O38" s="1"/>
      <c r="P38" s="37"/>
      <c r="Q38" s="29"/>
      <c r="R38" s="36"/>
      <c r="S38" s="36"/>
    </row>
    <row r="39" customFormat="false" ht="15" hidden="false" customHeight="false" outlineLevel="0" collapsed="false">
      <c r="A39" s="25" t="s">
        <v>49</v>
      </c>
      <c r="B39" s="25" t="str">
        <f aca="false">LEFT(A39,2)</f>
        <v>02</v>
      </c>
      <c r="C39" s="26" t="n">
        <f aca="false">VLOOKUP(MID(A39,4,4),MONTHS!$A$1:$B$12,2,0)</f>
        <v>4</v>
      </c>
      <c r="D39" s="26" t="n">
        <f aca="false">_xlfn.NUMBERVALUE(RIGHT(A39,2))-43</f>
        <v>24</v>
      </c>
      <c r="E39" s="27" t="n">
        <f aca="false">DATE(2000+D39,C39,B39)</f>
        <v>45384</v>
      </c>
      <c r="F39" s="28" t="n">
        <v>14.5709</v>
      </c>
      <c r="G39" s="28" t="n">
        <v>14.571</v>
      </c>
      <c r="H39" s="28" t="n">
        <v>14.5709</v>
      </c>
      <c r="I39" s="29" t="n">
        <f aca="false">F39-F40</f>
        <v>0.000299999999999301</v>
      </c>
      <c r="J39" s="30" t="n">
        <f aca="false">I39/F40/(E39-E40)*100</f>
        <v>0.00205894060642184</v>
      </c>
      <c r="K39" s="31" t="n">
        <f aca="false">IF(H39&lt;H40,1+K40,0)</f>
        <v>0</v>
      </c>
      <c r="L39" s="32" t="n">
        <f aca="false">MIN(0, H39-MAX(H40:H50))</f>
        <v>0</v>
      </c>
      <c r="M39" s="3" t="n">
        <f aca="false">ABS(L39)/MAX(H39:H50)</f>
        <v>0</v>
      </c>
      <c r="O39" s="1"/>
      <c r="P39" s="37"/>
      <c r="Q39" s="29"/>
      <c r="R39" s="36"/>
      <c r="S39" s="36"/>
    </row>
    <row r="40" customFormat="false" ht="15" hidden="false" customHeight="false" outlineLevel="0" collapsed="false">
      <c r="A40" s="25" t="s">
        <v>50</v>
      </c>
      <c r="B40" s="25" t="str">
        <f aca="false">LEFT(A40,2)</f>
        <v>01</v>
      </c>
      <c r="C40" s="26" t="n">
        <f aca="false">VLOOKUP(MID(A40,4,4),MONTHS!$A$1:$B$12,2,0)</f>
        <v>4</v>
      </c>
      <c r="D40" s="26" t="n">
        <f aca="false">_xlfn.NUMBERVALUE(RIGHT(A40,2))-43</f>
        <v>24</v>
      </c>
      <c r="E40" s="27" t="n">
        <f aca="false">DATE(2000+D40,C40,B40)</f>
        <v>45383</v>
      </c>
      <c r="F40" s="28" t="n">
        <v>14.5706</v>
      </c>
      <c r="G40" s="28" t="n">
        <v>14.5707</v>
      </c>
      <c r="H40" s="28" t="n">
        <v>14.5706</v>
      </c>
      <c r="I40" s="29" t="n">
        <f aca="false">F40-F41</f>
        <v>0.0022000000000002</v>
      </c>
      <c r="J40" s="30" t="n">
        <f aca="false">I40/F41/(E40-E41)*100</f>
        <v>0.00503372596395898</v>
      </c>
      <c r="K40" s="31" t="n">
        <f aca="false">IF(H40&lt;H41,1+K41,0)</f>
        <v>0</v>
      </c>
      <c r="L40" s="32" t="n">
        <f aca="false">MIN(0, H40-MAX(H41:H51))</f>
        <v>0</v>
      </c>
      <c r="M40" s="3" t="n">
        <f aca="false">ABS(L40)/MAX(H40:H51)</f>
        <v>0</v>
      </c>
      <c r="O40" s="1"/>
      <c r="P40" s="37"/>
      <c r="Q40" s="29"/>
      <c r="R40" s="36"/>
      <c r="S40" s="36"/>
    </row>
    <row r="41" customFormat="false" ht="15" hidden="false" customHeight="false" outlineLevel="0" collapsed="false">
      <c r="A41" s="25" t="s">
        <v>51</v>
      </c>
      <c r="B41" s="25" t="str">
        <f aca="false">LEFT(A41,2)</f>
        <v>29</v>
      </c>
      <c r="C41" s="26" t="n">
        <f aca="false">VLOOKUP(MID(A41,4,4),MONTHS!$A$1:$B$12,2,0)</f>
        <v>3</v>
      </c>
      <c r="D41" s="26" t="n">
        <f aca="false">_xlfn.NUMBERVALUE(RIGHT(A41,2))-43</f>
        <v>24</v>
      </c>
      <c r="E41" s="27" t="n">
        <f aca="false">DATE(2000+D41,C41,B41)</f>
        <v>45380</v>
      </c>
      <c r="F41" s="28" t="n">
        <v>14.5684</v>
      </c>
      <c r="G41" s="28" t="n">
        <v>14.5685</v>
      </c>
      <c r="H41" s="28" t="n">
        <v>14.5684</v>
      </c>
      <c r="I41" s="29" t="n">
        <f aca="false">F41-F42</f>
        <v>0.00100000000000122</v>
      </c>
      <c r="J41" s="30" t="n">
        <f aca="false">I41/F42/(E41-E42)*100</f>
        <v>0.00686464296992752</v>
      </c>
      <c r="K41" s="31" t="n">
        <f aca="false">IF(H41&lt;H42,1+K42,0)</f>
        <v>0</v>
      </c>
      <c r="L41" s="32" t="n">
        <f aca="false">MIN(0, H41-MAX(H42:H52))</f>
        <v>0</v>
      </c>
      <c r="M41" s="3" t="n">
        <f aca="false">ABS(L41)/MAX(H41:H52)</f>
        <v>0</v>
      </c>
      <c r="O41" s="1"/>
      <c r="P41" s="37"/>
      <c r="Q41" s="29"/>
      <c r="R41" s="36"/>
      <c r="S41" s="36"/>
    </row>
    <row r="42" customFormat="false" ht="15" hidden="false" customHeight="false" outlineLevel="0" collapsed="false">
      <c r="A42" s="25" t="s">
        <v>52</v>
      </c>
      <c r="B42" s="25" t="str">
        <f aca="false">LEFT(A42,2)</f>
        <v>28</v>
      </c>
      <c r="C42" s="26" t="n">
        <f aca="false">VLOOKUP(MID(A42,4,4),MONTHS!$A$1:$B$12,2,0)</f>
        <v>3</v>
      </c>
      <c r="D42" s="26" t="n">
        <f aca="false">_xlfn.NUMBERVALUE(RIGHT(A42,2))-43</f>
        <v>24</v>
      </c>
      <c r="E42" s="27" t="n">
        <f aca="false">DATE(2000+D42,C42,B42)</f>
        <v>45379</v>
      </c>
      <c r="F42" s="28" t="n">
        <v>14.5674</v>
      </c>
      <c r="G42" s="28" t="n">
        <v>14.5675</v>
      </c>
      <c r="H42" s="28" t="n">
        <v>14.5674</v>
      </c>
      <c r="I42" s="29" t="n">
        <f aca="false">F42-F43</f>
        <v>0.00129999999999875</v>
      </c>
      <c r="J42" s="30" t="n">
        <f aca="false">I42/F43/(E42-E43)*100</f>
        <v>0.00892483231612269</v>
      </c>
      <c r="K42" s="31" t="n">
        <f aca="false">IF(H42&lt;H43,1+K43,0)</f>
        <v>0</v>
      </c>
      <c r="L42" s="32" t="n">
        <f aca="false">MIN(0, H42-MAX(H43:H53))</f>
        <v>0</v>
      </c>
      <c r="M42" s="3" t="n">
        <f aca="false">ABS(L42)/MAX(H42:H53)</f>
        <v>0</v>
      </c>
      <c r="O42" s="1"/>
      <c r="P42" s="37"/>
      <c r="Q42" s="29"/>
      <c r="R42" s="36"/>
      <c r="S42" s="36"/>
    </row>
    <row r="43" customFormat="false" ht="15" hidden="false" customHeight="false" outlineLevel="0" collapsed="false">
      <c r="A43" s="25" t="s">
        <v>53</v>
      </c>
      <c r="B43" s="25" t="str">
        <f aca="false">LEFT(A43,2)</f>
        <v>27</v>
      </c>
      <c r="C43" s="26" t="n">
        <f aca="false">VLOOKUP(MID(A43,4,4),MONTHS!$A$1:$B$12,2,0)</f>
        <v>3</v>
      </c>
      <c r="D43" s="26" t="n">
        <f aca="false">_xlfn.NUMBERVALUE(RIGHT(A43,2))-43</f>
        <v>24</v>
      </c>
      <c r="E43" s="27" t="n">
        <f aca="false">DATE(2000+D43,C43,B43)</f>
        <v>45378</v>
      </c>
      <c r="F43" s="28" t="n">
        <v>14.5661</v>
      </c>
      <c r="G43" s="28" t="n">
        <v>14.5662</v>
      </c>
      <c r="H43" s="28" t="n">
        <v>14.5661</v>
      </c>
      <c r="I43" s="29" t="n">
        <f aca="false">F43-F44</f>
        <v>0.00100000000000122</v>
      </c>
      <c r="J43" s="30" t="n">
        <f aca="false">I43/F44/(E43-E44)*100</f>
        <v>0.0068657269775094</v>
      </c>
      <c r="K43" s="31" t="n">
        <f aca="false">IF(H43&lt;H44,1+K44,0)</f>
        <v>0</v>
      </c>
      <c r="L43" s="32" t="n">
        <f aca="false">MIN(0, H43-MAX(H44:H54))</f>
        <v>0</v>
      </c>
      <c r="M43" s="3" t="n">
        <f aca="false">ABS(L43)/MAX(H43:H54)</f>
        <v>0</v>
      </c>
      <c r="O43" s="38"/>
      <c r="Q43" s="1"/>
      <c r="S43" s="5"/>
      <c r="T43" s="5"/>
      <c r="U43" s="5"/>
    </row>
    <row r="44" customFormat="false" ht="15" hidden="false" customHeight="false" outlineLevel="0" collapsed="false">
      <c r="A44" s="25" t="s">
        <v>54</v>
      </c>
      <c r="B44" s="25" t="str">
        <f aca="false">LEFT(A44,2)</f>
        <v>26</v>
      </c>
      <c r="C44" s="26" t="n">
        <f aca="false">VLOOKUP(MID(A44,4,4),MONTHS!$A$1:$B$12,2,0)</f>
        <v>3</v>
      </c>
      <c r="D44" s="26" t="n">
        <f aca="false">_xlfn.NUMBERVALUE(RIGHT(A44,2))-43</f>
        <v>24</v>
      </c>
      <c r="E44" s="27" t="n">
        <f aca="false">DATE(2000+D44,C44,B44)</f>
        <v>45377</v>
      </c>
      <c r="F44" s="28" t="n">
        <v>14.5651</v>
      </c>
      <c r="G44" s="28" t="n">
        <v>14.5652</v>
      </c>
      <c r="H44" s="28" t="n">
        <v>14.5651</v>
      </c>
      <c r="I44" s="29" t="n">
        <f aca="false">F44-F45</f>
        <v>9.99999999997669E-005</v>
      </c>
      <c r="J44" s="30" t="n">
        <f aca="false">I44/F45/(E44-E45)*100</f>
        <v>0.000686577411601558</v>
      </c>
      <c r="K44" s="31" t="n">
        <f aca="false">IF(H44&lt;H45,1+K45,0)</f>
        <v>0</v>
      </c>
      <c r="L44" s="32" t="n">
        <f aca="false">MIN(0, H44-MAX(H45:H55))</f>
        <v>0</v>
      </c>
      <c r="M44" s="3" t="n">
        <f aca="false">ABS(L44)/MAX(H44:H55)</f>
        <v>0</v>
      </c>
      <c r="O44" s="1"/>
      <c r="P44" s="37"/>
      <c r="Q44" s="29"/>
      <c r="R44" s="36"/>
      <c r="S44" s="36"/>
      <c r="T44" s="39"/>
    </row>
    <row r="45" customFormat="false" ht="15" hidden="false" customHeight="false" outlineLevel="0" collapsed="false">
      <c r="A45" s="25" t="s">
        <v>55</v>
      </c>
      <c r="B45" s="25" t="str">
        <f aca="false">LEFT(A45,2)</f>
        <v>25</v>
      </c>
      <c r="C45" s="26" t="n">
        <f aca="false">VLOOKUP(MID(A45,4,4),MONTHS!$A$1:$B$12,2,0)</f>
        <v>3</v>
      </c>
      <c r="D45" s="26" t="n">
        <f aca="false">_xlfn.NUMBERVALUE(RIGHT(A45,2))-43</f>
        <v>24</v>
      </c>
      <c r="E45" s="27" t="n">
        <f aca="false">DATE(2000+D45,C45,B45)</f>
        <v>45376</v>
      </c>
      <c r="F45" s="28" t="n">
        <v>14.565</v>
      </c>
      <c r="G45" s="28" t="n">
        <v>14.5651</v>
      </c>
      <c r="H45" s="28" t="n">
        <v>14.565</v>
      </c>
      <c r="I45" s="29" t="n">
        <f aca="false">F45-F46</f>
        <v>0.0022000000000002</v>
      </c>
      <c r="J45" s="30" t="n">
        <f aca="false">I45/F46/(E45-E46)*100</f>
        <v>0.00503566164016124</v>
      </c>
      <c r="K45" s="31" t="n">
        <f aca="false">IF(H45&lt;H46,1+K46,0)</f>
        <v>0</v>
      </c>
      <c r="L45" s="32" t="n">
        <f aca="false">MIN(0, H45-MAX(H46:H56))</f>
        <v>0</v>
      </c>
      <c r="M45" s="3" t="n">
        <f aca="false">ABS(L45)/MAX(H45:H56)</f>
        <v>0</v>
      </c>
      <c r="O45" s="1"/>
      <c r="P45" s="37"/>
      <c r="Q45" s="29"/>
      <c r="R45" s="36"/>
      <c r="S45" s="36"/>
      <c r="T45" s="39"/>
    </row>
    <row r="46" customFormat="false" ht="15" hidden="false" customHeight="false" outlineLevel="0" collapsed="false">
      <c r="A46" s="25" t="s">
        <v>56</v>
      </c>
      <c r="B46" s="25" t="str">
        <f aca="false">LEFT(A46,2)</f>
        <v>22</v>
      </c>
      <c r="C46" s="26" t="n">
        <f aca="false">VLOOKUP(MID(A46,4,4),MONTHS!$A$1:$B$12,2,0)</f>
        <v>3</v>
      </c>
      <c r="D46" s="26" t="n">
        <f aca="false">_xlfn.NUMBERVALUE(RIGHT(A46,2))-43</f>
        <v>24</v>
      </c>
      <c r="E46" s="27" t="n">
        <f aca="false">DATE(2000+D46,C46,B46)</f>
        <v>45373</v>
      </c>
      <c r="F46" s="28" t="n">
        <v>14.5628</v>
      </c>
      <c r="G46" s="28" t="n">
        <v>14.5629</v>
      </c>
      <c r="H46" s="28" t="n">
        <v>14.5628</v>
      </c>
      <c r="I46" s="29" t="n">
        <f aca="false">F46-F47</f>
        <v>0.00139999999999851</v>
      </c>
      <c r="J46" s="30" t="n">
        <f aca="false">I46/F47/(E46-E47)*100</f>
        <v>0.00961446014805248</v>
      </c>
      <c r="K46" s="31" t="n">
        <f aca="false">IF(H46&lt;H47,1+K47,0)</f>
        <v>0</v>
      </c>
      <c r="L46" s="32" t="n">
        <f aca="false">MIN(0, H46-MAX(H47:H57))</f>
        <v>0</v>
      </c>
      <c r="M46" s="3" t="n">
        <f aca="false">ABS(L46)/MAX(H46:H57)</f>
        <v>0</v>
      </c>
      <c r="O46" s="1"/>
      <c r="P46" s="37"/>
      <c r="Q46" s="29"/>
      <c r="R46" s="36"/>
      <c r="S46" s="36"/>
      <c r="T46" s="39"/>
      <c r="U46" s="39"/>
    </row>
    <row r="47" customFormat="false" ht="15" hidden="false" customHeight="false" outlineLevel="0" collapsed="false">
      <c r="A47" s="25" t="s">
        <v>57</v>
      </c>
      <c r="B47" s="25" t="str">
        <f aca="false">LEFT(A47,2)</f>
        <v>21</v>
      </c>
      <c r="C47" s="26" t="n">
        <f aca="false">VLOOKUP(MID(A47,4,4),MONTHS!$A$1:$B$12,2,0)</f>
        <v>3</v>
      </c>
      <c r="D47" s="26" t="n">
        <f aca="false">_xlfn.NUMBERVALUE(RIGHT(A47,2))-43</f>
        <v>24</v>
      </c>
      <c r="E47" s="27" t="n">
        <f aca="false">DATE(2000+D47,C47,B47)</f>
        <v>45372</v>
      </c>
      <c r="F47" s="28" t="n">
        <v>14.5614</v>
      </c>
      <c r="G47" s="28" t="n">
        <v>14.5615</v>
      </c>
      <c r="H47" s="28" t="n">
        <v>14.5614</v>
      </c>
      <c r="I47" s="29" t="n">
        <f aca="false">F47-F48</f>
        <v>0.00140000000000029</v>
      </c>
      <c r="J47" s="30" t="n">
        <f aca="false">I47/F48/(E47-E48)*100</f>
        <v>0.00961538461538661</v>
      </c>
      <c r="K47" s="31" t="n">
        <f aca="false">IF(H47&lt;H48,1+K48,0)</f>
        <v>0</v>
      </c>
      <c r="L47" s="32" t="n">
        <f aca="false">MIN(0, H47-MAX(H48:H58))</f>
        <v>0</v>
      </c>
      <c r="M47" s="3" t="n">
        <f aca="false">ABS(L47)/MAX(H47:H58)</f>
        <v>0</v>
      </c>
      <c r="O47" s="1"/>
      <c r="P47" s="37"/>
      <c r="Q47" s="29"/>
      <c r="R47" s="36"/>
      <c r="S47" s="36"/>
      <c r="T47" s="39"/>
      <c r="U47" s="39"/>
    </row>
    <row r="48" customFormat="false" ht="15" hidden="false" customHeight="false" outlineLevel="0" collapsed="false">
      <c r="A48" s="25" t="s">
        <v>58</v>
      </c>
      <c r="B48" s="25" t="str">
        <f aca="false">LEFT(A48,2)</f>
        <v>20</v>
      </c>
      <c r="C48" s="26" t="n">
        <f aca="false">VLOOKUP(MID(A48,4,4),MONTHS!$A$1:$B$12,2,0)</f>
        <v>3</v>
      </c>
      <c r="D48" s="26" t="n">
        <f aca="false">_xlfn.NUMBERVALUE(RIGHT(A48,2))-43</f>
        <v>24</v>
      </c>
      <c r="E48" s="27" t="n">
        <f aca="false">DATE(2000+D48,C48,B48)</f>
        <v>45371</v>
      </c>
      <c r="F48" s="28" t="n">
        <v>14.56</v>
      </c>
      <c r="G48" s="28" t="n">
        <v>14.5601</v>
      </c>
      <c r="H48" s="28" t="n">
        <v>14.56</v>
      </c>
      <c r="I48" s="29" t="n">
        <f aca="false">F48-F49</f>
        <v>0.00140000000000029</v>
      </c>
      <c r="J48" s="30" t="n">
        <f aca="false">I48/F49/(E48-E49)*100</f>
        <v>0.00961630926050781</v>
      </c>
      <c r="K48" s="31" t="n">
        <f aca="false">IF(H48&lt;H49,1+K49,0)</f>
        <v>0</v>
      </c>
      <c r="L48" s="32" t="n">
        <f aca="false">MIN(0, H48-MAX(H49:H59))</f>
        <v>0</v>
      </c>
      <c r="M48" s="3" t="n">
        <f aca="false">ABS(L48)/MAX(H48:H59)</f>
        <v>0</v>
      </c>
      <c r="O48" s="1"/>
      <c r="P48" s="37"/>
      <c r="Q48" s="29"/>
      <c r="R48" s="36"/>
      <c r="S48" s="36"/>
      <c r="T48" s="39"/>
      <c r="U48" s="39"/>
    </row>
    <row r="49" customFormat="false" ht="15" hidden="false" customHeight="false" outlineLevel="0" collapsed="false">
      <c r="A49" s="25" t="s">
        <v>59</v>
      </c>
      <c r="B49" s="25" t="str">
        <f aca="false">LEFT(A49,2)</f>
        <v>19</v>
      </c>
      <c r="C49" s="26" t="n">
        <f aca="false">VLOOKUP(MID(A49,4,4),MONTHS!$A$1:$B$12,2,0)</f>
        <v>3</v>
      </c>
      <c r="D49" s="26" t="n">
        <f aca="false">_xlfn.NUMBERVALUE(RIGHT(A49,2))-43</f>
        <v>24</v>
      </c>
      <c r="E49" s="27" t="n">
        <f aca="false">DATE(2000+D49,C49,B49)</f>
        <v>45370</v>
      </c>
      <c r="F49" s="28" t="n">
        <v>14.5586</v>
      </c>
      <c r="G49" s="28" t="n">
        <v>14.5587</v>
      </c>
      <c r="H49" s="28" t="n">
        <v>14.5586</v>
      </c>
      <c r="I49" s="29" t="n">
        <f aca="false">F49-F50</f>
        <v>0.00110000000000099</v>
      </c>
      <c r="J49" s="30" t="n">
        <f aca="false">I49/F50/(E49-E50)*100</f>
        <v>0.0075562424866975</v>
      </c>
      <c r="K49" s="31" t="n">
        <f aca="false">IF(H49&lt;H50,1+K50,0)</f>
        <v>0</v>
      </c>
      <c r="L49" s="32" t="n">
        <f aca="false">MIN(0, H49-MAX(H50:H60))</f>
        <v>0</v>
      </c>
      <c r="M49" s="3" t="n">
        <f aca="false">ABS(L49)/MAX(H49:H60)</f>
        <v>0</v>
      </c>
      <c r="O49" s="1"/>
      <c r="P49" s="37"/>
      <c r="Q49" s="29"/>
      <c r="R49" s="36"/>
      <c r="S49" s="36"/>
      <c r="T49" s="39"/>
      <c r="U49" s="39"/>
    </row>
    <row r="50" customFormat="false" ht="15" hidden="false" customHeight="false" outlineLevel="0" collapsed="false">
      <c r="A50" s="25" t="s">
        <v>60</v>
      </c>
      <c r="B50" s="25" t="str">
        <f aca="false">LEFT(A50,2)</f>
        <v>18</v>
      </c>
      <c r="C50" s="26" t="n">
        <f aca="false">VLOOKUP(MID(A50,4,4),MONTHS!$A$1:$B$12,2,0)</f>
        <v>3</v>
      </c>
      <c r="D50" s="26" t="n">
        <f aca="false">_xlfn.NUMBERVALUE(RIGHT(A50,2))-43</f>
        <v>24</v>
      </c>
      <c r="E50" s="27" t="n">
        <f aca="false">DATE(2000+D50,C50,B50)</f>
        <v>45369</v>
      </c>
      <c r="F50" s="28" t="n">
        <v>14.5575</v>
      </c>
      <c r="G50" s="28" t="n">
        <v>14.5576</v>
      </c>
      <c r="H50" s="28" t="n">
        <v>14.5575</v>
      </c>
      <c r="I50" s="29" t="n">
        <f aca="false">F50-F51</f>
        <v>0.00309999999999988</v>
      </c>
      <c r="J50" s="30" t="n">
        <f aca="false">I50/F51/(E50-E51)*100</f>
        <v>0.00709980028948836</v>
      </c>
      <c r="K50" s="31" t="n">
        <f aca="false">IF(H50&lt;H51,1+K51,0)</f>
        <v>0</v>
      </c>
      <c r="L50" s="32" t="n">
        <f aca="false">MIN(0, H50-MAX(H51:H61))</f>
        <v>0</v>
      </c>
      <c r="M50" s="3" t="n">
        <f aca="false">ABS(L50)/MAX(H50:H61)</f>
        <v>0</v>
      </c>
    </row>
    <row r="51" customFormat="false" ht="15" hidden="false" customHeight="false" outlineLevel="0" collapsed="false">
      <c r="A51" s="25" t="s">
        <v>61</v>
      </c>
      <c r="B51" s="25" t="str">
        <f aca="false">LEFT(A51,2)</f>
        <v>15</v>
      </c>
      <c r="C51" s="26" t="n">
        <f aca="false">VLOOKUP(MID(A51,4,4),MONTHS!$A$1:$B$12,2,0)</f>
        <v>3</v>
      </c>
      <c r="D51" s="26" t="n">
        <f aca="false">_xlfn.NUMBERVALUE(RIGHT(A51,2))-43</f>
        <v>24</v>
      </c>
      <c r="E51" s="27" t="n">
        <f aca="false">DATE(2000+D51,C51,B51)</f>
        <v>45366</v>
      </c>
      <c r="F51" s="28" t="n">
        <v>14.5544</v>
      </c>
      <c r="G51" s="28" t="n">
        <v>14.5545</v>
      </c>
      <c r="H51" s="28" t="n">
        <v>14.5544</v>
      </c>
      <c r="I51" s="29" t="n">
        <f aca="false">F51-F52</f>
        <v>0.000399999999999068</v>
      </c>
      <c r="J51" s="30" t="n">
        <f aca="false">I51/F52/(E51-E52)*100</f>
        <v>0.00274838532361597</v>
      </c>
      <c r="K51" s="31" t="n">
        <f aca="false">IF(H51&lt;H52,1+K52,0)</f>
        <v>0</v>
      </c>
      <c r="L51" s="32" t="n">
        <f aca="false">MIN(0, H51-MAX(H52:H62))</f>
        <v>0</v>
      </c>
      <c r="M51" s="3" t="n">
        <f aca="false">ABS(L51)/MAX(H51:H62)</f>
        <v>0</v>
      </c>
    </row>
    <row r="52" customFormat="false" ht="15" hidden="false" customHeight="false" outlineLevel="0" collapsed="false">
      <c r="A52" s="25" t="s">
        <v>62</v>
      </c>
      <c r="B52" s="25" t="str">
        <f aca="false">LEFT(A52,2)</f>
        <v>14</v>
      </c>
      <c r="C52" s="26" t="n">
        <f aca="false">VLOOKUP(MID(A52,4,4),MONTHS!$A$1:$B$12,2,0)</f>
        <v>3</v>
      </c>
      <c r="D52" s="26" t="n">
        <f aca="false">_xlfn.NUMBERVALUE(RIGHT(A52,2))-43</f>
        <v>24</v>
      </c>
      <c r="E52" s="27" t="n">
        <f aca="false">DATE(2000+D52,C52,B52)</f>
        <v>45365</v>
      </c>
      <c r="F52" s="28" t="n">
        <v>14.554</v>
      </c>
      <c r="G52" s="28" t="n">
        <v>14.5541</v>
      </c>
      <c r="H52" s="28" t="n">
        <v>14.554</v>
      </c>
      <c r="I52" s="29" t="n">
        <f aca="false">F52-F53</f>
        <v>0.00120000000000076</v>
      </c>
      <c r="J52" s="30" t="n">
        <f aca="false">I52/F53/(E52-E53)*100</f>
        <v>0.00824583585289948</v>
      </c>
      <c r="K52" s="31" t="n">
        <f aca="false">IF(H52&lt;H53,1+K53,0)</f>
        <v>0</v>
      </c>
      <c r="L52" s="32" t="n">
        <f aca="false">MIN(0, H52-MAX(H53:H63))</f>
        <v>0</v>
      </c>
      <c r="M52" s="3" t="n">
        <f aca="false">ABS(L52)/MAX(H52:H63)</f>
        <v>0</v>
      </c>
    </row>
    <row r="53" customFormat="false" ht="15" hidden="false" customHeight="false" outlineLevel="0" collapsed="false">
      <c r="A53" s="25" t="s">
        <v>63</v>
      </c>
      <c r="B53" s="25" t="str">
        <f aca="false">LEFT(A53,2)</f>
        <v>13</v>
      </c>
      <c r="C53" s="26" t="n">
        <f aca="false">VLOOKUP(MID(A53,4,4),MONTHS!$A$1:$B$12,2,0)</f>
        <v>3</v>
      </c>
      <c r="D53" s="26" t="n">
        <f aca="false">_xlfn.NUMBERVALUE(RIGHT(A53,2))-43</f>
        <v>24</v>
      </c>
      <c r="E53" s="27" t="n">
        <f aca="false">DATE(2000+D53,C53,B53)</f>
        <v>45364</v>
      </c>
      <c r="F53" s="28" t="n">
        <v>14.5528</v>
      </c>
      <c r="G53" s="28" t="n">
        <v>14.5529</v>
      </c>
      <c r="H53" s="28" t="n">
        <v>14.5528</v>
      </c>
      <c r="I53" s="29" t="n">
        <f aca="false">F53-F54</f>
        <v>0.00140000000000029</v>
      </c>
      <c r="J53" s="30" t="n">
        <f aca="false">I53/F54/(E53-E54)*100</f>
        <v>0.00962106738870686</v>
      </c>
      <c r="K53" s="31" t="n">
        <f aca="false">IF(H53&lt;H54,1+K54,0)</f>
        <v>0</v>
      </c>
      <c r="L53" s="32" t="n">
        <f aca="false">MIN(0, H53-MAX(H54:H64))</f>
        <v>0</v>
      </c>
      <c r="M53" s="3" t="n">
        <f aca="false">ABS(L53)/MAX(H53:H64)</f>
        <v>0</v>
      </c>
    </row>
    <row r="54" customFormat="false" ht="15" hidden="false" customHeight="false" outlineLevel="0" collapsed="false">
      <c r="A54" s="25" t="s">
        <v>64</v>
      </c>
      <c r="B54" s="25" t="str">
        <f aca="false">LEFT(A54,2)</f>
        <v>12</v>
      </c>
      <c r="C54" s="26" t="n">
        <f aca="false">VLOOKUP(MID(A54,4,4),MONTHS!$A$1:$B$12,2,0)</f>
        <v>3</v>
      </c>
      <c r="D54" s="26" t="n">
        <f aca="false">_xlfn.NUMBERVALUE(RIGHT(A54,2))-43</f>
        <v>24</v>
      </c>
      <c r="E54" s="27" t="n">
        <f aca="false">DATE(2000+D54,C54,B54)</f>
        <v>45363</v>
      </c>
      <c r="F54" s="28" t="n">
        <v>14.5514</v>
      </c>
      <c r="G54" s="28" t="n">
        <v>14.5515</v>
      </c>
      <c r="H54" s="28" t="n">
        <v>14.5514</v>
      </c>
      <c r="I54" s="29" t="n">
        <f aca="false">F54-F55</f>
        <v>0.000599999999998602</v>
      </c>
      <c r="J54" s="30" t="n">
        <f aca="false">I54/F55/(E54-E55)*100</f>
        <v>0.00412348461939276</v>
      </c>
      <c r="K54" s="31" t="n">
        <f aca="false">IF(H54&lt;H55,1+K55,0)</f>
        <v>0</v>
      </c>
      <c r="L54" s="32" t="n">
        <f aca="false">MIN(0, H54-MAX(H55:H65))</f>
        <v>0</v>
      </c>
      <c r="M54" s="3" t="n">
        <f aca="false">ABS(L54)/MAX(H54:H65)</f>
        <v>0</v>
      </c>
    </row>
    <row r="55" customFormat="false" ht="15" hidden="false" customHeight="false" outlineLevel="0" collapsed="false">
      <c r="A55" s="25" t="s">
        <v>65</v>
      </c>
      <c r="B55" s="25" t="str">
        <f aca="false">LEFT(A55,2)</f>
        <v>11</v>
      </c>
      <c r="C55" s="26" t="n">
        <f aca="false">VLOOKUP(MID(A55,4,4),MONTHS!$A$1:$B$12,2,0)</f>
        <v>3</v>
      </c>
      <c r="D55" s="26" t="n">
        <f aca="false">_xlfn.NUMBERVALUE(RIGHT(A55,2))-43</f>
        <v>24</v>
      </c>
      <c r="E55" s="27" t="n">
        <f aca="false">DATE(2000+D55,C55,B55)</f>
        <v>45362</v>
      </c>
      <c r="F55" s="28" t="n">
        <v>14.5508</v>
      </c>
      <c r="G55" s="28" t="n">
        <v>14.5509</v>
      </c>
      <c r="H55" s="28" t="n">
        <v>14.5508</v>
      </c>
      <c r="I55" s="29" t="n">
        <f aca="false">F55-F56</f>
        <v>0.00270000000000081</v>
      </c>
      <c r="J55" s="30" t="n">
        <f aca="false">I55/F56/(E55-E56)*100</f>
        <v>0.00618637485307546</v>
      </c>
      <c r="K55" s="31" t="n">
        <f aca="false">IF(H55&lt;H56,1+K56,0)</f>
        <v>0</v>
      </c>
      <c r="L55" s="32" t="n">
        <f aca="false">MIN(0, H55-MAX(H56:H66))</f>
        <v>0</v>
      </c>
      <c r="M55" s="3" t="n">
        <f aca="false">ABS(L55)/MAX(H55:H66)</f>
        <v>0</v>
      </c>
    </row>
    <row r="56" customFormat="false" ht="15" hidden="false" customHeight="false" outlineLevel="0" collapsed="false">
      <c r="A56" s="25" t="s">
        <v>66</v>
      </c>
      <c r="B56" s="25" t="str">
        <f aca="false">LEFT(A56,2)</f>
        <v>08</v>
      </c>
      <c r="C56" s="26" t="n">
        <f aca="false">VLOOKUP(MID(A56,4,4),MONTHS!$A$1:$B$12,2,0)</f>
        <v>3</v>
      </c>
      <c r="D56" s="26" t="n">
        <f aca="false">_xlfn.NUMBERVALUE(RIGHT(A56,2))-43</f>
        <v>24</v>
      </c>
      <c r="E56" s="27" t="n">
        <f aca="false">DATE(2000+D56,C56,B56)</f>
        <v>45359</v>
      </c>
      <c r="F56" s="28" t="n">
        <v>14.5481</v>
      </c>
      <c r="G56" s="28" t="n">
        <v>14.5482</v>
      </c>
      <c r="H56" s="28" t="n">
        <v>14.5481</v>
      </c>
      <c r="I56" s="29" t="n">
        <f aca="false">F56-F57</f>
        <v>0.000999999999999446</v>
      </c>
      <c r="J56" s="30" t="n">
        <f aca="false">I56/F57/(E56-E57)*100</f>
        <v>0.00687422235359244</v>
      </c>
      <c r="K56" s="31" t="n">
        <f aca="false">IF(H56&lt;H57,1+K57,0)</f>
        <v>0</v>
      </c>
      <c r="L56" s="32" t="n">
        <f aca="false">MIN(0, H56-MAX(H57:H67))</f>
        <v>0</v>
      </c>
      <c r="M56" s="3" t="n">
        <f aca="false">ABS(L56)/MAX(H56:H67)</f>
        <v>0</v>
      </c>
    </row>
    <row r="57" customFormat="false" ht="15" hidden="false" customHeight="false" outlineLevel="0" collapsed="false">
      <c r="A57" s="25" t="s">
        <v>67</v>
      </c>
      <c r="B57" s="25" t="str">
        <f aca="false">LEFT(A57,2)</f>
        <v>07</v>
      </c>
      <c r="C57" s="26" t="n">
        <f aca="false">VLOOKUP(MID(A57,4,4),MONTHS!$A$1:$B$12,2,0)</f>
        <v>3</v>
      </c>
      <c r="D57" s="26" t="n">
        <f aca="false">_xlfn.NUMBERVALUE(RIGHT(A57,2))-43</f>
        <v>24</v>
      </c>
      <c r="E57" s="27" t="n">
        <f aca="false">DATE(2000+D57,C57,B57)</f>
        <v>45358</v>
      </c>
      <c r="F57" s="28" t="n">
        <v>14.5471</v>
      </c>
      <c r="G57" s="28" t="n">
        <v>14.5472</v>
      </c>
      <c r="H57" s="28" t="n">
        <v>14.5471</v>
      </c>
      <c r="I57" s="29" t="n">
        <f aca="false">F57-F58</f>
        <v>0.000600000000000378</v>
      </c>
      <c r="J57" s="30" t="n">
        <f aca="false">I57/F58/(E57-E58)*100</f>
        <v>0.00412470353693588</v>
      </c>
      <c r="K57" s="31" t="n">
        <f aca="false">IF(H57&lt;H58,1+K58,0)</f>
        <v>0</v>
      </c>
      <c r="L57" s="32" t="n">
        <f aca="false">MIN(0, H57-MAX(H58:H68))</f>
        <v>0</v>
      </c>
      <c r="M57" s="3" t="n">
        <f aca="false">ABS(L57)/MAX(H57:H68)</f>
        <v>0</v>
      </c>
    </row>
    <row r="58" customFormat="false" ht="15" hidden="false" customHeight="false" outlineLevel="0" collapsed="false">
      <c r="A58" s="25" t="s">
        <v>68</v>
      </c>
      <c r="B58" s="25" t="str">
        <f aca="false">LEFT(A58,2)</f>
        <v>06</v>
      </c>
      <c r="C58" s="26" t="n">
        <f aca="false">VLOOKUP(MID(A58,4,4),MONTHS!$A$1:$B$12,2,0)</f>
        <v>3</v>
      </c>
      <c r="D58" s="26" t="n">
        <f aca="false">_xlfn.NUMBERVALUE(RIGHT(A58,2))-43</f>
        <v>24</v>
      </c>
      <c r="E58" s="27" t="n">
        <f aca="false">DATE(2000+D58,C58,B58)</f>
        <v>45357</v>
      </c>
      <c r="F58" s="28" t="n">
        <v>14.5465</v>
      </c>
      <c r="G58" s="28" t="n">
        <v>14.5466</v>
      </c>
      <c r="H58" s="28" t="n">
        <v>14.5465</v>
      </c>
      <c r="I58" s="29" t="n">
        <f aca="false">F58-F59</f>
        <v>0.000999999999999446</v>
      </c>
      <c r="J58" s="30" t="n">
        <f aca="false">I58/F59/(E58-E59)*100</f>
        <v>0.00687497851568833</v>
      </c>
      <c r="K58" s="31" t="n">
        <f aca="false">IF(H58&lt;H59,1+K59,0)</f>
        <v>0</v>
      </c>
      <c r="L58" s="32" t="n">
        <f aca="false">MIN(0, H58-MAX(H59:H69))</f>
        <v>0</v>
      </c>
      <c r="M58" s="3" t="n">
        <f aca="false">ABS(L58)/MAX(H58:H69)</f>
        <v>0</v>
      </c>
    </row>
    <row r="59" customFormat="false" ht="15" hidden="false" customHeight="false" outlineLevel="0" collapsed="false">
      <c r="A59" s="25" t="s">
        <v>69</v>
      </c>
      <c r="B59" s="25" t="str">
        <f aca="false">LEFT(A59,2)</f>
        <v>05</v>
      </c>
      <c r="C59" s="26" t="n">
        <f aca="false">VLOOKUP(MID(A59,4,4),MONTHS!$A$1:$B$12,2,0)</f>
        <v>3</v>
      </c>
      <c r="D59" s="26" t="n">
        <f aca="false">_xlfn.NUMBERVALUE(RIGHT(A59,2))-43</f>
        <v>24</v>
      </c>
      <c r="E59" s="27" t="n">
        <f aca="false">DATE(2000+D59,C59,B59)</f>
        <v>45356</v>
      </c>
      <c r="F59" s="28" t="n">
        <v>14.5455</v>
      </c>
      <c r="G59" s="28" t="n">
        <v>14.5456</v>
      </c>
      <c r="H59" s="28" t="n">
        <v>14.5455</v>
      </c>
      <c r="I59" s="29" t="n">
        <f aca="false">F59-F60</f>
        <v>0.00130000000000052</v>
      </c>
      <c r="J59" s="30" t="n">
        <f aca="false">I59/F60/(E59-E60)*100</f>
        <v>0.00893827092587095</v>
      </c>
      <c r="K59" s="31" t="n">
        <f aca="false">IF(H59&lt;H60,1+K60,0)</f>
        <v>0</v>
      </c>
      <c r="L59" s="32" t="n">
        <f aca="false">MIN(0, H59-MAX(H60:H70))</f>
        <v>0</v>
      </c>
      <c r="M59" s="3" t="n">
        <f aca="false">ABS(L59)/MAX(H59:H70)</f>
        <v>0</v>
      </c>
    </row>
    <row r="60" customFormat="false" ht="15" hidden="false" customHeight="false" outlineLevel="0" collapsed="false">
      <c r="A60" s="25" t="s">
        <v>70</v>
      </c>
      <c r="B60" s="25" t="str">
        <f aca="false">LEFT(A60,2)</f>
        <v>04</v>
      </c>
      <c r="C60" s="26" t="n">
        <f aca="false">VLOOKUP(MID(A60,4,4),MONTHS!$A$1:$B$12,2,0)</f>
        <v>3</v>
      </c>
      <c r="D60" s="26" t="n">
        <f aca="false">_xlfn.NUMBERVALUE(RIGHT(A60,2))-43</f>
        <v>24</v>
      </c>
      <c r="E60" s="27" t="n">
        <f aca="false">DATE(2000+D60,C60,B60)</f>
        <v>45355</v>
      </c>
      <c r="F60" s="28" t="n">
        <v>14.5442</v>
      </c>
      <c r="G60" s="28" t="n">
        <v>14.5443</v>
      </c>
      <c r="H60" s="28" t="n">
        <v>14.5442</v>
      </c>
      <c r="I60" s="29" t="n">
        <f aca="false">F60-F61</f>
        <v>0.00309999999999988</v>
      </c>
      <c r="J60" s="30" t="n">
        <f aca="false">I60/F61/(E60-E61)*100</f>
        <v>0.00710629411346661</v>
      </c>
      <c r="K60" s="31" t="n">
        <f aca="false">IF(H60&lt;H61,1+K61,0)</f>
        <v>0</v>
      </c>
      <c r="L60" s="32" t="n">
        <f aca="false">MIN(0, H60-MAX(H61:H71))</f>
        <v>0</v>
      </c>
      <c r="M60" s="3" t="n">
        <f aca="false">ABS(L60)/MAX(H60:H71)</f>
        <v>0</v>
      </c>
    </row>
    <row r="61" customFormat="false" ht="15" hidden="false" customHeight="false" outlineLevel="0" collapsed="false">
      <c r="A61" s="25" t="s">
        <v>71</v>
      </c>
      <c r="B61" s="25" t="str">
        <f aca="false">LEFT(A61,2)</f>
        <v>01</v>
      </c>
      <c r="C61" s="26" t="n">
        <f aca="false">VLOOKUP(MID(A61,4,4),MONTHS!$A$1:$B$12,2,0)</f>
        <v>3</v>
      </c>
      <c r="D61" s="26" t="n">
        <f aca="false">_xlfn.NUMBERVALUE(RIGHT(A61,2))-43</f>
        <v>24</v>
      </c>
      <c r="E61" s="27" t="n">
        <f aca="false">DATE(2000+D61,C61,B61)</f>
        <v>45352</v>
      </c>
      <c r="F61" s="28" t="n">
        <v>14.5411</v>
      </c>
      <c r="G61" s="28" t="n">
        <v>14.5412</v>
      </c>
      <c r="H61" s="28" t="n">
        <v>14.5411</v>
      </c>
      <c r="I61" s="29" t="n">
        <f aca="false">F61-F62</f>
        <v>0.000999999999999446</v>
      </c>
      <c r="J61" s="30" t="n">
        <f aca="false">I61/F62/(E61-E62)*100</f>
        <v>0.00687753179138689</v>
      </c>
      <c r="K61" s="31" t="n">
        <f aca="false">IF(H61&lt;H62,1+K62,0)</f>
        <v>0</v>
      </c>
      <c r="L61" s="32" t="n">
        <f aca="false">MIN(0, H61-MAX(H62:H72))</f>
        <v>0</v>
      </c>
      <c r="M61" s="3" t="n">
        <f aca="false">ABS(L61)/MAX(H61:H72)</f>
        <v>0</v>
      </c>
    </row>
    <row r="62" customFormat="false" ht="15" hidden="false" customHeight="false" outlineLevel="0" collapsed="false">
      <c r="A62" s="25" t="s">
        <v>72</v>
      </c>
      <c r="B62" s="25" t="str">
        <f aca="false">LEFT(A62,2)</f>
        <v>29</v>
      </c>
      <c r="C62" s="26" t="n">
        <f aca="false">VLOOKUP(MID(A62,4,4),MONTHS!$A$1:$B$12,2,0)</f>
        <v>2</v>
      </c>
      <c r="D62" s="26" t="n">
        <f aca="false">_xlfn.NUMBERVALUE(RIGHT(A62,2))-43</f>
        <v>24</v>
      </c>
      <c r="E62" s="27" t="n">
        <f aca="false">DATE(2000+D62,C62,B62)</f>
        <v>45351</v>
      </c>
      <c r="F62" s="28" t="n">
        <v>14.5401</v>
      </c>
      <c r="G62" s="28" t="n">
        <v>14.5402</v>
      </c>
      <c r="H62" s="28" t="n">
        <v>14.5401</v>
      </c>
      <c r="I62" s="29" t="n">
        <f aca="false">F62-F63</f>
        <v>0.00100000000000122</v>
      </c>
      <c r="J62" s="30" t="n">
        <f aca="false">I62/F63/(E62-E63)*100</f>
        <v>0.0068780048283678</v>
      </c>
      <c r="K62" s="31" t="n">
        <f aca="false">IF(H62&lt;H63,1+K63,0)</f>
        <v>0</v>
      </c>
      <c r="L62" s="32" t="n">
        <f aca="false">MIN(0, H62-MAX(H63:H73))</f>
        <v>0</v>
      </c>
      <c r="M62" s="3" t="n">
        <f aca="false">ABS(L62)/MAX(H62:H73)</f>
        <v>0</v>
      </c>
    </row>
    <row r="63" customFormat="false" ht="15" hidden="false" customHeight="false" outlineLevel="0" collapsed="false">
      <c r="A63" s="25" t="s">
        <v>73</v>
      </c>
      <c r="B63" s="25" t="str">
        <f aca="false">LEFT(A63,2)</f>
        <v>28</v>
      </c>
      <c r="C63" s="26" t="n">
        <f aca="false">VLOOKUP(MID(A63,4,4),MONTHS!$A$1:$B$12,2,0)</f>
        <v>2</v>
      </c>
      <c r="D63" s="26" t="n">
        <f aca="false">_xlfn.NUMBERVALUE(RIGHT(A63,2))-43</f>
        <v>24</v>
      </c>
      <c r="E63" s="27" t="n">
        <f aca="false">DATE(2000+D63,C63,B63)</f>
        <v>45350</v>
      </c>
      <c r="F63" s="28" t="n">
        <v>14.5391</v>
      </c>
      <c r="G63" s="28" t="n">
        <v>14.5392</v>
      </c>
      <c r="H63" s="28" t="n">
        <v>14.5391</v>
      </c>
      <c r="I63" s="29" t="n">
        <f aca="false">F63-F64</f>
        <v>0.000199999999999534</v>
      </c>
      <c r="J63" s="30" t="n">
        <f aca="false">I63/F64/(E63-E64)*100</f>
        <v>0.00137561988870914</v>
      </c>
      <c r="K63" s="31" t="n">
        <f aca="false">IF(H63&lt;H64,1+K64,0)</f>
        <v>0</v>
      </c>
      <c r="L63" s="32" t="n">
        <f aca="false">MIN(0, H63-MAX(H64:H74))</f>
        <v>0</v>
      </c>
      <c r="M63" s="3" t="n">
        <f aca="false">ABS(L63)/MAX(H63:H74)</f>
        <v>0</v>
      </c>
    </row>
    <row r="64" customFormat="false" ht="15" hidden="false" customHeight="false" outlineLevel="0" collapsed="false">
      <c r="A64" s="25" t="s">
        <v>74</v>
      </c>
      <c r="B64" s="25" t="str">
        <f aca="false">LEFT(A64,2)</f>
        <v>27</v>
      </c>
      <c r="C64" s="26" t="n">
        <f aca="false">VLOOKUP(MID(A64,4,4),MONTHS!$A$1:$B$12,2,0)</f>
        <v>2</v>
      </c>
      <c r="D64" s="26" t="n">
        <f aca="false">_xlfn.NUMBERVALUE(RIGHT(A64,2))-43</f>
        <v>24</v>
      </c>
      <c r="E64" s="27" t="n">
        <f aca="false">DATE(2000+D64,C64,B64)</f>
        <v>45349</v>
      </c>
      <c r="F64" s="28" t="n">
        <v>14.5389</v>
      </c>
      <c r="G64" s="28" t="n">
        <v>14.539</v>
      </c>
      <c r="H64" s="28" t="n">
        <v>14.5389</v>
      </c>
      <c r="I64" s="29" t="n">
        <f aca="false">F64-F65</f>
        <v>0.00329999999999941</v>
      </c>
      <c r="J64" s="30" t="n">
        <f aca="false">I64/F65/(E64-E65)*100</f>
        <v>0.00567572030050258</v>
      </c>
      <c r="K64" s="31" t="n">
        <f aca="false">IF(H64&lt;H65,1+K65,0)</f>
        <v>0</v>
      </c>
      <c r="L64" s="32" t="n">
        <f aca="false">MIN(0, H64-MAX(H65:H75))</f>
        <v>0</v>
      </c>
      <c r="M64" s="3" t="n">
        <f aca="false">ABS(L64)/MAX(H64:H75)</f>
        <v>0</v>
      </c>
    </row>
    <row r="65" customFormat="false" ht="15" hidden="false" customHeight="false" outlineLevel="0" collapsed="false">
      <c r="A65" s="25" t="s">
        <v>75</v>
      </c>
      <c r="B65" s="25" t="str">
        <f aca="false">LEFT(A65,2)</f>
        <v>23</v>
      </c>
      <c r="C65" s="26" t="n">
        <f aca="false">VLOOKUP(MID(A65,4,4),MONTHS!$A$1:$B$12,2,0)</f>
        <v>2</v>
      </c>
      <c r="D65" s="26" t="n">
        <f aca="false">_xlfn.NUMBERVALUE(RIGHT(A65,2))-43</f>
        <v>24</v>
      </c>
      <c r="E65" s="27" t="n">
        <f aca="false">DATE(2000+D65,C65,B65)</f>
        <v>45345</v>
      </c>
      <c r="F65" s="28" t="n">
        <v>14.5356</v>
      </c>
      <c r="G65" s="28" t="n">
        <v>14.5357</v>
      </c>
      <c r="H65" s="28" t="n">
        <v>14.5356</v>
      </c>
      <c r="I65" s="29" t="n">
        <f aca="false">F65-F66</f>
        <v>0.00229999999999997</v>
      </c>
      <c r="J65" s="30" t="n">
        <f aca="false">I65/F66/(E65-E66)*100</f>
        <v>0.0158257243709272</v>
      </c>
      <c r="K65" s="31" t="n">
        <f aca="false">IF(H65&lt;H66,1+K66,0)</f>
        <v>0</v>
      </c>
      <c r="L65" s="32" t="n">
        <f aca="false">MIN(0, H65-MAX(H66:H76))</f>
        <v>0</v>
      </c>
      <c r="M65" s="3" t="n">
        <f aca="false">ABS(L65)/MAX(H65:H76)</f>
        <v>0</v>
      </c>
    </row>
    <row r="66" customFormat="false" ht="15" hidden="false" customHeight="false" outlineLevel="0" collapsed="false">
      <c r="A66" s="25" t="s">
        <v>76</v>
      </c>
      <c r="B66" s="25" t="str">
        <f aca="false">LEFT(A66,2)</f>
        <v>22</v>
      </c>
      <c r="C66" s="26" t="n">
        <f aca="false">VLOOKUP(MID(A66,4,4),MONTHS!$A$1:$B$12,2,0)</f>
        <v>2</v>
      </c>
      <c r="D66" s="26" t="n">
        <f aca="false">_xlfn.NUMBERVALUE(RIGHT(A66,2))-43</f>
        <v>24</v>
      </c>
      <c r="E66" s="27" t="n">
        <f aca="false">DATE(2000+D66,C66,B66)</f>
        <v>45344</v>
      </c>
      <c r="F66" s="28" t="n">
        <v>14.5333</v>
      </c>
      <c r="G66" s="28" t="n">
        <v>14.5334</v>
      </c>
      <c r="H66" s="28" t="n">
        <v>14.5333</v>
      </c>
      <c r="I66" s="29" t="n">
        <f aca="false">F66-F67</f>
        <v>0.000700000000000145</v>
      </c>
      <c r="J66" s="30" t="n">
        <f aca="false">I66/F67/(E66-E67)*100</f>
        <v>0.0048167568088308</v>
      </c>
      <c r="K66" s="31" t="n">
        <f aca="false">IF(H66&lt;H67,1+K67,0)</f>
        <v>0</v>
      </c>
      <c r="L66" s="32" t="n">
        <f aca="false">MIN(0, H66-MAX(H67:H77))</f>
        <v>0</v>
      </c>
      <c r="M66" s="3" t="n">
        <f aca="false">ABS(L66)/MAX(H66:H77)</f>
        <v>0</v>
      </c>
    </row>
    <row r="67" customFormat="false" ht="15" hidden="false" customHeight="false" outlineLevel="0" collapsed="false">
      <c r="A67" s="25" t="s">
        <v>77</v>
      </c>
      <c r="B67" s="25" t="str">
        <f aca="false">LEFT(A67,2)</f>
        <v>21</v>
      </c>
      <c r="C67" s="26" t="n">
        <f aca="false">VLOOKUP(MID(A67,4,4),MONTHS!$A$1:$B$12,2,0)</f>
        <v>2</v>
      </c>
      <c r="D67" s="26" t="n">
        <f aca="false">_xlfn.NUMBERVALUE(RIGHT(A67,2))-43</f>
        <v>24</v>
      </c>
      <c r="E67" s="27" t="n">
        <f aca="false">DATE(2000+D67,C67,B67)</f>
        <v>45343</v>
      </c>
      <c r="F67" s="28" t="n">
        <v>14.5326</v>
      </c>
      <c r="G67" s="28" t="n">
        <v>14.5327</v>
      </c>
      <c r="H67" s="28" t="n">
        <v>14.5326</v>
      </c>
      <c r="I67" s="29" t="n">
        <f aca="false">F67-F68</f>
        <v>0.000999999999999446</v>
      </c>
      <c r="J67" s="30" t="n">
        <f aca="false">I67/F68/(E67-E68)*100</f>
        <v>0.00688155468082968</v>
      </c>
      <c r="K67" s="31" t="n">
        <f aca="false">IF(H67&lt;H68,1+K68,0)</f>
        <v>0</v>
      </c>
      <c r="L67" s="32" t="n">
        <f aca="false">MIN(0, H67-MAX(H68:H78))</f>
        <v>0</v>
      </c>
      <c r="M67" s="3" t="n">
        <f aca="false">ABS(L67)/MAX(H67:H78)</f>
        <v>0</v>
      </c>
    </row>
    <row r="68" customFormat="false" ht="15" hidden="false" customHeight="false" outlineLevel="0" collapsed="false">
      <c r="A68" s="25" t="s">
        <v>78</v>
      </c>
      <c r="B68" s="25" t="str">
        <f aca="false">LEFT(A68,2)</f>
        <v>20</v>
      </c>
      <c r="C68" s="26" t="n">
        <f aca="false">VLOOKUP(MID(A68,4,4),MONTHS!$A$1:$B$12,2,0)</f>
        <v>2</v>
      </c>
      <c r="D68" s="26" t="n">
        <f aca="false">_xlfn.NUMBERVALUE(RIGHT(A68,2))-43</f>
        <v>24</v>
      </c>
      <c r="E68" s="27" t="n">
        <f aca="false">DATE(2000+D68,C68,B68)</f>
        <v>45342</v>
      </c>
      <c r="F68" s="28" t="n">
        <v>14.5316</v>
      </c>
      <c r="G68" s="28" t="n">
        <v>14.5317</v>
      </c>
      <c r="H68" s="28" t="n">
        <v>14.5316</v>
      </c>
      <c r="I68" s="29" t="n">
        <f aca="false">F68-F69</f>
        <v>0.00130000000000052</v>
      </c>
      <c r="J68" s="30" t="n">
        <f aca="false">I68/F69/(E68-E69)*100</f>
        <v>0.00894682146962226</v>
      </c>
      <c r="K68" s="31" t="n">
        <f aca="false">IF(H68&lt;H69,1+K69,0)</f>
        <v>0</v>
      </c>
      <c r="L68" s="32" t="n">
        <f aca="false">MIN(0, H68-MAX(H69:H79))</f>
        <v>0</v>
      </c>
      <c r="M68" s="3" t="n">
        <f aca="false">ABS(L68)/MAX(H68:H79)</f>
        <v>0</v>
      </c>
    </row>
    <row r="69" customFormat="false" ht="15" hidden="false" customHeight="false" outlineLevel="0" collapsed="false">
      <c r="A69" s="25" t="s">
        <v>79</v>
      </c>
      <c r="B69" s="25" t="str">
        <f aca="false">LEFT(A69,2)</f>
        <v>19</v>
      </c>
      <c r="C69" s="26" t="n">
        <f aca="false">VLOOKUP(MID(A69,4,4),MONTHS!$A$1:$B$12,2,0)</f>
        <v>2</v>
      </c>
      <c r="D69" s="26" t="n">
        <f aca="false">_xlfn.NUMBERVALUE(RIGHT(A69,2))-43</f>
        <v>24</v>
      </c>
      <c r="E69" s="27" t="n">
        <f aca="false">DATE(2000+D69,C69,B69)</f>
        <v>45341</v>
      </c>
      <c r="F69" s="28" t="n">
        <v>14.5303</v>
      </c>
      <c r="G69" s="28" t="n">
        <v>14.5304</v>
      </c>
      <c r="H69" s="28" t="n">
        <v>14.5303</v>
      </c>
      <c r="I69" s="29" t="n">
        <f aca="false">F69-F70</f>
        <v>0.00319999999999965</v>
      </c>
      <c r="J69" s="30" t="n">
        <f aca="false">I69/F70/(E69-E70)*100</f>
        <v>0.00734259877516193</v>
      </c>
      <c r="K69" s="31" t="n">
        <f aca="false">IF(H69&lt;H70,1+K70,0)</f>
        <v>0</v>
      </c>
      <c r="L69" s="32" t="n">
        <f aca="false">MIN(0, H69-MAX(H70:H80))</f>
        <v>0</v>
      </c>
      <c r="M69" s="3" t="n">
        <f aca="false">ABS(L69)/MAX(H69:H80)</f>
        <v>0</v>
      </c>
    </row>
    <row r="70" customFormat="false" ht="15" hidden="false" customHeight="false" outlineLevel="0" collapsed="false">
      <c r="A70" s="25" t="s">
        <v>80</v>
      </c>
      <c r="B70" s="25" t="str">
        <f aca="false">LEFT(A70,2)</f>
        <v>16</v>
      </c>
      <c r="C70" s="26" t="n">
        <f aca="false">VLOOKUP(MID(A70,4,4),MONTHS!$A$1:$B$12,2,0)</f>
        <v>2</v>
      </c>
      <c r="D70" s="26" t="n">
        <f aca="false">_xlfn.NUMBERVALUE(RIGHT(A70,2))-43</f>
        <v>24</v>
      </c>
      <c r="E70" s="27" t="n">
        <f aca="false">DATE(2000+D70,C70,B70)</f>
        <v>45338</v>
      </c>
      <c r="F70" s="28" t="n">
        <v>14.5271</v>
      </c>
      <c r="G70" s="28" t="n">
        <v>14.5272</v>
      </c>
      <c r="H70" s="28" t="n">
        <v>14.5271</v>
      </c>
      <c r="I70" s="29" t="n">
        <f aca="false">F70-F71</f>
        <v>0.00100000000000122</v>
      </c>
      <c r="J70" s="30" t="n">
        <f aca="false">I70/F71/(E70-E71)*100</f>
        <v>0.00688416023572206</v>
      </c>
      <c r="K70" s="31" t="n">
        <f aca="false">IF(H70&lt;H71,1+K71,0)</f>
        <v>0</v>
      </c>
      <c r="L70" s="32" t="n">
        <f aca="false">MIN(0, H70-MAX(H71:H81))</f>
        <v>0</v>
      </c>
      <c r="M70" s="3" t="n">
        <f aca="false">ABS(L70)/MAX(H70:H81)</f>
        <v>0</v>
      </c>
    </row>
    <row r="71" customFormat="false" ht="15" hidden="false" customHeight="false" outlineLevel="0" collapsed="false">
      <c r="A71" s="25" t="s">
        <v>81</v>
      </c>
      <c r="B71" s="25" t="str">
        <f aca="false">LEFT(A71,2)</f>
        <v>15</v>
      </c>
      <c r="C71" s="26" t="n">
        <f aca="false">VLOOKUP(MID(A71,4,4),MONTHS!$A$1:$B$12,2,0)</f>
        <v>2</v>
      </c>
      <c r="D71" s="26" t="n">
        <f aca="false">_xlfn.NUMBERVALUE(RIGHT(A71,2))-43</f>
        <v>24</v>
      </c>
      <c r="E71" s="27" t="n">
        <f aca="false">DATE(2000+D71,C71,B71)</f>
        <v>45337</v>
      </c>
      <c r="F71" s="28" t="n">
        <v>14.5261</v>
      </c>
      <c r="G71" s="28" t="n">
        <v>14.5262</v>
      </c>
      <c r="H71" s="28" t="n">
        <v>14.5261</v>
      </c>
      <c r="I71" s="29" t="n">
        <f aca="false">F71-F72</f>
        <v>0.00129999999999875</v>
      </c>
      <c r="J71" s="30" t="n">
        <f aca="false">I71/F72/(E71-E72)*100</f>
        <v>0.0089502092971934</v>
      </c>
      <c r="K71" s="31" t="n">
        <f aca="false">IF(H71&lt;H72,1+K72,0)</f>
        <v>0</v>
      </c>
      <c r="L71" s="32" t="n">
        <f aca="false">MIN(0, H71-MAX(H72:H82))</f>
        <v>0</v>
      </c>
      <c r="M71" s="3" t="n">
        <f aca="false">ABS(L71)/MAX(H71:H82)</f>
        <v>0</v>
      </c>
    </row>
    <row r="72" customFormat="false" ht="15" hidden="false" customHeight="false" outlineLevel="0" collapsed="false">
      <c r="A72" s="25" t="s">
        <v>82</v>
      </c>
      <c r="B72" s="25" t="str">
        <f aca="false">LEFT(A72,2)</f>
        <v>14</v>
      </c>
      <c r="C72" s="26" t="n">
        <f aca="false">VLOOKUP(MID(A72,4,4),MONTHS!$A$1:$B$12,2,0)</f>
        <v>2</v>
      </c>
      <c r="D72" s="26" t="n">
        <f aca="false">_xlfn.NUMBERVALUE(RIGHT(A72,2))-43</f>
        <v>24</v>
      </c>
      <c r="E72" s="27" t="n">
        <f aca="false">DATE(2000+D72,C72,B72)</f>
        <v>45336</v>
      </c>
      <c r="F72" s="28" t="n">
        <v>14.5248</v>
      </c>
      <c r="G72" s="28" t="n">
        <v>14.5249</v>
      </c>
      <c r="H72" s="28" t="n">
        <v>14.5248</v>
      </c>
      <c r="I72" s="29" t="n">
        <f aca="false">F72-F73</f>
        <v>0.000700000000000145</v>
      </c>
      <c r="J72" s="30" t="n">
        <f aca="false">I72/F73/(E72-E73)*100</f>
        <v>0.00481957573963375</v>
      </c>
      <c r="K72" s="31" t="n">
        <f aca="false">IF(H72&lt;H73,1+K73,0)</f>
        <v>0</v>
      </c>
      <c r="L72" s="32" t="n">
        <f aca="false">MIN(0, H72-MAX(H73:H83))</f>
        <v>0</v>
      </c>
      <c r="M72" s="3" t="n">
        <f aca="false">ABS(L72)/MAX(H72:H83)</f>
        <v>0</v>
      </c>
    </row>
    <row r="73" customFormat="false" ht="15" hidden="false" customHeight="false" outlineLevel="0" collapsed="false">
      <c r="A73" s="25" t="s">
        <v>83</v>
      </c>
      <c r="B73" s="25" t="str">
        <f aca="false">LEFT(A73,2)</f>
        <v>13</v>
      </c>
      <c r="C73" s="26" t="n">
        <f aca="false">VLOOKUP(MID(A73,4,4),MONTHS!$A$1:$B$12,2,0)</f>
        <v>2</v>
      </c>
      <c r="D73" s="26" t="n">
        <f aca="false">_xlfn.NUMBERVALUE(RIGHT(A73,2))-43</f>
        <v>24</v>
      </c>
      <c r="E73" s="27" t="n">
        <f aca="false">DATE(2000+D73,C73,B73)</f>
        <v>45335</v>
      </c>
      <c r="F73" s="28" t="n">
        <v>14.5241</v>
      </c>
      <c r="G73" s="28" t="n">
        <v>14.5242</v>
      </c>
      <c r="H73" s="28" t="n">
        <v>14.5241</v>
      </c>
      <c r="I73" s="29" t="n">
        <f aca="false">F73-F74</f>
        <v>0.00180000000000113</v>
      </c>
      <c r="J73" s="30" t="n">
        <f aca="false">I73/F74/(E73-E74)*100</f>
        <v>0.0123947308621991</v>
      </c>
      <c r="K73" s="31" t="n">
        <f aca="false">IF(H73&lt;H74,1+K74,0)</f>
        <v>0</v>
      </c>
      <c r="L73" s="32" t="n">
        <f aca="false">MIN(0, H73-MAX(H74:H84))</f>
        <v>0</v>
      </c>
      <c r="M73" s="3" t="n">
        <f aca="false">ABS(L73)/MAX(H73:H84)</f>
        <v>0</v>
      </c>
    </row>
    <row r="74" customFormat="false" ht="15" hidden="false" customHeight="false" outlineLevel="0" collapsed="false">
      <c r="A74" s="25" t="s">
        <v>84</v>
      </c>
      <c r="B74" s="25" t="str">
        <f aca="false">LEFT(A74,2)</f>
        <v>12</v>
      </c>
      <c r="C74" s="26" t="n">
        <f aca="false">VLOOKUP(MID(A74,4,4),MONTHS!$A$1:$B$12,2,0)</f>
        <v>2</v>
      </c>
      <c r="D74" s="26" t="n">
        <f aca="false">_xlfn.NUMBERVALUE(RIGHT(A74,2))-43</f>
        <v>24</v>
      </c>
      <c r="E74" s="27" t="n">
        <f aca="false">DATE(2000+D74,C74,B74)</f>
        <v>45334</v>
      </c>
      <c r="F74" s="28" t="n">
        <v>14.5223</v>
      </c>
      <c r="G74" s="28" t="n">
        <v>14.5224</v>
      </c>
      <c r="H74" s="28" t="n">
        <v>14.5223</v>
      </c>
      <c r="I74" s="29" t="n">
        <f aca="false">F74-F75</f>
        <v>0.0027999999999988</v>
      </c>
      <c r="J74" s="30" t="n">
        <f aca="false">I74/F75/(E74-E75)*100</f>
        <v>0.00642813687339739</v>
      </c>
      <c r="K74" s="31" t="n">
        <f aca="false">IF(H74&lt;H75,1+K75,0)</f>
        <v>0</v>
      </c>
      <c r="L74" s="32" t="n">
        <f aca="false">MIN(0, H74-MAX(H75:H85))</f>
        <v>0</v>
      </c>
      <c r="M74" s="3" t="n">
        <f aca="false">ABS(L74)/MAX(H74:H85)</f>
        <v>0</v>
      </c>
    </row>
    <row r="75" customFormat="false" ht="15" hidden="false" customHeight="false" outlineLevel="0" collapsed="false">
      <c r="A75" s="25" t="s">
        <v>85</v>
      </c>
      <c r="B75" s="25" t="str">
        <f aca="false">LEFT(A75,2)</f>
        <v>09</v>
      </c>
      <c r="C75" s="26" t="n">
        <f aca="false">VLOOKUP(MID(A75,4,4),MONTHS!$A$1:$B$12,2,0)</f>
        <v>2</v>
      </c>
      <c r="D75" s="26" t="n">
        <f aca="false">_xlfn.NUMBERVALUE(RIGHT(A75,2))-43</f>
        <v>24</v>
      </c>
      <c r="E75" s="27" t="n">
        <f aca="false">DATE(2000+D75,C75,B75)</f>
        <v>45331</v>
      </c>
      <c r="F75" s="28" t="n">
        <v>14.5195</v>
      </c>
      <c r="G75" s="28" t="n">
        <v>14.5196</v>
      </c>
      <c r="H75" s="28" t="n">
        <v>14.5195</v>
      </c>
      <c r="I75" s="29" t="n">
        <f aca="false">F75-F76</f>
        <v>0.00100000000000122</v>
      </c>
      <c r="J75" s="30" t="n">
        <f aca="false">I75/F76/(E75-E76)*100</f>
        <v>0.00688776388746236</v>
      </c>
      <c r="K75" s="31" t="n">
        <f aca="false">IF(H75&lt;H76,1+K76,0)</f>
        <v>0</v>
      </c>
      <c r="L75" s="32" t="n">
        <f aca="false">MIN(0, H75-MAX(H76:H86))</f>
        <v>0</v>
      </c>
      <c r="M75" s="3" t="n">
        <f aca="false">ABS(L75)/MAX(H75:H86)</f>
        <v>0</v>
      </c>
    </row>
    <row r="76" customFormat="false" ht="15" hidden="false" customHeight="false" outlineLevel="0" collapsed="false">
      <c r="A76" s="25" t="s">
        <v>86</v>
      </c>
      <c r="B76" s="25" t="str">
        <f aca="false">LEFT(A76,2)</f>
        <v>08</v>
      </c>
      <c r="C76" s="26" t="n">
        <f aca="false">VLOOKUP(MID(A76,4,4),MONTHS!$A$1:$B$12,2,0)</f>
        <v>2</v>
      </c>
      <c r="D76" s="26" t="n">
        <f aca="false">_xlfn.NUMBERVALUE(RIGHT(A76,2))-43</f>
        <v>24</v>
      </c>
      <c r="E76" s="27" t="n">
        <f aca="false">DATE(2000+D76,C76,B76)</f>
        <v>45330</v>
      </c>
      <c r="F76" s="28" t="n">
        <v>14.5185</v>
      </c>
      <c r="G76" s="28" t="n">
        <v>14.5186</v>
      </c>
      <c r="H76" s="28" t="n">
        <v>14.5185</v>
      </c>
      <c r="I76" s="29" t="n">
        <f aca="false">F76-F77</f>
        <v>0.00150000000000006</v>
      </c>
      <c r="J76" s="30" t="n">
        <f aca="false">I76/F77/(E76-E77)*100</f>
        <v>0.0103327133705315</v>
      </c>
      <c r="K76" s="31" t="n">
        <f aca="false">IF(H76&lt;H77,1+K77,0)</f>
        <v>0</v>
      </c>
      <c r="L76" s="32" t="n">
        <f aca="false">MIN(0, H76-MAX(H77:H87))</f>
        <v>0</v>
      </c>
      <c r="M76" s="3" t="n">
        <f aca="false">ABS(L76)/MAX(H76:H87)</f>
        <v>0</v>
      </c>
    </row>
    <row r="77" customFormat="false" ht="15" hidden="false" customHeight="false" outlineLevel="0" collapsed="false">
      <c r="A77" s="25" t="s">
        <v>87</v>
      </c>
      <c r="B77" s="25" t="str">
        <f aca="false">LEFT(A77,2)</f>
        <v>07</v>
      </c>
      <c r="C77" s="26" t="n">
        <f aca="false">VLOOKUP(MID(A77,4,4),MONTHS!$A$1:$B$12,2,0)</f>
        <v>2</v>
      </c>
      <c r="D77" s="26" t="n">
        <f aca="false">_xlfn.NUMBERVALUE(RIGHT(A77,2))-43</f>
        <v>24</v>
      </c>
      <c r="E77" s="27" t="n">
        <f aca="false">DATE(2000+D77,C77,B77)</f>
        <v>45329</v>
      </c>
      <c r="F77" s="28" t="n">
        <v>14.517</v>
      </c>
      <c r="G77" s="28" t="n">
        <v>14.5171</v>
      </c>
      <c r="H77" s="28" t="n">
        <v>14.517</v>
      </c>
      <c r="I77" s="29" t="n">
        <f aca="false">F77-F78</f>
        <v>0.000899999999999679</v>
      </c>
      <c r="J77" s="30" t="n">
        <f aca="false">I77/F78/(E77-E78)*100</f>
        <v>0.00620001240002259</v>
      </c>
      <c r="K77" s="31" t="n">
        <f aca="false">IF(H77&lt;H78,1+K78,0)</f>
        <v>0</v>
      </c>
      <c r="L77" s="32" t="n">
        <f aca="false">MIN(0, H77-MAX(H78:H88))</f>
        <v>0</v>
      </c>
      <c r="M77" s="3" t="n">
        <f aca="false">ABS(L77)/MAX(H77:H88)</f>
        <v>0</v>
      </c>
    </row>
    <row r="78" customFormat="false" ht="15" hidden="false" customHeight="false" outlineLevel="0" collapsed="false">
      <c r="A78" s="25" t="s">
        <v>88</v>
      </c>
      <c r="B78" s="25" t="str">
        <f aca="false">LEFT(A78,2)</f>
        <v>06</v>
      </c>
      <c r="C78" s="26" t="n">
        <f aca="false">VLOOKUP(MID(A78,4,4),MONTHS!$A$1:$B$12,2,0)</f>
        <v>2</v>
      </c>
      <c r="D78" s="26" t="n">
        <f aca="false">_xlfn.NUMBERVALUE(RIGHT(A78,2))-43</f>
        <v>24</v>
      </c>
      <c r="E78" s="27" t="n">
        <f aca="false">DATE(2000+D78,C78,B78)</f>
        <v>45328</v>
      </c>
      <c r="F78" s="28" t="n">
        <v>14.5161</v>
      </c>
      <c r="G78" s="28" t="n">
        <v>14.5162</v>
      </c>
      <c r="H78" s="28" t="n">
        <v>14.5161</v>
      </c>
      <c r="I78" s="29" t="n">
        <f aca="false">F78-F79</f>
        <v>0.00130000000000052</v>
      </c>
      <c r="J78" s="30" t="n">
        <f aca="false">I78/F79/(E78-E79)*100</f>
        <v>0.00895637556149945</v>
      </c>
      <c r="K78" s="31" t="n">
        <f aca="false">IF(H78&lt;H79,1+K79,0)</f>
        <v>0</v>
      </c>
      <c r="L78" s="32" t="n">
        <f aca="false">MIN(0, H78-MAX(H79:H89))</f>
        <v>0</v>
      </c>
      <c r="M78" s="3" t="n">
        <f aca="false">ABS(L78)/MAX(H78:H89)</f>
        <v>0</v>
      </c>
    </row>
    <row r="79" customFormat="false" ht="15" hidden="false" customHeight="false" outlineLevel="0" collapsed="false">
      <c r="A79" s="25" t="s">
        <v>89</v>
      </c>
      <c r="B79" s="25" t="str">
        <f aca="false">LEFT(A79,2)</f>
        <v>05</v>
      </c>
      <c r="C79" s="26" t="n">
        <f aca="false">VLOOKUP(MID(A79,4,4),MONTHS!$A$1:$B$12,2,0)</f>
        <v>2</v>
      </c>
      <c r="D79" s="26" t="n">
        <f aca="false">_xlfn.NUMBERVALUE(RIGHT(A79,2))-43</f>
        <v>24</v>
      </c>
      <c r="E79" s="27" t="n">
        <f aca="false">DATE(2000+D79,C79,B79)</f>
        <v>45327</v>
      </c>
      <c r="F79" s="28" t="n">
        <v>14.5148</v>
      </c>
      <c r="G79" s="28" t="n">
        <v>14.5149</v>
      </c>
      <c r="H79" s="28" t="n">
        <v>14.5148</v>
      </c>
      <c r="I79" s="29" t="n">
        <f aca="false">F79-F80</f>
        <v>0.00359999999999872</v>
      </c>
      <c r="J79" s="30" t="n">
        <f aca="false">I79/F80/(E79-E80)*100</f>
        <v>0.00826947461270999</v>
      </c>
      <c r="K79" s="31" t="n">
        <f aca="false">IF(H79&lt;H80,1+K80,0)</f>
        <v>0</v>
      </c>
      <c r="L79" s="32" t="n">
        <f aca="false">MIN(0, H79-MAX(H80:H90))</f>
        <v>0</v>
      </c>
      <c r="M79" s="3" t="n">
        <f aca="false">ABS(L79)/MAX(H79:H90)</f>
        <v>0</v>
      </c>
    </row>
    <row r="80" customFormat="false" ht="15" hidden="false" customHeight="false" outlineLevel="0" collapsed="false">
      <c r="A80" s="25" t="s">
        <v>90</v>
      </c>
      <c r="B80" s="25" t="str">
        <f aca="false">LEFT(A80,2)</f>
        <v>02</v>
      </c>
      <c r="C80" s="26" t="n">
        <f aca="false">VLOOKUP(MID(A80,4,4),MONTHS!$A$1:$B$12,2,0)</f>
        <v>2</v>
      </c>
      <c r="D80" s="26" t="n">
        <f aca="false">_xlfn.NUMBERVALUE(RIGHT(A80,2))-43</f>
        <v>24</v>
      </c>
      <c r="E80" s="27" t="n">
        <f aca="false">DATE(2000+D80,C80,B80)</f>
        <v>45324</v>
      </c>
      <c r="F80" s="28" t="n">
        <v>14.5112</v>
      </c>
      <c r="G80" s="28" t="n">
        <v>14.5113</v>
      </c>
      <c r="H80" s="28" t="n">
        <v>14.5112</v>
      </c>
      <c r="I80" s="29" t="n">
        <f aca="false">F80-F81</f>
        <v>0.0019000000000009</v>
      </c>
      <c r="J80" s="30" t="n">
        <f aca="false">I80/F81/(E80-E81)*100</f>
        <v>0.0130950493821266</v>
      </c>
      <c r="K80" s="31" t="n">
        <f aca="false">IF(H80&lt;H81,1+K81,0)</f>
        <v>0</v>
      </c>
      <c r="L80" s="32" t="n">
        <f aca="false">MIN(0, H80-MAX(H81:H91))</f>
        <v>0</v>
      </c>
      <c r="M80" s="3" t="n">
        <f aca="false">ABS(L80)/MAX(H80:H91)</f>
        <v>0</v>
      </c>
    </row>
    <row r="81" customFormat="false" ht="15" hidden="false" customHeight="false" outlineLevel="0" collapsed="false">
      <c r="A81" s="25" t="s">
        <v>91</v>
      </c>
      <c r="B81" s="25" t="str">
        <f aca="false">LEFT(A81,2)</f>
        <v>01</v>
      </c>
      <c r="C81" s="26" t="n">
        <f aca="false">VLOOKUP(MID(A81,4,4),MONTHS!$A$1:$B$12,2,0)</f>
        <v>2</v>
      </c>
      <c r="D81" s="26" t="n">
        <f aca="false">_xlfn.NUMBERVALUE(RIGHT(A81,2))-43</f>
        <v>24</v>
      </c>
      <c r="E81" s="27" t="n">
        <f aca="false">DATE(2000+D81,C81,B81)</f>
        <v>45323</v>
      </c>
      <c r="F81" s="28" t="n">
        <v>14.5093</v>
      </c>
      <c r="G81" s="28" t="n">
        <v>14.5094</v>
      </c>
      <c r="H81" s="28" t="n">
        <v>14.5093</v>
      </c>
      <c r="I81" s="29" t="n">
        <f aca="false">F81-F82</f>
        <v>0.000700000000000145</v>
      </c>
      <c r="J81" s="30" t="n">
        <f aca="false">I81/F82/(E81-E82)*100</f>
        <v>0.00482472464607298</v>
      </c>
      <c r="K81" s="31" t="n">
        <f aca="false">IF(H81&lt;H82,1+K82,0)</f>
        <v>0</v>
      </c>
      <c r="L81" s="32" t="n">
        <f aca="false">MIN(0, H81-MAX(H82:H92))</f>
        <v>0</v>
      </c>
      <c r="M81" s="3" t="n">
        <f aca="false">ABS(L81)/MAX(H81:H92)</f>
        <v>0</v>
      </c>
    </row>
    <row r="82" customFormat="false" ht="15" hidden="false" customHeight="false" outlineLevel="0" collapsed="false">
      <c r="A82" s="25" t="s">
        <v>92</v>
      </c>
      <c r="B82" s="25" t="str">
        <f aca="false">LEFT(A82,2)</f>
        <v>31</v>
      </c>
      <c r="C82" s="26" t="n">
        <f aca="false">VLOOKUP(MID(A82,4,4),MONTHS!$A$1:$B$12,2,0)</f>
        <v>1</v>
      </c>
      <c r="D82" s="26" t="n">
        <f aca="false">_xlfn.NUMBERVALUE(RIGHT(A82,2))-43</f>
        <v>24</v>
      </c>
      <c r="E82" s="27" t="n">
        <f aca="false">DATE(2000+D82,C82,B82)</f>
        <v>45322</v>
      </c>
      <c r="F82" s="28" t="n">
        <v>14.5086</v>
      </c>
      <c r="G82" s="28" t="n">
        <v>14.5087</v>
      </c>
      <c r="H82" s="28" t="n">
        <v>14.5086</v>
      </c>
      <c r="I82" s="29" t="n">
        <f aca="false">F82-F83</f>
        <v>0.000999999999999446</v>
      </c>
      <c r="J82" s="30" t="n">
        <f aca="false">I82/F83/(E82-E83)*100</f>
        <v>0.00689293887341425</v>
      </c>
      <c r="K82" s="31" t="n">
        <f aca="false">IF(H82&lt;H83,1+K83,0)</f>
        <v>0</v>
      </c>
      <c r="L82" s="32" t="n">
        <f aca="false">MIN(0, H82-MAX(H83:H93))</f>
        <v>0</v>
      </c>
      <c r="M82" s="3" t="n">
        <f aca="false">ABS(L82)/MAX(H82:H93)</f>
        <v>0</v>
      </c>
    </row>
    <row r="83" customFormat="false" ht="15" hidden="false" customHeight="false" outlineLevel="0" collapsed="false">
      <c r="A83" s="25" t="s">
        <v>93</v>
      </c>
      <c r="B83" s="25" t="str">
        <f aca="false">LEFT(A83,2)</f>
        <v>30</v>
      </c>
      <c r="C83" s="26" t="n">
        <f aca="false">VLOOKUP(MID(A83,4,4),MONTHS!$A$1:$B$12,2,0)</f>
        <v>1</v>
      </c>
      <c r="D83" s="26" t="n">
        <f aca="false">_xlfn.NUMBERVALUE(RIGHT(A83,2))-43</f>
        <v>24</v>
      </c>
      <c r="E83" s="27" t="n">
        <f aca="false">DATE(2000+D83,C83,B83)</f>
        <v>45321</v>
      </c>
      <c r="F83" s="28" t="n">
        <v>14.5076</v>
      </c>
      <c r="G83" s="28" t="n">
        <v>14.5077</v>
      </c>
      <c r="H83" s="28" t="n">
        <v>14.5076</v>
      </c>
      <c r="I83" s="29" t="n">
        <f aca="false">F83-F84</f>
        <v>0.00130000000000052</v>
      </c>
      <c r="J83" s="30" t="n">
        <f aca="false">I83/F84/(E83-E84)*100</f>
        <v>0.00896162357045231</v>
      </c>
      <c r="K83" s="31" t="n">
        <f aca="false">IF(H83&lt;H84,1+K84,0)</f>
        <v>0</v>
      </c>
      <c r="L83" s="32" t="n">
        <f aca="false">MIN(0, H83-MAX(H84:H94))</f>
        <v>0</v>
      </c>
      <c r="M83" s="3" t="n">
        <f aca="false">ABS(L83)/MAX(H83:H94)</f>
        <v>0</v>
      </c>
    </row>
    <row r="84" customFormat="false" ht="15" hidden="false" customHeight="false" outlineLevel="0" collapsed="false">
      <c r="A84" s="25" t="s">
        <v>94</v>
      </c>
      <c r="B84" s="25" t="str">
        <f aca="false">LEFT(A84,2)</f>
        <v>29</v>
      </c>
      <c r="C84" s="26" t="n">
        <f aca="false">VLOOKUP(MID(A84,4,4),MONTHS!$A$1:$B$12,2,0)</f>
        <v>1</v>
      </c>
      <c r="D84" s="26" t="n">
        <f aca="false">_xlfn.NUMBERVALUE(RIGHT(A84,2))-43</f>
        <v>24</v>
      </c>
      <c r="E84" s="27" t="n">
        <f aca="false">DATE(2000+D84,C84,B84)</f>
        <v>45320</v>
      </c>
      <c r="F84" s="28" t="n">
        <v>14.5063</v>
      </c>
      <c r="G84" s="28" t="n">
        <v>14.5064</v>
      </c>
      <c r="H84" s="28" t="n">
        <v>14.5063</v>
      </c>
      <c r="I84" s="29" t="n">
        <f aca="false">F84-F85</f>
        <v>0.00290000000000035</v>
      </c>
      <c r="J84" s="30" t="n">
        <f aca="false">I84/F85/(E84-E85)*100</f>
        <v>0.00666510381473849</v>
      </c>
      <c r="K84" s="31" t="n">
        <f aca="false">IF(H84&lt;H85,1+K85,0)</f>
        <v>0</v>
      </c>
      <c r="L84" s="32" t="n">
        <f aca="false">MIN(0, H84-MAX(H85:H95))</f>
        <v>0</v>
      </c>
      <c r="M84" s="3" t="n">
        <f aca="false">ABS(L84)/MAX(H84:H95)</f>
        <v>0</v>
      </c>
    </row>
    <row r="85" customFormat="false" ht="15" hidden="false" customHeight="false" outlineLevel="0" collapsed="false">
      <c r="A85" s="25" t="s">
        <v>95</v>
      </c>
      <c r="B85" s="25" t="str">
        <f aca="false">LEFT(A85,2)</f>
        <v>26</v>
      </c>
      <c r="C85" s="26" t="n">
        <f aca="false">VLOOKUP(MID(A85,4,4),MONTHS!$A$1:$B$12,2,0)</f>
        <v>1</v>
      </c>
      <c r="D85" s="26" t="n">
        <f aca="false">_xlfn.NUMBERVALUE(RIGHT(A85,2))-43</f>
        <v>24</v>
      </c>
      <c r="E85" s="27" t="n">
        <f aca="false">DATE(2000+D85,C85,B85)</f>
        <v>45317</v>
      </c>
      <c r="F85" s="28" t="n">
        <v>14.5034</v>
      </c>
      <c r="G85" s="28" t="n">
        <v>14.5035</v>
      </c>
      <c r="H85" s="28" t="n">
        <v>14.5034</v>
      </c>
      <c r="I85" s="29" t="n">
        <f aca="false">F85-F86</f>
        <v>0.00219999999999843</v>
      </c>
      <c r="J85" s="30" t="n">
        <f aca="false">I85/F86/(E85-E86)*100</f>
        <v>0.0151711582489616</v>
      </c>
      <c r="K85" s="31" t="n">
        <f aca="false">IF(H85&lt;H86,1+K86,0)</f>
        <v>0</v>
      </c>
      <c r="L85" s="32" t="n">
        <f aca="false">MIN(0, H85-MAX(H86:H96))</f>
        <v>0</v>
      </c>
      <c r="M85" s="3" t="n">
        <f aca="false">ABS(L85)/MAX(H85:H96)</f>
        <v>0</v>
      </c>
    </row>
    <row r="86" customFormat="false" ht="15" hidden="false" customHeight="false" outlineLevel="0" collapsed="false">
      <c r="A86" s="25" t="s">
        <v>96</v>
      </c>
      <c r="B86" s="25" t="str">
        <f aca="false">LEFT(A86,2)</f>
        <v>25</v>
      </c>
      <c r="C86" s="26" t="n">
        <f aca="false">VLOOKUP(MID(A86,4,4),MONTHS!$A$1:$B$12,2,0)</f>
        <v>1</v>
      </c>
      <c r="D86" s="26" t="n">
        <f aca="false">_xlfn.NUMBERVALUE(RIGHT(A86,2))-43</f>
        <v>24</v>
      </c>
      <c r="E86" s="27" t="n">
        <f aca="false">DATE(2000+D86,C86,B86)</f>
        <v>45316</v>
      </c>
      <c r="F86" s="28" t="n">
        <v>14.5012</v>
      </c>
      <c r="G86" s="28" t="n">
        <v>14.5013</v>
      </c>
      <c r="H86" s="28" t="n">
        <v>14.5012</v>
      </c>
      <c r="I86" s="29" t="n">
        <f aca="false">F86-F87</f>
        <v>0.000799999999999912</v>
      </c>
      <c r="J86" s="30" t="n">
        <f aca="false">I86/F87/(E86-E87)*100</f>
        <v>0.00551708918374605</v>
      </c>
      <c r="K86" s="31" t="n">
        <f aca="false">IF(H86&lt;H87,1+K87,0)</f>
        <v>0</v>
      </c>
      <c r="L86" s="32" t="n">
        <f aca="false">MIN(0, H86-MAX(H87:H97))</f>
        <v>0</v>
      </c>
      <c r="M86" s="3" t="n">
        <f aca="false">ABS(L86)/MAX(H86:H97)</f>
        <v>0</v>
      </c>
    </row>
    <row r="87" customFormat="false" ht="15" hidden="false" customHeight="false" outlineLevel="0" collapsed="false">
      <c r="A87" s="25" t="s">
        <v>97</v>
      </c>
      <c r="B87" s="25" t="str">
        <f aca="false">LEFT(A87,2)</f>
        <v>24</v>
      </c>
      <c r="C87" s="26" t="n">
        <f aca="false">VLOOKUP(MID(A87,4,4),MONTHS!$A$1:$B$12,2,0)</f>
        <v>1</v>
      </c>
      <c r="D87" s="26" t="n">
        <f aca="false">_xlfn.NUMBERVALUE(RIGHT(A87,2))-43</f>
        <v>24</v>
      </c>
      <c r="E87" s="27" t="n">
        <f aca="false">DATE(2000+D87,C87,B87)</f>
        <v>45315</v>
      </c>
      <c r="F87" s="28" t="n">
        <v>14.5004</v>
      </c>
      <c r="G87" s="28" t="n">
        <v>14.5005</v>
      </c>
      <c r="H87" s="28" t="n">
        <v>14.5004</v>
      </c>
      <c r="I87" s="29" t="n">
        <f aca="false">F87-F88</f>
        <v>0.00100000000000122</v>
      </c>
      <c r="J87" s="30" t="n">
        <f aca="false">I87/F88/(E87-E88)*100</f>
        <v>0.00689683711050955</v>
      </c>
      <c r="K87" s="31" t="n">
        <f aca="false">IF(H87&lt;H88,1+K88,0)</f>
        <v>0</v>
      </c>
      <c r="L87" s="32" t="n">
        <f aca="false">MIN(0, H87-MAX(H88:H98))</f>
        <v>0</v>
      </c>
      <c r="M87" s="3" t="n">
        <f aca="false">ABS(L87)/MAX(H87:H98)</f>
        <v>0</v>
      </c>
    </row>
    <row r="88" customFormat="false" ht="15" hidden="false" customHeight="false" outlineLevel="0" collapsed="false">
      <c r="A88" s="25" t="s">
        <v>98</v>
      </c>
      <c r="B88" s="25" t="str">
        <f aca="false">LEFT(A88,2)</f>
        <v>23</v>
      </c>
      <c r="C88" s="26" t="n">
        <f aca="false">VLOOKUP(MID(A88,4,4),MONTHS!$A$1:$B$12,2,0)</f>
        <v>1</v>
      </c>
      <c r="D88" s="26" t="n">
        <f aca="false">_xlfn.NUMBERVALUE(RIGHT(A88,2))-43</f>
        <v>24</v>
      </c>
      <c r="E88" s="27" t="n">
        <f aca="false">DATE(2000+D88,C88,B88)</f>
        <v>45314</v>
      </c>
      <c r="F88" s="28" t="n">
        <v>14.4994</v>
      </c>
      <c r="G88" s="28" t="n">
        <v>14.4995</v>
      </c>
      <c r="H88" s="28" t="n">
        <v>14.4994</v>
      </c>
      <c r="I88" s="29" t="n">
        <f aca="false">F88-F89</f>
        <v>0.000899999999999679</v>
      </c>
      <c r="J88" s="30" t="n">
        <f aca="false">I88/F89/(E88-E89)*100</f>
        <v>0.00620753871089891</v>
      </c>
      <c r="K88" s="31" t="n">
        <f aca="false">IF(H88&lt;H89,1+K89,0)</f>
        <v>0</v>
      </c>
      <c r="L88" s="32" t="n">
        <f aca="false">MIN(0, H88-MAX(H89:H99))</f>
        <v>0</v>
      </c>
      <c r="M88" s="3" t="n">
        <f aca="false">ABS(L88)/MAX(H88:H99)</f>
        <v>0</v>
      </c>
    </row>
    <row r="89" customFormat="false" ht="15" hidden="false" customHeight="false" outlineLevel="0" collapsed="false">
      <c r="A89" s="25" t="s">
        <v>99</v>
      </c>
      <c r="B89" s="25" t="str">
        <f aca="false">LEFT(A89,2)</f>
        <v>22</v>
      </c>
      <c r="C89" s="26" t="n">
        <f aca="false">VLOOKUP(MID(A89,4,4),MONTHS!$A$1:$B$12,2,0)</f>
        <v>1</v>
      </c>
      <c r="D89" s="26" t="n">
        <f aca="false">_xlfn.NUMBERVALUE(RIGHT(A89,2))-43</f>
        <v>24</v>
      </c>
      <c r="E89" s="27" t="n">
        <f aca="false">DATE(2000+D89,C89,B89)</f>
        <v>45313</v>
      </c>
      <c r="F89" s="28" t="n">
        <v>14.4985</v>
      </c>
      <c r="G89" s="28" t="n">
        <v>14.4986</v>
      </c>
      <c r="H89" s="28" t="n">
        <v>14.4985</v>
      </c>
      <c r="I89" s="29" t="n">
        <f aca="false">F89-F90</f>
        <v>0.00270000000000081</v>
      </c>
      <c r="J89" s="30" t="n">
        <f aca="false">I89/F90/(E89-E90)*100</f>
        <v>0.0062086949323271</v>
      </c>
      <c r="K89" s="31" t="n">
        <f aca="false">IF(H89&lt;H90,1+K90,0)</f>
        <v>0</v>
      </c>
      <c r="L89" s="32" t="n">
        <f aca="false">MIN(0, H89-MAX(H90:H100))</f>
        <v>0</v>
      </c>
      <c r="M89" s="3" t="n">
        <f aca="false">ABS(L89)/MAX(H89:H100)</f>
        <v>0</v>
      </c>
    </row>
    <row r="90" customFormat="false" ht="15" hidden="false" customHeight="false" outlineLevel="0" collapsed="false">
      <c r="A90" s="25" t="s">
        <v>100</v>
      </c>
      <c r="B90" s="25" t="str">
        <f aca="false">LEFT(A90,2)</f>
        <v>19</v>
      </c>
      <c r="C90" s="26" t="n">
        <f aca="false">VLOOKUP(MID(A90,4,4),MONTHS!$A$1:$B$12,2,0)</f>
        <v>1</v>
      </c>
      <c r="D90" s="26" t="n">
        <f aca="false">_xlfn.NUMBERVALUE(RIGHT(A90,2))-43</f>
        <v>24</v>
      </c>
      <c r="E90" s="27" t="n">
        <f aca="false">DATE(2000+D90,C90,B90)</f>
        <v>45310</v>
      </c>
      <c r="F90" s="28" t="n">
        <v>14.4958</v>
      </c>
      <c r="G90" s="28" t="n">
        <v>14.4959</v>
      </c>
      <c r="H90" s="28" t="n">
        <v>14.4958</v>
      </c>
      <c r="I90" s="29" t="n">
        <f aca="false">F90-F91</f>
        <v>0.00109999999999921</v>
      </c>
      <c r="J90" s="30" t="n">
        <f aca="false">I90/F91/(E90-E91)*100</f>
        <v>0.00758898079987315</v>
      </c>
      <c r="K90" s="31" t="n">
        <f aca="false">IF(H90&lt;H91,1+K91,0)</f>
        <v>0</v>
      </c>
      <c r="L90" s="32" t="n">
        <f aca="false">MIN(0, H90-MAX(H91:H101))</f>
        <v>0</v>
      </c>
      <c r="M90" s="3" t="n">
        <f aca="false">ABS(L90)/MAX(H90:H101)</f>
        <v>0</v>
      </c>
    </row>
    <row r="91" customFormat="false" ht="15" hidden="false" customHeight="false" outlineLevel="0" collapsed="false">
      <c r="A91" s="25" t="s">
        <v>101</v>
      </c>
      <c r="B91" s="25" t="str">
        <f aca="false">LEFT(A91,2)</f>
        <v>18</v>
      </c>
      <c r="C91" s="26" t="n">
        <f aca="false">VLOOKUP(MID(A91,4,4),MONTHS!$A$1:$B$12,2,0)</f>
        <v>1</v>
      </c>
      <c r="D91" s="26" t="n">
        <f aca="false">_xlfn.NUMBERVALUE(RIGHT(A91,2))-43</f>
        <v>24</v>
      </c>
      <c r="E91" s="27" t="n">
        <f aca="false">DATE(2000+D91,C91,B91)</f>
        <v>45309</v>
      </c>
      <c r="F91" s="28" t="n">
        <v>14.4947</v>
      </c>
      <c r="G91" s="28" t="n">
        <v>14.4948</v>
      </c>
      <c r="H91" s="28" t="n">
        <v>14.4947</v>
      </c>
      <c r="I91" s="29" t="n">
        <f aca="false">F91-F92</f>
        <v>0.000899999999999679</v>
      </c>
      <c r="J91" s="30" t="n">
        <f aca="false">I91/F92/(E91-E92)*100</f>
        <v>0.00620955167036718</v>
      </c>
      <c r="K91" s="31" t="n">
        <f aca="false">IF(H91&lt;H92,1+K92,0)</f>
        <v>0</v>
      </c>
      <c r="L91" s="32" t="n">
        <f aca="false">MIN(0, H91-MAX(H92:H102))</f>
        <v>0</v>
      </c>
      <c r="M91" s="3" t="n">
        <f aca="false">ABS(L91)/MAX(H91:H102)</f>
        <v>0</v>
      </c>
    </row>
    <row r="92" customFormat="false" ht="15" hidden="false" customHeight="false" outlineLevel="0" collapsed="false">
      <c r="A92" s="25" t="s">
        <v>102</v>
      </c>
      <c r="B92" s="25" t="str">
        <f aca="false">LEFT(A92,2)</f>
        <v>17</v>
      </c>
      <c r="C92" s="26" t="n">
        <f aca="false">VLOOKUP(MID(A92,4,4),MONTHS!$A$1:$B$12,2,0)</f>
        <v>1</v>
      </c>
      <c r="D92" s="26" t="n">
        <f aca="false">_xlfn.NUMBERVALUE(RIGHT(A92,2))-43</f>
        <v>24</v>
      </c>
      <c r="E92" s="27" t="n">
        <f aca="false">DATE(2000+D92,C92,B92)</f>
        <v>45308</v>
      </c>
      <c r="F92" s="28" t="n">
        <v>14.4938</v>
      </c>
      <c r="G92" s="28" t="n">
        <v>14.4939</v>
      </c>
      <c r="H92" s="28" t="n">
        <v>14.4938</v>
      </c>
      <c r="I92" s="29" t="n">
        <f aca="false">F92-F93</f>
        <v>0.000899999999999679</v>
      </c>
      <c r="J92" s="30" t="n">
        <f aca="false">I92/F93/(E92-E93)*100</f>
        <v>0.00620993727963126</v>
      </c>
      <c r="K92" s="31" t="n">
        <f aca="false">IF(H92&lt;H93,1+K93,0)</f>
        <v>0</v>
      </c>
      <c r="L92" s="32" t="n">
        <f aca="false">MIN(0, H92-MAX(H93:H103))</f>
        <v>0</v>
      </c>
      <c r="M92" s="3" t="n">
        <f aca="false">ABS(L92)/MAX(H92:H103)</f>
        <v>0</v>
      </c>
    </row>
    <row r="93" customFormat="false" ht="15" hidden="false" customHeight="false" outlineLevel="0" collapsed="false">
      <c r="A93" s="25" t="s">
        <v>103</v>
      </c>
      <c r="B93" s="25" t="str">
        <f aca="false">LEFT(A93,2)</f>
        <v>16</v>
      </c>
      <c r="C93" s="26" t="n">
        <f aca="false">VLOOKUP(MID(A93,4,4),MONTHS!$A$1:$B$12,2,0)</f>
        <v>1</v>
      </c>
      <c r="D93" s="26" t="n">
        <f aca="false">_xlfn.NUMBERVALUE(RIGHT(A93,2))-43</f>
        <v>24</v>
      </c>
      <c r="E93" s="27" t="n">
        <f aca="false">DATE(2000+D93,C93,B93)</f>
        <v>45307</v>
      </c>
      <c r="F93" s="28" t="n">
        <v>14.4929</v>
      </c>
      <c r="G93" s="28" t="n">
        <v>14.493</v>
      </c>
      <c r="H93" s="28" t="n">
        <v>14.4929</v>
      </c>
      <c r="I93" s="29" t="n">
        <f aca="false">F93-F94</f>
        <v>0.000700000000000145</v>
      </c>
      <c r="J93" s="30" t="n">
        <f aca="false">I93/F94/(E93-E94)*100</f>
        <v>0.0048301845130494</v>
      </c>
      <c r="K93" s="31" t="n">
        <f aca="false">IF(H93&lt;H94,1+K94,0)</f>
        <v>0</v>
      </c>
      <c r="L93" s="32" t="n">
        <f aca="false">MIN(0, H93-MAX(H94:H104))</f>
        <v>0</v>
      </c>
      <c r="M93" s="3" t="n">
        <f aca="false">ABS(L93)/MAX(H93:H104)</f>
        <v>0</v>
      </c>
    </row>
    <row r="94" customFormat="false" ht="15" hidden="false" customHeight="false" outlineLevel="0" collapsed="false">
      <c r="A94" s="25" t="s">
        <v>104</v>
      </c>
      <c r="B94" s="25" t="str">
        <f aca="false">LEFT(A94,2)</f>
        <v>15</v>
      </c>
      <c r="C94" s="26" t="n">
        <f aca="false">VLOOKUP(MID(A94,4,4),MONTHS!$A$1:$B$12,2,0)</f>
        <v>1</v>
      </c>
      <c r="D94" s="26" t="n">
        <f aca="false">_xlfn.NUMBERVALUE(RIGHT(A94,2))-43</f>
        <v>24</v>
      </c>
      <c r="E94" s="27" t="n">
        <f aca="false">DATE(2000+D94,C94,B94)</f>
        <v>45306</v>
      </c>
      <c r="F94" s="28" t="n">
        <v>14.4922</v>
      </c>
      <c r="G94" s="28" t="n">
        <v>14.4923</v>
      </c>
      <c r="H94" s="28" t="n">
        <v>14.4922</v>
      </c>
      <c r="I94" s="29" t="n">
        <f aca="false">F94-F95</f>
        <v>0.00370000000000026</v>
      </c>
      <c r="J94" s="30" t="n">
        <f aca="false">I94/F95/(E94-E95)*100</f>
        <v>0.00851249841828636</v>
      </c>
      <c r="K94" s="31" t="n">
        <f aca="false">IF(H94&lt;H95,1+K95,0)</f>
        <v>0</v>
      </c>
      <c r="L94" s="32" t="n">
        <f aca="false">MIN(0, H94-MAX(H95:H105))</f>
        <v>0</v>
      </c>
      <c r="M94" s="3" t="n">
        <f aca="false">ABS(L94)/MAX(H94:H105)</f>
        <v>0</v>
      </c>
    </row>
    <row r="95" customFormat="false" ht="15" hidden="false" customHeight="false" outlineLevel="0" collapsed="false">
      <c r="A95" s="25" t="s">
        <v>105</v>
      </c>
      <c r="B95" s="25" t="str">
        <f aca="false">LEFT(A95,2)</f>
        <v>12</v>
      </c>
      <c r="C95" s="26" t="n">
        <f aca="false">VLOOKUP(MID(A95,4,4),MONTHS!$A$1:$B$12,2,0)</f>
        <v>1</v>
      </c>
      <c r="D95" s="26" t="n">
        <f aca="false">_xlfn.NUMBERVALUE(RIGHT(A95,2))-43</f>
        <v>24</v>
      </c>
      <c r="E95" s="27" t="n">
        <f aca="false">DATE(2000+D95,C95,B95)</f>
        <v>45303</v>
      </c>
      <c r="F95" s="28" t="n">
        <v>14.4885</v>
      </c>
      <c r="G95" s="28" t="n">
        <v>14.4886</v>
      </c>
      <c r="H95" s="28" t="n">
        <v>14.4885</v>
      </c>
      <c r="I95" s="29" t="n">
        <f aca="false">F95-F96</f>
        <v>0.00120000000000076</v>
      </c>
      <c r="J95" s="30" t="n">
        <f aca="false">I95/F96/(E95-E96)*100</f>
        <v>0.00828311693690858</v>
      </c>
      <c r="K95" s="31" t="n">
        <f aca="false">IF(H95&lt;H96,1+K96,0)</f>
        <v>0</v>
      </c>
      <c r="L95" s="32" t="n">
        <f aca="false">MIN(0, H95-MAX(H96:H106))</f>
        <v>0</v>
      </c>
      <c r="M95" s="3" t="n">
        <f aca="false">ABS(L95)/MAX(H95:H106)</f>
        <v>0</v>
      </c>
    </row>
    <row r="96" customFormat="false" ht="15" hidden="false" customHeight="false" outlineLevel="0" collapsed="false">
      <c r="A96" s="25" t="s">
        <v>106</v>
      </c>
      <c r="B96" s="25" t="str">
        <f aca="false">LEFT(A96,2)</f>
        <v>11</v>
      </c>
      <c r="C96" s="26" t="n">
        <f aca="false">VLOOKUP(MID(A96,4,4),MONTHS!$A$1:$B$12,2,0)</f>
        <v>1</v>
      </c>
      <c r="D96" s="26" t="n">
        <f aca="false">_xlfn.NUMBERVALUE(RIGHT(A96,2))-43</f>
        <v>24</v>
      </c>
      <c r="E96" s="27" t="n">
        <f aca="false">DATE(2000+D96,C96,B96)</f>
        <v>45302</v>
      </c>
      <c r="F96" s="28" t="n">
        <v>14.4873</v>
      </c>
      <c r="G96" s="28" t="n">
        <v>14.4874</v>
      </c>
      <c r="H96" s="28" t="n">
        <v>14.4873</v>
      </c>
      <c r="I96" s="29" t="n">
        <f aca="false">F96-F97</f>
        <v>0.000599999999998602</v>
      </c>
      <c r="J96" s="30" t="n">
        <f aca="false">I96/F97/(E96-E97)*100</f>
        <v>0.00414173000061161</v>
      </c>
      <c r="K96" s="31" t="n">
        <f aca="false">IF(H96&lt;H97,1+K97,0)</f>
        <v>0</v>
      </c>
      <c r="L96" s="32" t="n">
        <f aca="false">MIN(0, H96-MAX(H97:H107))</f>
        <v>0</v>
      </c>
      <c r="M96" s="3" t="n">
        <f aca="false">ABS(L96)/MAX(H96:H107)</f>
        <v>0</v>
      </c>
    </row>
    <row r="97" customFormat="false" ht="15" hidden="false" customHeight="false" outlineLevel="0" collapsed="false">
      <c r="A97" s="25" t="s">
        <v>107</v>
      </c>
      <c r="B97" s="25" t="str">
        <f aca="false">LEFT(A97,2)</f>
        <v>10</v>
      </c>
      <c r="C97" s="26" t="n">
        <f aca="false">VLOOKUP(MID(A97,4,4),MONTHS!$A$1:$B$12,2,0)</f>
        <v>1</v>
      </c>
      <c r="D97" s="26" t="n">
        <f aca="false">_xlfn.NUMBERVALUE(RIGHT(A97,2))-43</f>
        <v>24</v>
      </c>
      <c r="E97" s="27" t="n">
        <f aca="false">DATE(2000+D97,C97,B97)</f>
        <v>45301</v>
      </c>
      <c r="F97" s="28" t="n">
        <v>14.4867</v>
      </c>
      <c r="G97" s="28" t="n">
        <v>14.4868</v>
      </c>
      <c r="H97" s="28" t="n">
        <v>14.4867</v>
      </c>
      <c r="I97" s="29" t="n">
        <f aca="false">F97-F98</f>
        <v>0.00120000000000076</v>
      </c>
      <c r="J97" s="30" t="n">
        <f aca="false">I97/F98/(E97-E98)*100</f>
        <v>0.00828414621518592</v>
      </c>
      <c r="K97" s="31" t="n">
        <f aca="false">IF(H97&lt;H98,1+K98,0)</f>
        <v>0</v>
      </c>
      <c r="L97" s="32" t="n">
        <f aca="false">MIN(0, H97-MAX(H98:H108))</f>
        <v>0</v>
      </c>
      <c r="M97" s="3" t="n">
        <f aca="false">ABS(L97)/MAX(H97:H108)</f>
        <v>0</v>
      </c>
    </row>
    <row r="98" customFormat="false" ht="15" hidden="false" customHeight="false" outlineLevel="0" collapsed="false">
      <c r="A98" s="25" t="s">
        <v>108</v>
      </c>
      <c r="B98" s="25" t="str">
        <f aca="false">LEFT(A98,2)</f>
        <v>09</v>
      </c>
      <c r="C98" s="26" t="n">
        <f aca="false">VLOOKUP(MID(A98,4,4),MONTHS!$A$1:$B$12,2,0)</f>
        <v>1</v>
      </c>
      <c r="D98" s="26" t="n">
        <f aca="false">_xlfn.NUMBERVALUE(RIGHT(A98,2))-43</f>
        <v>24</v>
      </c>
      <c r="E98" s="27" t="n">
        <f aca="false">DATE(2000+D98,C98,B98)</f>
        <v>45300</v>
      </c>
      <c r="F98" s="28" t="n">
        <v>14.4855</v>
      </c>
      <c r="G98" s="28" t="n">
        <v>14.4856</v>
      </c>
      <c r="H98" s="28" t="n">
        <v>14.4855</v>
      </c>
      <c r="I98" s="29" t="n">
        <f aca="false">F98-F99</f>
        <v>0.00179999999999936</v>
      </c>
      <c r="J98" s="30" t="n">
        <f aca="false">I98/F99/(E98-E99)*100</f>
        <v>0.0124277636239314</v>
      </c>
      <c r="K98" s="31" t="n">
        <f aca="false">IF(H98&lt;H99,1+K99,0)</f>
        <v>0</v>
      </c>
      <c r="L98" s="32" t="n">
        <f aca="false">MIN(0, H98-MAX(H99:H109))</f>
        <v>0</v>
      </c>
      <c r="M98" s="3" t="n">
        <f aca="false">ABS(L98)/MAX(H98:H109)</f>
        <v>0</v>
      </c>
    </row>
    <row r="99" customFormat="false" ht="15" hidden="false" customHeight="false" outlineLevel="0" collapsed="false">
      <c r="A99" s="25" t="s">
        <v>109</v>
      </c>
      <c r="B99" s="25" t="str">
        <f aca="false">LEFT(A99,2)</f>
        <v>08</v>
      </c>
      <c r="C99" s="26" t="n">
        <f aca="false">VLOOKUP(MID(A99,4,4),MONTHS!$A$1:$B$12,2,0)</f>
        <v>1</v>
      </c>
      <c r="D99" s="26" t="n">
        <f aca="false">_xlfn.NUMBERVALUE(RIGHT(A99,2))-43</f>
        <v>24</v>
      </c>
      <c r="E99" s="27" t="n">
        <f aca="false">DATE(2000+D99,C99,B99)</f>
        <v>45299</v>
      </c>
      <c r="F99" s="28" t="n">
        <v>14.4837</v>
      </c>
      <c r="G99" s="28" t="n">
        <v>14.4838</v>
      </c>
      <c r="H99" s="28" t="n">
        <v>14.4837</v>
      </c>
      <c r="I99" s="29" t="n">
        <f aca="false">F99-F100</f>
        <v>0.00280000000000058</v>
      </c>
      <c r="J99" s="30" t="n">
        <f aca="false">I99/F100/(E99-E100)*100</f>
        <v>0.00644527158763286</v>
      </c>
      <c r="K99" s="31" t="n">
        <f aca="false">IF(H99&lt;H100,1+K100,0)</f>
        <v>0</v>
      </c>
      <c r="L99" s="32" t="n">
        <f aca="false">MIN(0, H99-MAX(H100:H110))</f>
        <v>0</v>
      </c>
      <c r="M99" s="3" t="n">
        <f aca="false">ABS(L99)/MAX(H99:H110)</f>
        <v>0</v>
      </c>
    </row>
    <row r="100" customFormat="false" ht="15" hidden="false" customHeight="false" outlineLevel="0" collapsed="false">
      <c r="A100" s="25" t="s">
        <v>110</v>
      </c>
      <c r="B100" s="25" t="str">
        <f aca="false">LEFT(A100,2)</f>
        <v>05</v>
      </c>
      <c r="C100" s="26" t="n">
        <f aca="false">VLOOKUP(MID(A100,4,4),MONTHS!$A$1:$B$12,2,0)</f>
        <v>1</v>
      </c>
      <c r="D100" s="26" t="n">
        <f aca="false">_xlfn.NUMBERVALUE(RIGHT(A100,2))-43</f>
        <v>24</v>
      </c>
      <c r="E100" s="27" t="n">
        <f aca="false">DATE(2000+D100,C100,B100)</f>
        <v>45296</v>
      </c>
      <c r="F100" s="28" t="n">
        <v>14.4809</v>
      </c>
      <c r="G100" s="28" t="n">
        <v>14.481</v>
      </c>
      <c r="H100" s="28" t="n">
        <v>14.4809</v>
      </c>
      <c r="I100" s="29" t="n">
        <f aca="false">F100-F101</f>
        <v>0.000199999999999534</v>
      </c>
      <c r="J100" s="30" t="n">
        <f aca="false">I100/F101/(E100-E101)*100</f>
        <v>0.00138114870137171</v>
      </c>
      <c r="K100" s="31" t="n">
        <f aca="false">IF(H100&lt;H101,1+K101,0)</f>
        <v>0</v>
      </c>
      <c r="L100" s="32" t="n">
        <f aca="false">MIN(0, H100-MAX(H101:H111))</f>
        <v>0</v>
      </c>
      <c r="M100" s="3" t="n">
        <f aca="false">ABS(L100)/MAX(H100:H111)</f>
        <v>0</v>
      </c>
    </row>
    <row r="101" customFormat="false" ht="15" hidden="false" customHeight="false" outlineLevel="0" collapsed="false">
      <c r="A101" s="25" t="s">
        <v>111</v>
      </c>
      <c r="B101" s="25" t="str">
        <f aca="false">LEFT(A101,2)</f>
        <v>04</v>
      </c>
      <c r="C101" s="26" t="n">
        <f aca="false">VLOOKUP(MID(A101,4,4),MONTHS!$A$1:$B$12,2,0)</f>
        <v>1</v>
      </c>
      <c r="D101" s="26" t="n">
        <f aca="false">_xlfn.NUMBERVALUE(RIGHT(A101,2))-43</f>
        <v>24</v>
      </c>
      <c r="E101" s="27" t="n">
        <f aca="false">DATE(2000+D101,C101,B101)</f>
        <v>45295</v>
      </c>
      <c r="F101" s="28" t="n">
        <v>14.4807</v>
      </c>
      <c r="G101" s="28" t="n">
        <v>14.4808</v>
      </c>
      <c r="H101" s="28" t="n">
        <v>14.4807</v>
      </c>
      <c r="I101" s="29" t="n">
        <f aca="false">F101-F102</f>
        <v>0.00100000000000122</v>
      </c>
      <c r="J101" s="30" t="n">
        <f aca="false">I101/F102/(E101-E102)*100</f>
        <v>0.00690622043275221</v>
      </c>
      <c r="K101" s="31" t="n">
        <f aca="false">IF(H101&lt;H102,1+K102,0)</f>
        <v>0</v>
      </c>
      <c r="L101" s="32" t="n">
        <f aca="false">MIN(0, H101-MAX(H102:H112))</f>
        <v>0</v>
      </c>
      <c r="M101" s="3" t="n">
        <f aca="false">ABS(L101)/MAX(H101:H112)</f>
        <v>0</v>
      </c>
    </row>
    <row r="102" customFormat="false" ht="15" hidden="false" customHeight="false" outlineLevel="0" collapsed="false">
      <c r="A102" s="25" t="s">
        <v>112</v>
      </c>
      <c r="B102" s="25" t="str">
        <f aca="false">LEFT(A102,2)</f>
        <v>03</v>
      </c>
      <c r="C102" s="26" t="n">
        <f aca="false">VLOOKUP(MID(A102,4,4),MONTHS!$A$1:$B$12,2,0)</f>
        <v>1</v>
      </c>
      <c r="D102" s="26" t="n">
        <f aca="false">_xlfn.NUMBERVALUE(RIGHT(A102,2))-43</f>
        <v>24</v>
      </c>
      <c r="E102" s="27" t="n">
        <f aca="false">DATE(2000+D102,C102,B102)</f>
        <v>45294</v>
      </c>
      <c r="F102" s="28" t="n">
        <v>14.4797</v>
      </c>
      <c r="G102" s="28" t="n">
        <v>14.4798</v>
      </c>
      <c r="H102" s="28" t="n">
        <v>14.4797</v>
      </c>
      <c r="I102" s="29" t="n">
        <f aca="false">F102-F103</f>
        <v>0.00150000000000006</v>
      </c>
      <c r="J102" s="30" t="n">
        <f aca="false">I102/F103/(E102-E103)*100</f>
        <v>0.0103604039176145</v>
      </c>
      <c r="K102" s="31" t="n">
        <f aca="false">IF(H102&lt;H103,1+K103,0)</f>
        <v>0</v>
      </c>
      <c r="L102" s="32" t="n">
        <f aca="false">MIN(0, H102-MAX(H103:H113))</f>
        <v>0</v>
      </c>
      <c r="M102" s="3" t="n">
        <f aca="false">ABS(L102)/MAX(H102:H113)</f>
        <v>0</v>
      </c>
    </row>
    <row r="103" customFormat="false" ht="15" hidden="false" customHeight="false" outlineLevel="0" collapsed="false">
      <c r="A103" s="25" t="s">
        <v>113</v>
      </c>
      <c r="B103" s="25" t="str">
        <f aca="false">LEFT(A103,2)</f>
        <v>02</v>
      </c>
      <c r="C103" s="26" t="n">
        <f aca="false">VLOOKUP(MID(A103,4,4),MONTHS!$A$1:$B$12,2,0)</f>
        <v>1</v>
      </c>
      <c r="D103" s="26" t="n">
        <f aca="false">_xlfn.NUMBERVALUE(RIGHT(A103,2))-43</f>
        <v>24</v>
      </c>
      <c r="E103" s="27" t="n">
        <f aca="false">DATE(2000+D103,C103,B103)</f>
        <v>45293</v>
      </c>
      <c r="F103" s="28" t="n">
        <v>14.4782</v>
      </c>
      <c r="G103" s="28" t="n">
        <v>14.4783</v>
      </c>
      <c r="H103" s="28" t="n">
        <v>14.4782</v>
      </c>
      <c r="I103" s="29" t="n">
        <f aca="false">F103-F104</f>
        <v>0.00429999999999886</v>
      </c>
      <c r="J103" s="30" t="n">
        <f aca="false">I103/F104/(E103-E104)*100</f>
        <v>0.0059417295960299</v>
      </c>
      <c r="K103" s="31" t="n">
        <f aca="false">IF(H103&lt;H104,1+K104,0)</f>
        <v>0</v>
      </c>
      <c r="L103" s="32" t="n">
        <f aca="false">MIN(0, H103-MAX(H104:H114))</f>
        <v>0</v>
      </c>
      <c r="M103" s="3" t="n">
        <f aca="false">ABS(L103)/MAX(H103:H114)</f>
        <v>0</v>
      </c>
    </row>
    <row r="104" customFormat="false" ht="15" hidden="false" customHeight="false" outlineLevel="0" collapsed="false">
      <c r="A104" s="25" t="s">
        <v>114</v>
      </c>
      <c r="B104" s="25" t="str">
        <f aca="false">LEFT(A104,2)</f>
        <v>28</v>
      </c>
      <c r="C104" s="26" t="n">
        <f aca="false">VLOOKUP(MID(A104,4,4),MONTHS!$A$1:$B$12,2,0)</f>
        <v>12</v>
      </c>
      <c r="D104" s="26" t="n">
        <f aca="false">_xlfn.NUMBERVALUE(RIGHT(A104,2))-43</f>
        <v>23</v>
      </c>
      <c r="E104" s="27" t="n">
        <f aca="false">DATE(2000+D104,C104,B104)</f>
        <v>45288</v>
      </c>
      <c r="F104" s="28" t="n">
        <v>14.4739</v>
      </c>
      <c r="G104" s="28" t="n">
        <v>14.474</v>
      </c>
      <c r="H104" s="28" t="n">
        <v>14.4739</v>
      </c>
      <c r="I104" s="29" t="n">
        <f aca="false">F104-F105</f>
        <v>-0.00300000000000011</v>
      </c>
      <c r="J104" s="30" t="n">
        <f aca="false">I104/F105/(E104-E105)*100</f>
        <v>-0.0207226685271026</v>
      </c>
      <c r="K104" s="31" t="n">
        <f aca="false">IF(H104&lt;H105,1+K105,0)</f>
        <v>1</v>
      </c>
      <c r="L104" s="32" t="n">
        <f aca="false">MIN(0, H104-MAX(H105:H115))</f>
        <v>-0.00300000000000011</v>
      </c>
      <c r="M104" s="3" t="n">
        <f aca="false">ABS(L104)/MAX(H104:H115)</f>
        <v>0.000207226685271026</v>
      </c>
    </row>
    <row r="105" customFormat="false" ht="15" hidden="false" customHeight="false" outlineLevel="0" collapsed="false">
      <c r="A105" s="25" t="s">
        <v>115</v>
      </c>
      <c r="B105" s="25" t="str">
        <f aca="false">LEFT(A105,2)</f>
        <v>27</v>
      </c>
      <c r="C105" s="26" t="n">
        <f aca="false">VLOOKUP(MID(A105,4,4),MONTHS!$A$1:$B$12,2,0)</f>
        <v>12</v>
      </c>
      <c r="D105" s="26" t="n">
        <f aca="false">_xlfn.NUMBERVALUE(RIGHT(A105,2))-43</f>
        <v>23</v>
      </c>
      <c r="E105" s="27" t="n">
        <f aca="false">DATE(2000+D105,C105,B105)</f>
        <v>45287</v>
      </c>
      <c r="F105" s="28" t="n">
        <v>14.4769</v>
      </c>
      <c r="G105" s="28" t="n">
        <v>14.477</v>
      </c>
      <c r="H105" s="28" t="n">
        <v>14.4769</v>
      </c>
      <c r="I105" s="29" t="n">
        <f aca="false">F105-F106</f>
        <v>0.00500000000000078</v>
      </c>
      <c r="J105" s="30" t="n">
        <f aca="false">I105/F106/(E105-E106)*100</f>
        <v>0.0345497135828798</v>
      </c>
      <c r="K105" s="31" t="n">
        <f aca="false">IF(H105&lt;H106,1+K106,0)</f>
        <v>0</v>
      </c>
      <c r="L105" s="32" t="n">
        <f aca="false">MIN(0, H105-MAX(H106:H116))</f>
        <v>0</v>
      </c>
      <c r="M105" s="3" t="n">
        <f aca="false">ABS(L105)/MAX(H105:H116)</f>
        <v>0</v>
      </c>
    </row>
    <row r="106" customFormat="false" ht="15" hidden="false" customHeight="false" outlineLevel="0" collapsed="false">
      <c r="A106" s="25" t="s">
        <v>116</v>
      </c>
      <c r="B106" s="25" t="str">
        <f aca="false">LEFT(A106,2)</f>
        <v>26</v>
      </c>
      <c r="C106" s="26" t="n">
        <f aca="false">VLOOKUP(MID(A106,4,4),MONTHS!$A$1:$B$12,2,0)</f>
        <v>12</v>
      </c>
      <c r="D106" s="26" t="n">
        <f aca="false">_xlfn.NUMBERVALUE(RIGHT(A106,2))-43</f>
        <v>23</v>
      </c>
      <c r="E106" s="27" t="n">
        <f aca="false">DATE(2000+D106,C106,B106)</f>
        <v>45286</v>
      </c>
      <c r="F106" s="28" t="n">
        <v>14.4719</v>
      </c>
      <c r="G106" s="28" t="n">
        <v>14.472</v>
      </c>
      <c r="H106" s="28" t="n">
        <v>14.4719</v>
      </c>
      <c r="I106" s="29" t="n">
        <f aca="false">F106-F107</f>
        <v>0.000700000000000145</v>
      </c>
      <c r="J106" s="30" t="n">
        <f aca="false">I106/F107/(E106-E107)*100</f>
        <v>0.0048371938747315</v>
      </c>
      <c r="K106" s="31" t="n">
        <f aca="false">IF(H106&lt;H107,1+K107,0)</f>
        <v>0</v>
      </c>
      <c r="L106" s="32" t="n">
        <f aca="false">MIN(0, H106-MAX(H107:H117))</f>
        <v>0</v>
      </c>
      <c r="M106" s="3" t="n">
        <f aca="false">ABS(L106)/MAX(H106:H117)</f>
        <v>0</v>
      </c>
    </row>
    <row r="107" customFormat="false" ht="15" hidden="false" customHeight="false" outlineLevel="0" collapsed="false">
      <c r="A107" s="25" t="s">
        <v>117</v>
      </c>
      <c r="B107" s="25" t="str">
        <f aca="false">LEFT(A107,2)</f>
        <v>25</v>
      </c>
      <c r="C107" s="26" t="n">
        <f aca="false">VLOOKUP(MID(A107,4,4),MONTHS!$A$1:$B$12,2,0)</f>
        <v>12</v>
      </c>
      <c r="D107" s="26" t="n">
        <f aca="false">_xlfn.NUMBERVALUE(RIGHT(A107,2))-43</f>
        <v>23</v>
      </c>
      <c r="E107" s="27" t="n">
        <f aca="false">DATE(2000+D107,C107,B107)</f>
        <v>45285</v>
      </c>
      <c r="F107" s="28" t="n">
        <v>14.4712</v>
      </c>
      <c r="G107" s="28" t="n">
        <v>14.4713</v>
      </c>
      <c r="H107" s="28" t="n">
        <v>14.4712</v>
      </c>
      <c r="I107" s="29" t="n">
        <f aca="false">F107-F108</f>
        <v>0.00309999999999988</v>
      </c>
      <c r="J107" s="30" t="n">
        <f aca="false">I107/F108/(E107-E108)*100</f>
        <v>0.00714214951053209</v>
      </c>
      <c r="K107" s="31" t="n">
        <f aca="false">IF(H107&lt;H108,1+K108,0)</f>
        <v>0</v>
      </c>
      <c r="L107" s="32" t="n">
        <f aca="false">MIN(0, H107-MAX(H108:H118))</f>
        <v>0</v>
      </c>
      <c r="M107" s="3" t="n">
        <f aca="false">ABS(L107)/MAX(H107:H118)</f>
        <v>0</v>
      </c>
    </row>
    <row r="108" customFormat="false" ht="15" hidden="false" customHeight="false" outlineLevel="0" collapsed="false">
      <c r="A108" s="25" t="s">
        <v>118</v>
      </c>
      <c r="B108" s="25" t="str">
        <f aca="false">LEFT(A108,2)</f>
        <v>22</v>
      </c>
      <c r="C108" s="26" t="n">
        <f aca="false">VLOOKUP(MID(A108,4,4),MONTHS!$A$1:$B$12,2,0)</f>
        <v>12</v>
      </c>
      <c r="D108" s="26" t="n">
        <f aca="false">_xlfn.NUMBERVALUE(RIGHT(A108,2))-43</f>
        <v>23</v>
      </c>
      <c r="E108" s="27" t="n">
        <f aca="false">DATE(2000+D108,C108,B108)</f>
        <v>45282</v>
      </c>
      <c r="F108" s="28" t="n">
        <v>14.4681</v>
      </c>
      <c r="G108" s="28" t="n">
        <v>14.4682</v>
      </c>
      <c r="H108" s="28" t="n">
        <v>14.4681</v>
      </c>
      <c r="I108" s="29" t="n">
        <f aca="false">F108-F109</f>
        <v>0.000499999999998835</v>
      </c>
      <c r="J108" s="30" t="n">
        <f aca="false">I108/F109/(E108-E109)*100</f>
        <v>0.00345599823052085</v>
      </c>
      <c r="K108" s="31" t="n">
        <f aca="false">IF(H108&lt;H109,1+K109,0)</f>
        <v>0</v>
      </c>
      <c r="L108" s="32" t="n">
        <f aca="false">MIN(0, H108-MAX(H109:H119))</f>
        <v>0</v>
      </c>
      <c r="M108" s="3" t="n">
        <f aca="false">ABS(L108)/MAX(H108:H119)</f>
        <v>0</v>
      </c>
    </row>
    <row r="109" customFormat="false" ht="15" hidden="false" customHeight="false" outlineLevel="0" collapsed="false">
      <c r="A109" s="25" t="s">
        <v>119</v>
      </c>
      <c r="B109" s="25" t="str">
        <f aca="false">LEFT(A109,2)</f>
        <v>21</v>
      </c>
      <c r="C109" s="26" t="n">
        <f aca="false">VLOOKUP(MID(A109,4,4),MONTHS!$A$1:$B$12,2,0)</f>
        <v>12</v>
      </c>
      <c r="D109" s="26" t="n">
        <f aca="false">_xlfn.NUMBERVALUE(RIGHT(A109,2))-43</f>
        <v>23</v>
      </c>
      <c r="E109" s="27" t="n">
        <f aca="false">DATE(2000+D109,C109,B109)</f>
        <v>45281</v>
      </c>
      <c r="F109" s="28" t="n">
        <v>14.4676</v>
      </c>
      <c r="G109" s="28" t="n">
        <v>14.4677</v>
      </c>
      <c r="H109" s="28" t="n">
        <v>14.4676</v>
      </c>
      <c r="I109" s="29" t="n">
        <f aca="false">F109-F110</f>
        <v>0.00110000000000099</v>
      </c>
      <c r="J109" s="30" t="n">
        <f aca="false">I109/F110/(E109-E110)*100</f>
        <v>0.00760377423703722</v>
      </c>
      <c r="K109" s="31" t="n">
        <f aca="false">IF(H109&lt;H110,1+K110,0)</f>
        <v>0</v>
      </c>
      <c r="L109" s="32" t="n">
        <f aca="false">MIN(0, H109-MAX(H110:H120))</f>
        <v>0</v>
      </c>
      <c r="M109" s="3" t="n">
        <f aca="false">ABS(L109)/MAX(H109:H120)</f>
        <v>0</v>
      </c>
    </row>
    <row r="110" customFormat="false" ht="15" hidden="false" customHeight="false" outlineLevel="0" collapsed="false">
      <c r="A110" s="25" t="s">
        <v>120</v>
      </c>
      <c r="B110" s="25" t="str">
        <f aca="false">LEFT(A110,2)</f>
        <v>20</v>
      </c>
      <c r="C110" s="26" t="n">
        <f aca="false">VLOOKUP(MID(A110,4,4),MONTHS!$A$1:$B$12,2,0)</f>
        <v>12</v>
      </c>
      <c r="D110" s="26" t="n">
        <f aca="false">_xlfn.NUMBERVALUE(RIGHT(A110,2))-43</f>
        <v>23</v>
      </c>
      <c r="E110" s="27" t="n">
        <f aca="false">DATE(2000+D110,C110,B110)</f>
        <v>45280</v>
      </c>
      <c r="F110" s="28" t="n">
        <v>14.4665</v>
      </c>
      <c r="G110" s="28" t="n">
        <v>14.4666</v>
      </c>
      <c r="H110" s="28" t="n">
        <v>14.4665</v>
      </c>
      <c r="I110" s="29" t="n">
        <f aca="false">F110-F111</f>
        <v>0.000999999999999446</v>
      </c>
      <c r="J110" s="30" t="n">
        <f aca="false">I110/F111/(E110-E111)*100</f>
        <v>0.00691299989630117</v>
      </c>
      <c r="K110" s="31" t="n">
        <f aca="false">IF(H110&lt;H111,1+K111,0)</f>
        <v>0</v>
      </c>
      <c r="L110" s="32" t="n">
        <f aca="false">MIN(0, H110-MAX(H111:H121))</f>
        <v>0</v>
      </c>
      <c r="M110" s="3" t="n">
        <f aca="false">ABS(L110)/MAX(H110:H121)</f>
        <v>0</v>
      </c>
    </row>
    <row r="111" customFormat="false" ht="15" hidden="false" customHeight="false" outlineLevel="0" collapsed="false">
      <c r="A111" s="25" t="s">
        <v>121</v>
      </c>
      <c r="B111" s="25" t="str">
        <f aca="false">LEFT(A111,2)</f>
        <v>19</v>
      </c>
      <c r="C111" s="26" t="n">
        <f aca="false">VLOOKUP(MID(A111,4,4),MONTHS!$A$1:$B$12,2,0)</f>
        <v>12</v>
      </c>
      <c r="D111" s="26" t="n">
        <f aca="false">_xlfn.NUMBERVALUE(RIGHT(A111,2))-43</f>
        <v>23</v>
      </c>
      <c r="E111" s="27" t="n">
        <f aca="false">DATE(2000+D111,C111,B111)</f>
        <v>45279</v>
      </c>
      <c r="F111" s="28" t="n">
        <v>14.4655</v>
      </c>
      <c r="G111" s="28" t="n">
        <v>14.4656</v>
      </c>
      <c r="H111" s="28" t="n">
        <v>14.4655</v>
      </c>
      <c r="I111" s="29" t="n">
        <f aca="false">F111-F112</f>
        <v>0.00150000000000006</v>
      </c>
      <c r="J111" s="30" t="n">
        <f aca="false">I111/F112/(E111-E112)*100</f>
        <v>0.0103705752212393</v>
      </c>
      <c r="K111" s="31" t="n">
        <f aca="false">IF(H111&lt;H112,1+K112,0)</f>
        <v>0</v>
      </c>
      <c r="L111" s="32" t="n">
        <f aca="false">MIN(0, H111-MAX(H112:H122))</f>
        <v>0</v>
      </c>
      <c r="M111" s="3" t="n">
        <f aca="false">ABS(L111)/MAX(H111:H122)</f>
        <v>0</v>
      </c>
    </row>
    <row r="112" customFormat="false" ht="15" hidden="false" customHeight="false" outlineLevel="0" collapsed="false">
      <c r="A112" s="25" t="s">
        <v>122</v>
      </c>
      <c r="B112" s="25" t="str">
        <f aca="false">LEFT(A112,2)</f>
        <v>18</v>
      </c>
      <c r="C112" s="26" t="n">
        <f aca="false">VLOOKUP(MID(A112,4,4),MONTHS!$A$1:$B$12,2,0)</f>
        <v>12</v>
      </c>
      <c r="D112" s="26" t="n">
        <f aca="false">_xlfn.NUMBERVALUE(RIGHT(A112,2))-43</f>
        <v>23</v>
      </c>
      <c r="E112" s="27" t="n">
        <f aca="false">DATE(2000+D112,C112,B112)</f>
        <v>45278</v>
      </c>
      <c r="F112" s="28" t="n">
        <v>14.464</v>
      </c>
      <c r="G112" s="28" t="n">
        <v>14.4641</v>
      </c>
      <c r="H112" s="28" t="n">
        <v>14.464</v>
      </c>
      <c r="I112" s="29" t="n">
        <f aca="false">F112-F113</f>
        <v>0.00300000000000011</v>
      </c>
      <c r="J112" s="30" t="n">
        <f aca="false">I112/F113/(E112-E113)*100</f>
        <v>0.00691515109605171</v>
      </c>
      <c r="K112" s="31" t="n">
        <f aca="false">IF(H112&lt;H113,1+K113,0)</f>
        <v>0</v>
      </c>
      <c r="L112" s="32" t="n">
        <f aca="false">MIN(0, H112-MAX(H113:H123))</f>
        <v>0</v>
      </c>
      <c r="M112" s="3" t="n">
        <f aca="false">ABS(L112)/MAX(H112:H123)</f>
        <v>0</v>
      </c>
    </row>
    <row r="113" customFormat="false" ht="15" hidden="false" customHeight="false" outlineLevel="0" collapsed="false">
      <c r="A113" s="25" t="s">
        <v>123</v>
      </c>
      <c r="B113" s="25" t="str">
        <f aca="false">LEFT(A113,2)</f>
        <v>15</v>
      </c>
      <c r="C113" s="26" t="n">
        <f aca="false">VLOOKUP(MID(A113,4,4),MONTHS!$A$1:$B$12,2,0)</f>
        <v>12</v>
      </c>
      <c r="D113" s="26" t="n">
        <f aca="false">_xlfn.NUMBERVALUE(RIGHT(A113,2))-43</f>
        <v>23</v>
      </c>
      <c r="E113" s="27" t="n">
        <f aca="false">DATE(2000+D113,C113,B113)</f>
        <v>45275</v>
      </c>
      <c r="F113" s="28" t="n">
        <v>14.461</v>
      </c>
      <c r="G113" s="28" t="n">
        <v>14.4611</v>
      </c>
      <c r="H113" s="28" t="n">
        <v>14.461</v>
      </c>
      <c r="I113" s="29" t="n">
        <f aca="false">F113-F114</f>
        <v>0.000799999999999912</v>
      </c>
      <c r="J113" s="30" t="n">
        <f aca="false">I113/F114/(E113-E114)*100</f>
        <v>0.00553242693738615</v>
      </c>
      <c r="K113" s="31" t="n">
        <f aca="false">IF(H113&lt;H114,1+K114,0)</f>
        <v>0</v>
      </c>
      <c r="L113" s="32" t="n">
        <f aca="false">MIN(0, H113-MAX(H114:H124))</f>
        <v>0</v>
      </c>
      <c r="M113" s="3" t="n">
        <f aca="false">ABS(L113)/MAX(H113:H124)</f>
        <v>0</v>
      </c>
    </row>
    <row r="114" customFormat="false" ht="15" hidden="false" customHeight="false" outlineLevel="0" collapsed="false">
      <c r="A114" s="25" t="s">
        <v>124</v>
      </c>
      <c r="B114" s="25" t="str">
        <f aca="false">LEFT(A114,2)</f>
        <v>14</v>
      </c>
      <c r="C114" s="26" t="n">
        <f aca="false">VLOOKUP(MID(A114,4,4),MONTHS!$A$1:$B$12,2,0)</f>
        <v>12</v>
      </c>
      <c r="D114" s="26" t="n">
        <f aca="false">_xlfn.NUMBERVALUE(RIGHT(A114,2))-43</f>
        <v>23</v>
      </c>
      <c r="E114" s="27" t="n">
        <f aca="false">DATE(2000+D114,C114,B114)</f>
        <v>45274</v>
      </c>
      <c r="F114" s="28" t="n">
        <v>14.4602</v>
      </c>
      <c r="G114" s="28" t="n">
        <v>14.4603</v>
      </c>
      <c r="H114" s="28" t="n">
        <v>14.4602</v>
      </c>
      <c r="I114" s="29" t="n">
        <f aca="false">F114-F115</f>
        <v>0.0019000000000009</v>
      </c>
      <c r="J114" s="30" t="n">
        <f aca="false">I114/F115/(E114-E115)*100</f>
        <v>0.0131412406714545</v>
      </c>
      <c r="K114" s="31" t="n">
        <f aca="false">IF(H114&lt;H115,1+K115,0)</f>
        <v>0</v>
      </c>
      <c r="L114" s="32" t="n">
        <f aca="false">MIN(0, H114-MAX(H115:H125))</f>
        <v>0</v>
      </c>
      <c r="M114" s="3" t="n">
        <f aca="false">ABS(L114)/MAX(H114:H125)</f>
        <v>0</v>
      </c>
    </row>
    <row r="115" customFormat="false" ht="15" hidden="false" customHeight="false" outlineLevel="0" collapsed="false">
      <c r="A115" s="25" t="s">
        <v>125</v>
      </c>
      <c r="B115" s="25" t="str">
        <f aca="false">LEFT(A115,2)</f>
        <v>13</v>
      </c>
      <c r="C115" s="26" t="n">
        <f aca="false">VLOOKUP(MID(A115,4,4),MONTHS!$A$1:$B$12,2,0)</f>
        <v>12</v>
      </c>
      <c r="D115" s="26" t="n">
        <f aca="false">_xlfn.NUMBERVALUE(RIGHT(A115,2))-43</f>
        <v>23</v>
      </c>
      <c r="E115" s="27" t="n">
        <f aca="false">DATE(2000+D115,C115,B115)</f>
        <v>45273</v>
      </c>
      <c r="F115" s="28" t="n">
        <v>14.4583</v>
      </c>
      <c r="G115" s="28" t="n">
        <v>14.4584</v>
      </c>
      <c r="H115" s="28" t="n">
        <v>14.4583</v>
      </c>
      <c r="I115" s="29" t="n">
        <f aca="false">F115-F116</f>
        <v>0.000999999999999446</v>
      </c>
      <c r="J115" s="30" t="n">
        <f aca="false">I115/F116/(E115-E116)*100</f>
        <v>0.00691692086350457</v>
      </c>
      <c r="K115" s="31" t="n">
        <f aca="false">IF(H115&lt;H116,1+K116,0)</f>
        <v>0</v>
      </c>
      <c r="L115" s="32" t="n">
        <f aca="false">MIN(0, H115-MAX(H116:H126))</f>
        <v>0</v>
      </c>
      <c r="M115" s="3" t="n">
        <f aca="false">ABS(L115)/MAX(H115:H126)</f>
        <v>0</v>
      </c>
    </row>
    <row r="116" customFormat="false" ht="15" hidden="false" customHeight="false" outlineLevel="0" collapsed="false">
      <c r="A116" s="25" t="s">
        <v>126</v>
      </c>
      <c r="B116" s="25" t="str">
        <f aca="false">LEFT(A116,2)</f>
        <v>12</v>
      </c>
      <c r="C116" s="26" t="n">
        <f aca="false">VLOOKUP(MID(A116,4,4),MONTHS!$A$1:$B$12,2,0)</f>
        <v>12</v>
      </c>
      <c r="D116" s="26" t="n">
        <f aca="false">_xlfn.NUMBERVALUE(RIGHT(A116,2))-43</f>
        <v>23</v>
      </c>
      <c r="E116" s="27" t="n">
        <f aca="false">DATE(2000+D116,C116,B116)</f>
        <v>45272</v>
      </c>
      <c r="F116" s="28" t="n">
        <v>14.4573</v>
      </c>
      <c r="G116" s="28" t="n">
        <v>14.4574</v>
      </c>
      <c r="H116" s="28" t="n">
        <v>14.4573</v>
      </c>
      <c r="I116" s="29" t="n">
        <f aca="false">F116-F117</f>
        <v>0.00309999999999988</v>
      </c>
      <c r="J116" s="30" t="n">
        <f aca="false">I116/F117/(E116-E117)*100</f>
        <v>0.00536176336289778</v>
      </c>
      <c r="K116" s="31" t="n">
        <f aca="false">IF(H116&lt;H117,1+K117,0)</f>
        <v>0</v>
      </c>
      <c r="L116" s="32" t="n">
        <f aca="false">MIN(0, H116-MAX(H117:H127))</f>
        <v>0</v>
      </c>
      <c r="M116" s="3" t="n">
        <f aca="false">ABS(L116)/MAX(H116:H127)</f>
        <v>0</v>
      </c>
    </row>
    <row r="117" customFormat="false" ht="15" hidden="false" customHeight="false" outlineLevel="0" collapsed="false">
      <c r="A117" s="25" t="s">
        <v>127</v>
      </c>
      <c r="B117" s="25" t="str">
        <f aca="false">LEFT(A117,2)</f>
        <v>08</v>
      </c>
      <c r="C117" s="26" t="n">
        <f aca="false">VLOOKUP(MID(A117,4,4),MONTHS!$A$1:$B$12,2,0)</f>
        <v>12</v>
      </c>
      <c r="D117" s="26" t="n">
        <f aca="false">_xlfn.NUMBERVALUE(RIGHT(A117,2))-43</f>
        <v>23</v>
      </c>
      <c r="E117" s="27" t="n">
        <f aca="false">DATE(2000+D117,C117,B117)</f>
        <v>45268</v>
      </c>
      <c r="F117" s="28" t="n">
        <v>14.4542</v>
      </c>
      <c r="G117" s="28" t="n">
        <v>14.4543</v>
      </c>
      <c r="H117" s="28" t="n">
        <v>14.4542</v>
      </c>
      <c r="I117" s="29" t="n">
        <f aca="false">F117-F118</f>
        <v>0.000999999999999446</v>
      </c>
      <c r="J117" s="30" t="n">
        <f aca="false">I117/F118/(E117-E118)*100</f>
        <v>0.00691888301552214</v>
      </c>
      <c r="K117" s="31" t="n">
        <f aca="false">IF(H117&lt;H118,1+K118,0)</f>
        <v>0</v>
      </c>
      <c r="L117" s="32" t="n">
        <f aca="false">MIN(0, H117-MAX(H118:H128))</f>
        <v>0</v>
      </c>
      <c r="M117" s="3" t="n">
        <f aca="false">ABS(L117)/MAX(H117:H128)</f>
        <v>0</v>
      </c>
    </row>
    <row r="118" customFormat="false" ht="15" hidden="false" customHeight="false" outlineLevel="0" collapsed="false">
      <c r="A118" s="25" t="s">
        <v>128</v>
      </c>
      <c r="B118" s="25" t="str">
        <f aca="false">LEFT(A118,2)</f>
        <v>07</v>
      </c>
      <c r="C118" s="26" t="n">
        <f aca="false">VLOOKUP(MID(A118,4,4),MONTHS!$A$1:$B$12,2,0)</f>
        <v>12</v>
      </c>
      <c r="D118" s="26" t="n">
        <f aca="false">_xlfn.NUMBERVALUE(RIGHT(A118,2))-43</f>
        <v>23</v>
      </c>
      <c r="E118" s="27" t="n">
        <f aca="false">DATE(2000+D118,C118,B118)</f>
        <v>45267</v>
      </c>
      <c r="F118" s="28" t="n">
        <v>14.4532</v>
      </c>
      <c r="G118" s="28" t="n">
        <v>14.4533</v>
      </c>
      <c r="H118" s="28" t="n">
        <v>14.4532</v>
      </c>
      <c r="I118" s="29" t="n">
        <f aca="false">F118-F119</f>
        <v>0.00180000000000113</v>
      </c>
      <c r="J118" s="30" t="n">
        <f aca="false">I118/F119/(E118-E119)*100</f>
        <v>0.0124555406396691</v>
      </c>
      <c r="K118" s="31" t="n">
        <f aca="false">IF(H118&lt;H119,1+K119,0)</f>
        <v>0</v>
      </c>
      <c r="L118" s="32" t="n">
        <f aca="false">MIN(0, H118-MAX(H119:H129))</f>
        <v>0</v>
      </c>
      <c r="M118" s="3" t="n">
        <f aca="false">ABS(L118)/MAX(H118:H129)</f>
        <v>0</v>
      </c>
    </row>
    <row r="119" customFormat="false" ht="15" hidden="false" customHeight="false" outlineLevel="0" collapsed="false">
      <c r="A119" s="25" t="s">
        <v>129</v>
      </c>
      <c r="B119" s="25" t="str">
        <f aca="false">LEFT(A119,2)</f>
        <v>06</v>
      </c>
      <c r="C119" s="26" t="n">
        <f aca="false">VLOOKUP(MID(A119,4,4),MONTHS!$A$1:$B$12,2,0)</f>
        <v>12</v>
      </c>
      <c r="D119" s="26" t="n">
        <f aca="false">_xlfn.NUMBERVALUE(RIGHT(A119,2))-43</f>
        <v>23</v>
      </c>
      <c r="E119" s="27" t="n">
        <f aca="false">DATE(2000+D119,C119,B119)</f>
        <v>45266</v>
      </c>
      <c r="F119" s="28" t="n">
        <v>14.4514</v>
      </c>
      <c r="G119" s="28" t="n">
        <v>14.4515</v>
      </c>
      <c r="H119" s="28" t="n">
        <v>14.4514</v>
      </c>
      <c r="I119" s="29" t="n">
        <f aca="false">F119-F120</f>
        <v>0.00140000000000029</v>
      </c>
      <c r="J119" s="30" t="n">
        <f aca="false">I119/F120/(E119-E120)*100</f>
        <v>0.00484429065744045</v>
      </c>
      <c r="K119" s="31" t="n">
        <f aca="false">IF(H119&lt;H120,1+K120,0)</f>
        <v>0</v>
      </c>
      <c r="L119" s="32" t="n">
        <f aca="false">MIN(0, H119-MAX(H120:H130))</f>
        <v>0</v>
      </c>
      <c r="M119" s="3" t="n">
        <f aca="false">ABS(L119)/MAX(H119:H130)</f>
        <v>0</v>
      </c>
    </row>
    <row r="120" customFormat="false" ht="15" hidden="false" customHeight="false" outlineLevel="0" collapsed="false">
      <c r="A120" s="25" t="s">
        <v>130</v>
      </c>
      <c r="B120" s="25" t="str">
        <f aca="false">LEFT(A120,2)</f>
        <v>04</v>
      </c>
      <c r="C120" s="26" t="n">
        <f aca="false">VLOOKUP(MID(A120,4,4),MONTHS!$A$1:$B$12,2,0)</f>
        <v>12</v>
      </c>
      <c r="D120" s="26" t="n">
        <f aca="false">_xlfn.NUMBERVALUE(RIGHT(A120,2))-43</f>
        <v>23</v>
      </c>
      <c r="E120" s="27" t="n">
        <f aca="false">DATE(2000+D120,C120,B120)</f>
        <v>45264</v>
      </c>
      <c r="F120" s="28" t="n">
        <v>14.45</v>
      </c>
      <c r="G120" s="28" t="n">
        <v>14.4501</v>
      </c>
      <c r="H120" s="28" t="n">
        <v>14.45</v>
      </c>
      <c r="I120" s="29" t="n">
        <f aca="false">F120-F121</f>
        <v>0.0027999999999988</v>
      </c>
      <c r="J120" s="30" t="n">
        <f aca="false">I120/F121/(E120-E121)*100</f>
        <v>0.00646030603392307</v>
      </c>
      <c r="K120" s="31" t="n">
        <f aca="false">IF(H120&lt;H121,1+K121,0)</f>
        <v>0</v>
      </c>
      <c r="L120" s="32" t="n">
        <f aca="false">MIN(0, H120-MAX(H121:H131))</f>
        <v>0</v>
      </c>
      <c r="M120" s="3" t="n">
        <f aca="false">ABS(L120)/MAX(H120:H131)</f>
        <v>0</v>
      </c>
    </row>
    <row r="121" customFormat="false" ht="15" hidden="false" customHeight="false" outlineLevel="0" collapsed="false">
      <c r="A121" s="25" t="s">
        <v>131</v>
      </c>
      <c r="B121" s="25" t="str">
        <f aca="false">LEFT(A121,2)</f>
        <v>01</v>
      </c>
      <c r="C121" s="26" t="n">
        <f aca="false">VLOOKUP(MID(A121,4,4),MONTHS!$A$1:$B$12,2,0)</f>
        <v>12</v>
      </c>
      <c r="D121" s="26" t="n">
        <f aca="false">_xlfn.NUMBERVALUE(RIGHT(A121,2))-43</f>
        <v>23</v>
      </c>
      <c r="E121" s="27" t="n">
        <f aca="false">DATE(2000+D121,C121,B121)</f>
        <v>45261</v>
      </c>
      <c r="F121" s="28" t="n">
        <v>14.4472</v>
      </c>
      <c r="G121" s="28" t="n">
        <v>14.4473</v>
      </c>
      <c r="H121" s="28" t="n">
        <v>14.4472</v>
      </c>
      <c r="I121" s="29" t="n">
        <f aca="false">F121-F122</f>
        <v>0.00170000000000137</v>
      </c>
      <c r="J121" s="30" t="n">
        <f aca="false">I121/F122/(E121-E122)*100</f>
        <v>0.0117683707729145</v>
      </c>
      <c r="K121" s="31" t="n">
        <f aca="false">IF(H121&lt;H122,1+K122,0)</f>
        <v>0</v>
      </c>
      <c r="L121" s="32" t="n">
        <f aca="false">MIN(0, H121-MAX(H122:H132))</f>
        <v>0</v>
      </c>
      <c r="M121" s="3" t="n">
        <f aca="false">ABS(L121)/MAX(H121:H132)</f>
        <v>0</v>
      </c>
    </row>
    <row r="122" customFormat="false" ht="15" hidden="false" customHeight="false" outlineLevel="0" collapsed="false">
      <c r="A122" s="25" t="s">
        <v>132</v>
      </c>
      <c r="B122" s="25" t="str">
        <f aca="false">LEFT(A122,2)</f>
        <v>30</v>
      </c>
      <c r="C122" s="26" t="n">
        <f aca="false">VLOOKUP(MID(A122,4,4),MONTHS!$A$1:$B$12,2,0)</f>
        <v>11</v>
      </c>
      <c r="D122" s="26" t="n">
        <f aca="false">_xlfn.NUMBERVALUE(RIGHT(A122,2))-43</f>
        <v>23</v>
      </c>
      <c r="E122" s="27" t="n">
        <f aca="false">DATE(2000+D122,C122,B122)</f>
        <v>45260</v>
      </c>
      <c r="F122" s="28" t="n">
        <v>14.4455</v>
      </c>
      <c r="G122" s="28" t="n">
        <v>14.4456</v>
      </c>
      <c r="H122" s="28" t="n">
        <v>14.4455</v>
      </c>
      <c r="I122" s="29" t="n">
        <f aca="false">F122-F123</f>
        <v>0.000699999999998369</v>
      </c>
      <c r="J122" s="30" t="n">
        <f aca="false">I122/F123/(E122-E123)*100</f>
        <v>0.00484603455913802</v>
      </c>
      <c r="K122" s="31" t="n">
        <f aca="false">IF(H122&lt;H123,1+K123,0)</f>
        <v>0</v>
      </c>
      <c r="L122" s="32" t="n">
        <f aca="false">MIN(0, H122-MAX(H123:H133))</f>
        <v>0</v>
      </c>
      <c r="M122" s="3" t="n">
        <f aca="false">ABS(L122)/MAX(H122:H133)</f>
        <v>0</v>
      </c>
    </row>
    <row r="123" customFormat="false" ht="15" hidden="false" customHeight="false" outlineLevel="0" collapsed="false">
      <c r="A123" s="25" t="s">
        <v>133</v>
      </c>
      <c r="B123" s="25" t="str">
        <f aca="false">LEFT(A123,2)</f>
        <v>29</v>
      </c>
      <c r="C123" s="26" t="n">
        <f aca="false">VLOOKUP(MID(A123,4,4),MONTHS!$A$1:$B$12,2,0)</f>
        <v>11</v>
      </c>
      <c r="D123" s="26" t="n">
        <f aca="false">_xlfn.NUMBERVALUE(RIGHT(A123,2))-43</f>
        <v>23</v>
      </c>
      <c r="E123" s="27" t="n">
        <f aca="false">DATE(2000+D123,C123,B123)</f>
        <v>45259</v>
      </c>
      <c r="F123" s="28" t="n">
        <v>14.4448</v>
      </c>
      <c r="G123" s="28" t="n">
        <v>14.4449</v>
      </c>
      <c r="H123" s="28" t="n">
        <v>14.4448</v>
      </c>
      <c r="I123" s="29" t="n">
        <f aca="false">F123-F124</f>
        <v>0.000900000000001455</v>
      </c>
      <c r="J123" s="30" t="n">
        <f aca="false">I123/F124/(E123-E124)*100</f>
        <v>0.00623100409170276</v>
      </c>
      <c r="K123" s="31" t="n">
        <f aca="false">IF(H123&lt;H124,1+K124,0)</f>
        <v>0</v>
      </c>
      <c r="L123" s="32" t="n">
        <f aca="false">MIN(0, H123-MAX(H124:H134))</f>
        <v>0</v>
      </c>
      <c r="M123" s="3" t="n">
        <f aca="false">ABS(L123)/MAX(H123:H134)</f>
        <v>0</v>
      </c>
    </row>
    <row r="124" customFormat="false" ht="15" hidden="false" customHeight="false" outlineLevel="0" collapsed="false">
      <c r="A124" s="25" t="s">
        <v>134</v>
      </c>
      <c r="B124" s="25" t="str">
        <f aca="false">LEFT(A124,2)</f>
        <v>28</v>
      </c>
      <c r="C124" s="26" t="n">
        <f aca="false">VLOOKUP(MID(A124,4,4),MONTHS!$A$1:$B$12,2,0)</f>
        <v>11</v>
      </c>
      <c r="D124" s="26" t="n">
        <f aca="false">_xlfn.NUMBERVALUE(RIGHT(A124,2))-43</f>
        <v>23</v>
      </c>
      <c r="E124" s="27" t="n">
        <f aca="false">DATE(2000+D124,C124,B124)</f>
        <v>45258</v>
      </c>
      <c r="F124" s="28" t="n">
        <v>14.4439</v>
      </c>
      <c r="G124" s="28" t="n">
        <v>14.444</v>
      </c>
      <c r="H124" s="28" t="n">
        <v>14.4439</v>
      </c>
      <c r="I124" s="29" t="n">
        <f aca="false">F124-F125</f>
        <v>0.000599999999998602</v>
      </c>
      <c r="J124" s="30" t="n">
        <f aca="false">I124/F125/(E124-E125)*100</f>
        <v>0.00415417529234041</v>
      </c>
      <c r="K124" s="31" t="n">
        <f aca="false">IF(H124&lt;H125,1+K125,0)</f>
        <v>0</v>
      </c>
      <c r="L124" s="32" t="n">
        <f aca="false">MIN(0, H124-MAX(H125:H135))</f>
        <v>0</v>
      </c>
      <c r="M124" s="3" t="n">
        <f aca="false">ABS(L124)/MAX(H124:H135)</f>
        <v>0</v>
      </c>
    </row>
    <row r="125" customFormat="false" ht="15" hidden="false" customHeight="false" outlineLevel="0" collapsed="false">
      <c r="A125" s="25" t="s">
        <v>135</v>
      </c>
      <c r="B125" s="25" t="str">
        <f aca="false">LEFT(A125,2)</f>
        <v>27</v>
      </c>
      <c r="C125" s="26" t="n">
        <f aca="false">VLOOKUP(MID(A125,4,4),MONTHS!$A$1:$B$12,2,0)</f>
        <v>11</v>
      </c>
      <c r="D125" s="26" t="n">
        <f aca="false">_xlfn.NUMBERVALUE(RIGHT(A125,2))-43</f>
        <v>23</v>
      </c>
      <c r="E125" s="27" t="n">
        <f aca="false">DATE(2000+D125,C125,B125)</f>
        <v>45257</v>
      </c>
      <c r="F125" s="28" t="n">
        <v>14.4433</v>
      </c>
      <c r="G125" s="28" t="n">
        <v>14.4434</v>
      </c>
      <c r="H125" s="28" t="n">
        <v>14.4433</v>
      </c>
      <c r="I125" s="29" t="n">
        <f aca="false">F125-F126</f>
        <v>0.00360000000000049</v>
      </c>
      <c r="J125" s="30" t="n">
        <f aca="false">I125/F126/(E125-E126)*100</f>
        <v>0.00831042196167624</v>
      </c>
      <c r="K125" s="31" t="n">
        <f aca="false">IF(H125&lt;H126,1+K126,0)</f>
        <v>0</v>
      </c>
      <c r="L125" s="32" t="n">
        <f aca="false">MIN(0, H125-MAX(H126:H136))</f>
        <v>0</v>
      </c>
      <c r="M125" s="3" t="n">
        <f aca="false">ABS(L125)/MAX(H125:H136)</f>
        <v>0</v>
      </c>
    </row>
    <row r="126" customFormat="false" ht="15" hidden="false" customHeight="false" outlineLevel="0" collapsed="false">
      <c r="A126" s="25" t="s">
        <v>136</v>
      </c>
      <c r="B126" s="25" t="str">
        <f aca="false">LEFT(A126,2)</f>
        <v>24</v>
      </c>
      <c r="C126" s="26" t="n">
        <f aca="false">VLOOKUP(MID(A126,4,4),MONTHS!$A$1:$B$12,2,0)</f>
        <v>11</v>
      </c>
      <c r="D126" s="26" t="n">
        <f aca="false">_xlfn.NUMBERVALUE(RIGHT(A126,2))-43</f>
        <v>23</v>
      </c>
      <c r="E126" s="27" t="n">
        <f aca="false">DATE(2000+D126,C126,B126)</f>
        <v>45254</v>
      </c>
      <c r="F126" s="28" t="n">
        <v>14.4397</v>
      </c>
      <c r="G126" s="28" t="n">
        <v>14.4398</v>
      </c>
      <c r="H126" s="28" t="n">
        <v>14.4397</v>
      </c>
      <c r="I126" s="29" t="n">
        <f aca="false">F126-F127</f>
        <v>9.99999999997669E-005</v>
      </c>
      <c r="J126" s="30" t="n">
        <f aca="false">I126/F127/(E126-E127)*100</f>
        <v>0.000692539959554052</v>
      </c>
      <c r="K126" s="31" t="n">
        <f aca="false">IF(H126&lt;H127,1+K127,0)</f>
        <v>0</v>
      </c>
      <c r="L126" s="32" t="n">
        <f aca="false">MIN(0, H126-MAX(H127:H137))</f>
        <v>0</v>
      </c>
      <c r="M126" s="3" t="n">
        <f aca="false">ABS(L126)/MAX(H126:H137)</f>
        <v>0</v>
      </c>
    </row>
    <row r="127" customFormat="false" ht="15" hidden="false" customHeight="false" outlineLevel="0" collapsed="false">
      <c r="A127" s="25" t="s">
        <v>137</v>
      </c>
      <c r="B127" s="25" t="str">
        <f aca="false">LEFT(A127,2)</f>
        <v>23</v>
      </c>
      <c r="C127" s="26" t="n">
        <f aca="false">VLOOKUP(MID(A127,4,4),MONTHS!$A$1:$B$12,2,0)</f>
        <v>11</v>
      </c>
      <c r="D127" s="26" t="n">
        <f aca="false">_xlfn.NUMBERVALUE(RIGHT(A127,2))-43</f>
        <v>23</v>
      </c>
      <c r="E127" s="27" t="n">
        <f aca="false">DATE(2000+D127,C127,B127)</f>
        <v>45253</v>
      </c>
      <c r="F127" s="28" t="n">
        <v>14.4396</v>
      </c>
      <c r="G127" s="28" t="n">
        <v>14.4397</v>
      </c>
      <c r="H127" s="28" t="n">
        <v>14.4396</v>
      </c>
      <c r="I127" s="29" t="n">
        <f aca="false">F127-F128</f>
        <v>0.000899999999999679</v>
      </c>
      <c r="J127" s="30" t="n">
        <f aca="false">I127/F128/(E127-E128)*100</f>
        <v>0.00623324814560645</v>
      </c>
      <c r="K127" s="31" t="n">
        <f aca="false">IF(H127&lt;H128,1+K128,0)</f>
        <v>0</v>
      </c>
      <c r="L127" s="32" t="n">
        <f aca="false">MIN(0, H127-MAX(H128:H138))</f>
        <v>0</v>
      </c>
      <c r="M127" s="3" t="n">
        <f aca="false">ABS(L127)/MAX(H127:H138)</f>
        <v>0</v>
      </c>
    </row>
    <row r="128" customFormat="false" ht="15" hidden="false" customHeight="false" outlineLevel="0" collapsed="false">
      <c r="A128" s="25" t="s">
        <v>138</v>
      </c>
      <c r="B128" s="25" t="str">
        <f aca="false">LEFT(A128,2)</f>
        <v>22</v>
      </c>
      <c r="C128" s="26" t="n">
        <f aca="false">VLOOKUP(MID(A128,4,4),MONTHS!$A$1:$B$12,2,0)</f>
        <v>11</v>
      </c>
      <c r="D128" s="26" t="n">
        <f aca="false">_xlfn.NUMBERVALUE(RIGHT(A128,2))-43</f>
        <v>23</v>
      </c>
      <c r="E128" s="27" t="n">
        <f aca="false">DATE(2000+D128,C128,B128)</f>
        <v>45252</v>
      </c>
      <c r="F128" s="28" t="n">
        <v>14.4387</v>
      </c>
      <c r="G128" s="28" t="n">
        <v>14.4388</v>
      </c>
      <c r="H128" s="28" t="n">
        <v>14.4387</v>
      </c>
      <c r="I128" s="29" t="n">
        <f aca="false">F128-F129</f>
        <v>0.00130000000000052</v>
      </c>
      <c r="J128" s="30" t="n">
        <f aca="false">I128/F129/(E128-E129)*100</f>
        <v>0.0090043913724114</v>
      </c>
      <c r="K128" s="31" t="n">
        <f aca="false">IF(H128&lt;H129,1+K129,0)</f>
        <v>0</v>
      </c>
      <c r="L128" s="32" t="n">
        <f aca="false">MIN(0, H128-MAX(H129:H139))</f>
        <v>0</v>
      </c>
      <c r="M128" s="3" t="n">
        <f aca="false">ABS(L128)/MAX(H128:H139)</f>
        <v>0</v>
      </c>
    </row>
    <row r="129" customFormat="false" ht="15" hidden="false" customHeight="false" outlineLevel="0" collapsed="false">
      <c r="A129" s="25" t="s">
        <v>139</v>
      </c>
      <c r="B129" s="25" t="str">
        <f aca="false">LEFT(A129,2)</f>
        <v>21</v>
      </c>
      <c r="C129" s="26" t="n">
        <f aca="false">VLOOKUP(MID(A129,4,4),MONTHS!$A$1:$B$12,2,0)</f>
        <v>11</v>
      </c>
      <c r="D129" s="26" t="n">
        <f aca="false">_xlfn.NUMBERVALUE(RIGHT(A129,2))-43</f>
        <v>23</v>
      </c>
      <c r="E129" s="27" t="n">
        <f aca="false">DATE(2000+D129,C129,B129)</f>
        <v>45251</v>
      </c>
      <c r="F129" s="28" t="n">
        <v>14.4374</v>
      </c>
      <c r="G129" s="28" t="n">
        <v>14.4375</v>
      </c>
      <c r="H129" s="28" t="n">
        <v>14.4374</v>
      </c>
      <c r="I129" s="29" t="n">
        <f aca="false">F129-F130</f>
        <v>0.000899999999999679</v>
      </c>
      <c r="J129" s="30" t="n">
        <f aca="false">I129/F130/(E129-E130)*100</f>
        <v>0.00623419803968884</v>
      </c>
      <c r="K129" s="31" t="n">
        <f aca="false">IF(H129&lt;H130,1+K130,0)</f>
        <v>0</v>
      </c>
      <c r="L129" s="32" t="n">
        <f aca="false">MIN(0, H129-MAX(H130:H140))</f>
        <v>0</v>
      </c>
      <c r="M129" s="3" t="n">
        <f aca="false">ABS(L129)/MAX(H129:H140)</f>
        <v>0</v>
      </c>
    </row>
    <row r="130" customFormat="false" ht="15" hidden="false" customHeight="false" outlineLevel="0" collapsed="false">
      <c r="A130" s="25" t="s">
        <v>140</v>
      </c>
      <c r="B130" s="25" t="str">
        <f aca="false">LEFT(A130,2)</f>
        <v>20</v>
      </c>
      <c r="C130" s="26" t="n">
        <f aca="false">VLOOKUP(MID(A130,4,4),MONTHS!$A$1:$B$12,2,0)</f>
        <v>11</v>
      </c>
      <c r="D130" s="26" t="n">
        <f aca="false">_xlfn.NUMBERVALUE(RIGHT(A130,2))-43</f>
        <v>23</v>
      </c>
      <c r="E130" s="27" t="n">
        <f aca="false">DATE(2000+D130,C130,B130)</f>
        <v>45250</v>
      </c>
      <c r="F130" s="28" t="n">
        <v>14.4365</v>
      </c>
      <c r="G130" s="28" t="n">
        <v>14.4366</v>
      </c>
      <c r="H130" s="28" t="n">
        <v>14.4365</v>
      </c>
      <c r="I130" s="29" t="n">
        <f aca="false">F130-F131</f>
        <v>0.00309999999999988</v>
      </c>
      <c r="J130" s="30" t="n">
        <f aca="false">I130/F131/(E130-E131)*100</f>
        <v>0.00715932028027557</v>
      </c>
      <c r="K130" s="31" t="n">
        <f aca="false">IF(H130&lt;H131,1+K131,0)</f>
        <v>0</v>
      </c>
      <c r="L130" s="32" t="n">
        <f aca="false">MIN(0, H130-MAX(H131:H141))</f>
        <v>0</v>
      </c>
      <c r="M130" s="3" t="n">
        <f aca="false">ABS(L130)/MAX(H130:H141)</f>
        <v>0</v>
      </c>
    </row>
    <row r="131" customFormat="false" ht="15" hidden="false" customHeight="false" outlineLevel="0" collapsed="false">
      <c r="A131" s="25" t="s">
        <v>141</v>
      </c>
      <c r="B131" s="25" t="str">
        <f aca="false">LEFT(A131,2)</f>
        <v>17</v>
      </c>
      <c r="C131" s="26" t="n">
        <f aca="false">VLOOKUP(MID(A131,4,4),MONTHS!$A$1:$B$12,2,0)</f>
        <v>11</v>
      </c>
      <c r="D131" s="26" t="n">
        <f aca="false">_xlfn.NUMBERVALUE(RIGHT(A131,2))-43</f>
        <v>23</v>
      </c>
      <c r="E131" s="27" t="n">
        <f aca="false">DATE(2000+D131,C131,B131)</f>
        <v>45247</v>
      </c>
      <c r="F131" s="28" t="n">
        <v>14.4334</v>
      </c>
      <c r="G131" s="28" t="n">
        <v>14.4335</v>
      </c>
      <c r="H131" s="28" t="n">
        <v>14.4334</v>
      </c>
      <c r="I131" s="29" t="n">
        <f aca="false">F131-F132</f>
        <v>0.00170000000000137</v>
      </c>
      <c r="J131" s="30" t="n">
        <f aca="false">I131/F132/(E131-E132)*100</f>
        <v>0.0117796240221275</v>
      </c>
      <c r="K131" s="31" t="n">
        <f aca="false">IF(H131&lt;H132,1+K132,0)</f>
        <v>0</v>
      </c>
      <c r="L131" s="32" t="n">
        <f aca="false">MIN(0, H131-MAX(H132:H142))</f>
        <v>0</v>
      </c>
      <c r="M131" s="3" t="n">
        <f aca="false">ABS(L131)/MAX(H131:H142)</f>
        <v>0</v>
      </c>
    </row>
    <row r="132" customFormat="false" ht="15" hidden="false" customHeight="false" outlineLevel="0" collapsed="false">
      <c r="A132" s="25" t="s">
        <v>142</v>
      </c>
      <c r="B132" s="25" t="str">
        <f aca="false">LEFT(A132,2)</f>
        <v>16</v>
      </c>
      <c r="C132" s="26" t="n">
        <f aca="false">VLOOKUP(MID(A132,4,4),MONTHS!$A$1:$B$12,2,0)</f>
        <v>11</v>
      </c>
      <c r="D132" s="26" t="n">
        <f aca="false">_xlfn.NUMBERVALUE(RIGHT(A132,2))-43</f>
        <v>23</v>
      </c>
      <c r="E132" s="27" t="n">
        <f aca="false">DATE(2000+D132,C132,B132)</f>
        <v>45246</v>
      </c>
      <c r="F132" s="28" t="n">
        <v>14.4317</v>
      </c>
      <c r="G132" s="28" t="n">
        <v>14.4318</v>
      </c>
      <c r="H132" s="28" t="n">
        <v>14.4317</v>
      </c>
      <c r="I132" s="29" t="n">
        <f aca="false">F132-F133</f>
        <v>0.000999999999999446</v>
      </c>
      <c r="J132" s="30" t="n">
        <f aca="false">I132/F133/(E132-E133)*100</f>
        <v>0.00692967077133781</v>
      </c>
      <c r="K132" s="31" t="n">
        <f aca="false">IF(H132&lt;H133,1+K133,0)</f>
        <v>0</v>
      </c>
      <c r="L132" s="32" t="n">
        <f aca="false">MIN(0, H132-MAX(H133:H143))</f>
        <v>0</v>
      </c>
      <c r="M132" s="3" t="n">
        <f aca="false">ABS(L132)/MAX(H132:H143)</f>
        <v>0</v>
      </c>
    </row>
    <row r="133" customFormat="false" ht="15" hidden="false" customHeight="false" outlineLevel="0" collapsed="false">
      <c r="A133" s="25" t="s">
        <v>143</v>
      </c>
      <c r="B133" s="25" t="str">
        <f aca="false">LEFT(A133,2)</f>
        <v>15</v>
      </c>
      <c r="C133" s="26" t="n">
        <f aca="false">VLOOKUP(MID(A133,4,4),MONTHS!$A$1:$B$12,2,0)</f>
        <v>11</v>
      </c>
      <c r="D133" s="26" t="n">
        <f aca="false">_xlfn.NUMBERVALUE(RIGHT(A133,2))-43</f>
        <v>23</v>
      </c>
      <c r="E133" s="27" t="n">
        <f aca="false">DATE(2000+D133,C133,B133)</f>
        <v>45245</v>
      </c>
      <c r="F133" s="28" t="n">
        <v>14.4307</v>
      </c>
      <c r="G133" s="28" t="n">
        <v>14.4308</v>
      </c>
      <c r="H133" s="28" t="n">
        <v>14.4307</v>
      </c>
      <c r="I133" s="29" t="n">
        <f aca="false">F133-F134</f>
        <v>0.00210000000000043</v>
      </c>
      <c r="J133" s="30" t="n">
        <f aca="false">I133/F134/(E133-E134)*100</f>
        <v>0.0145544266249008</v>
      </c>
      <c r="K133" s="31" t="n">
        <f aca="false">IF(H133&lt;H134,1+K134,0)</f>
        <v>0</v>
      </c>
      <c r="L133" s="32" t="n">
        <f aca="false">MIN(0, H133-MAX(H134:H144))</f>
        <v>0</v>
      </c>
      <c r="M133" s="3" t="n">
        <f aca="false">ABS(L133)/MAX(H133:H144)</f>
        <v>0</v>
      </c>
    </row>
    <row r="134" customFormat="false" ht="15" hidden="false" customHeight="false" outlineLevel="0" collapsed="false">
      <c r="A134" s="25" t="s">
        <v>144</v>
      </c>
      <c r="B134" s="25" t="str">
        <f aca="false">LEFT(A134,2)</f>
        <v>14</v>
      </c>
      <c r="C134" s="26" t="n">
        <f aca="false">VLOOKUP(MID(A134,4,4),MONTHS!$A$1:$B$12,2,0)</f>
        <v>11</v>
      </c>
      <c r="D134" s="26" t="n">
        <f aca="false">_xlfn.NUMBERVALUE(RIGHT(A134,2))-43</f>
        <v>23</v>
      </c>
      <c r="E134" s="27" t="n">
        <f aca="false">DATE(2000+D134,C134,B134)</f>
        <v>45244</v>
      </c>
      <c r="F134" s="28" t="n">
        <v>14.4286</v>
      </c>
      <c r="G134" s="28" t="n">
        <v>14.4287</v>
      </c>
      <c r="H134" s="28" t="n">
        <v>14.4286</v>
      </c>
      <c r="I134" s="29" t="n">
        <f aca="false">F134-F135</f>
        <v>0.00129999999999875</v>
      </c>
      <c r="J134" s="30" t="n">
        <f aca="false">I134/F135/(E134-E135)*100</f>
        <v>0.00901069500182811</v>
      </c>
      <c r="K134" s="31" t="n">
        <f aca="false">IF(H134&lt;H135,1+K135,0)</f>
        <v>0</v>
      </c>
      <c r="L134" s="32" t="n">
        <f aca="false">MIN(0, H134-MAX(H135:H145))</f>
        <v>0</v>
      </c>
      <c r="M134" s="3" t="n">
        <f aca="false">ABS(L134)/MAX(H134:H145)</f>
        <v>0</v>
      </c>
    </row>
    <row r="135" customFormat="false" ht="15" hidden="false" customHeight="false" outlineLevel="0" collapsed="false">
      <c r="A135" s="25" t="s">
        <v>145</v>
      </c>
      <c r="B135" s="25" t="str">
        <f aca="false">LEFT(A135,2)</f>
        <v>13</v>
      </c>
      <c r="C135" s="26" t="n">
        <f aca="false">VLOOKUP(MID(A135,4,4),MONTHS!$A$1:$B$12,2,0)</f>
        <v>11</v>
      </c>
      <c r="D135" s="26" t="n">
        <f aca="false">_xlfn.NUMBERVALUE(RIGHT(A135,2))-43</f>
        <v>23</v>
      </c>
      <c r="E135" s="27" t="n">
        <f aca="false">DATE(2000+D135,C135,B135)</f>
        <v>45243</v>
      </c>
      <c r="F135" s="28" t="n">
        <v>14.4273</v>
      </c>
      <c r="G135" s="28" t="n">
        <v>14.4274</v>
      </c>
      <c r="H135" s="28" t="n">
        <v>14.4273</v>
      </c>
      <c r="I135" s="29" t="n">
        <f aca="false">F135-F136</f>
        <v>0.00170000000000137</v>
      </c>
      <c r="J135" s="30" t="n">
        <f aca="false">I135/F136/(E135-E136)*100</f>
        <v>0.00392820171547196</v>
      </c>
      <c r="K135" s="31" t="n">
        <f aca="false">IF(H135&lt;H136,1+K136,0)</f>
        <v>0</v>
      </c>
      <c r="L135" s="32" t="n">
        <f aca="false">MIN(0, H135-MAX(H136:H146))</f>
        <v>0</v>
      </c>
      <c r="M135" s="3" t="n">
        <f aca="false">ABS(L135)/MAX(H135:H146)</f>
        <v>0</v>
      </c>
    </row>
    <row r="136" customFormat="false" ht="15" hidden="false" customHeight="false" outlineLevel="0" collapsed="false">
      <c r="A136" s="25" t="s">
        <v>146</v>
      </c>
      <c r="B136" s="25" t="str">
        <f aca="false">LEFT(A136,2)</f>
        <v>10</v>
      </c>
      <c r="C136" s="26" t="n">
        <f aca="false">VLOOKUP(MID(A136,4,4),MONTHS!$A$1:$B$12,2,0)</f>
        <v>11</v>
      </c>
      <c r="D136" s="26" t="n">
        <f aca="false">_xlfn.NUMBERVALUE(RIGHT(A136,2))-43</f>
        <v>23</v>
      </c>
      <c r="E136" s="27" t="n">
        <f aca="false">DATE(2000+D136,C136,B136)</f>
        <v>45240</v>
      </c>
      <c r="F136" s="28" t="n">
        <v>14.4256</v>
      </c>
      <c r="G136" s="28" t="n">
        <v>14.4257</v>
      </c>
      <c r="H136" s="28" t="n">
        <v>14.4256</v>
      </c>
      <c r="I136" s="29" t="n">
        <f aca="false">F136-F137</f>
        <v>0.000899999999999679</v>
      </c>
      <c r="J136" s="30" t="n">
        <f aca="false">I136/F137/(E136-E137)*100</f>
        <v>0.00623929787101069</v>
      </c>
      <c r="K136" s="31" t="n">
        <f aca="false">IF(H136&lt;H137,1+K137,0)</f>
        <v>0</v>
      </c>
      <c r="L136" s="32" t="n">
        <f aca="false">MIN(0, H136-MAX(H137:H147))</f>
        <v>0</v>
      </c>
      <c r="M136" s="3" t="n">
        <f aca="false">ABS(L136)/MAX(H136:H147)</f>
        <v>0</v>
      </c>
    </row>
    <row r="137" customFormat="false" ht="15" hidden="false" customHeight="false" outlineLevel="0" collapsed="false">
      <c r="A137" s="25" t="s">
        <v>147</v>
      </c>
      <c r="B137" s="25" t="str">
        <f aca="false">LEFT(A137,2)</f>
        <v>09</v>
      </c>
      <c r="C137" s="26" t="n">
        <f aca="false">VLOOKUP(MID(A137,4,4),MONTHS!$A$1:$B$12,2,0)</f>
        <v>11</v>
      </c>
      <c r="D137" s="26" t="n">
        <f aca="false">_xlfn.NUMBERVALUE(RIGHT(A137,2))-43</f>
        <v>23</v>
      </c>
      <c r="E137" s="27" t="n">
        <f aca="false">DATE(2000+D137,C137,B137)</f>
        <v>45239</v>
      </c>
      <c r="F137" s="28" t="n">
        <v>14.4247</v>
      </c>
      <c r="G137" s="28" t="n">
        <v>14.4248</v>
      </c>
      <c r="H137" s="28" t="n">
        <v>14.4247</v>
      </c>
      <c r="I137" s="29" t="n">
        <f aca="false">F137-F138</f>
        <v>0.00199999999999889</v>
      </c>
      <c r="J137" s="30" t="n">
        <f aca="false">I137/F138/(E137-E138)*100</f>
        <v>0.0138670290583517</v>
      </c>
      <c r="K137" s="31" t="n">
        <f aca="false">IF(H137&lt;H138,1+K138,0)</f>
        <v>0</v>
      </c>
      <c r="L137" s="32" t="n">
        <f aca="false">MIN(0, H137-MAX(H138:H148))</f>
        <v>0</v>
      </c>
      <c r="M137" s="3" t="n">
        <f aca="false">ABS(L137)/MAX(H137:H148)</f>
        <v>0</v>
      </c>
    </row>
    <row r="138" customFormat="false" ht="15" hidden="false" customHeight="false" outlineLevel="0" collapsed="false">
      <c r="A138" s="25" t="s">
        <v>148</v>
      </c>
      <c r="B138" s="25" t="str">
        <f aca="false">LEFT(A138,2)</f>
        <v>08</v>
      </c>
      <c r="C138" s="26" t="n">
        <f aca="false">VLOOKUP(MID(A138,4,4),MONTHS!$A$1:$B$12,2,0)</f>
        <v>11</v>
      </c>
      <c r="D138" s="26" t="n">
        <f aca="false">_xlfn.NUMBERVALUE(RIGHT(A138,2))-43</f>
        <v>23</v>
      </c>
      <c r="E138" s="27" t="n">
        <f aca="false">DATE(2000+D138,C138,B138)</f>
        <v>45238</v>
      </c>
      <c r="F138" s="28" t="n">
        <v>14.4227</v>
      </c>
      <c r="G138" s="28" t="n">
        <v>14.4228</v>
      </c>
      <c r="H138" s="28" t="n">
        <v>14.4227</v>
      </c>
      <c r="I138" s="29" t="n">
        <f aca="false">F138-F139</f>
        <v>0.00120000000000076</v>
      </c>
      <c r="J138" s="30" t="n">
        <f aca="false">I138/F139/(E138-E139)*100</f>
        <v>0.00832090975280488</v>
      </c>
      <c r="K138" s="31" t="n">
        <f aca="false">IF(H138&lt;H139,1+K139,0)</f>
        <v>0</v>
      </c>
      <c r="L138" s="32" t="n">
        <f aca="false">MIN(0, H138-MAX(H139:H149))</f>
        <v>0</v>
      </c>
      <c r="M138" s="3" t="n">
        <f aca="false">ABS(L138)/MAX(H138:H149)</f>
        <v>0</v>
      </c>
    </row>
    <row r="139" customFormat="false" ht="15" hidden="false" customHeight="false" outlineLevel="0" collapsed="false">
      <c r="A139" s="25" t="s">
        <v>149</v>
      </c>
      <c r="B139" s="25" t="str">
        <f aca="false">LEFT(A139,2)</f>
        <v>07</v>
      </c>
      <c r="C139" s="26" t="n">
        <f aca="false">VLOOKUP(MID(A139,4,4),MONTHS!$A$1:$B$12,2,0)</f>
        <v>11</v>
      </c>
      <c r="D139" s="26" t="n">
        <f aca="false">_xlfn.NUMBERVALUE(RIGHT(A139,2))-43</f>
        <v>23</v>
      </c>
      <c r="E139" s="27" t="n">
        <f aca="false">DATE(2000+D139,C139,B139)</f>
        <v>45237</v>
      </c>
      <c r="F139" s="28" t="n">
        <v>14.4215</v>
      </c>
      <c r="G139" s="28" t="n">
        <v>14.4216</v>
      </c>
      <c r="H139" s="28" t="n">
        <v>14.4215</v>
      </c>
      <c r="I139" s="29" t="n">
        <f aca="false">F139-F140</f>
        <v>0.00120000000000076</v>
      </c>
      <c r="J139" s="30" t="n">
        <f aca="false">I139/F140/(E139-E140)*100</f>
        <v>0.00832160218581275</v>
      </c>
      <c r="K139" s="31" t="n">
        <f aca="false">IF(H139&lt;H140,1+K140,0)</f>
        <v>0</v>
      </c>
      <c r="L139" s="32" t="n">
        <f aca="false">MIN(0, H139-MAX(H140:H150))</f>
        <v>0</v>
      </c>
      <c r="M139" s="3" t="n">
        <f aca="false">ABS(L139)/MAX(H139:H150)</f>
        <v>0</v>
      </c>
    </row>
    <row r="140" customFormat="false" ht="15" hidden="false" customHeight="false" outlineLevel="0" collapsed="false">
      <c r="A140" s="25" t="s">
        <v>150</v>
      </c>
      <c r="B140" s="25" t="str">
        <f aca="false">LEFT(A140,2)</f>
        <v>06</v>
      </c>
      <c r="C140" s="26" t="n">
        <f aca="false">VLOOKUP(MID(A140,4,4),MONTHS!$A$1:$B$12,2,0)</f>
        <v>11</v>
      </c>
      <c r="D140" s="26" t="n">
        <f aca="false">_xlfn.NUMBERVALUE(RIGHT(A140,2))-43</f>
        <v>23</v>
      </c>
      <c r="E140" s="27" t="n">
        <f aca="false">DATE(2000+D140,C140,B140)</f>
        <v>45236</v>
      </c>
      <c r="F140" s="28" t="n">
        <v>14.4203</v>
      </c>
      <c r="G140" s="28" t="n">
        <v>14.4204</v>
      </c>
      <c r="H140" s="28" t="n">
        <v>14.4203</v>
      </c>
      <c r="I140" s="29" t="n">
        <f aca="false">F140-F141</f>
        <v>0.00299999999999834</v>
      </c>
      <c r="J140" s="30" t="n">
        <f aca="false">I140/F141/(E140-E141)*100</f>
        <v>0.00693611147717982</v>
      </c>
      <c r="K140" s="31" t="n">
        <f aca="false">IF(H140&lt;H141,1+K141,0)</f>
        <v>0</v>
      </c>
      <c r="L140" s="32" t="n">
        <f aca="false">MIN(0, H140-MAX(H141:H151))</f>
        <v>0</v>
      </c>
      <c r="M140" s="3" t="n">
        <f aca="false">ABS(L140)/MAX(H140:H151)</f>
        <v>0</v>
      </c>
    </row>
    <row r="141" customFormat="false" ht="15" hidden="false" customHeight="false" outlineLevel="0" collapsed="false">
      <c r="A141" s="25" t="s">
        <v>151</v>
      </c>
      <c r="B141" s="25" t="str">
        <f aca="false">LEFT(A141,2)</f>
        <v>03</v>
      </c>
      <c r="C141" s="26" t="n">
        <f aca="false">VLOOKUP(MID(A141,4,4),MONTHS!$A$1:$B$12,2,0)</f>
        <v>11</v>
      </c>
      <c r="D141" s="26" t="n">
        <f aca="false">_xlfn.NUMBERVALUE(RIGHT(A141,2))-43</f>
        <v>23</v>
      </c>
      <c r="E141" s="27" t="n">
        <f aca="false">DATE(2000+D141,C141,B141)</f>
        <v>45233</v>
      </c>
      <c r="F141" s="28" t="n">
        <v>14.4173</v>
      </c>
      <c r="G141" s="28" t="n">
        <v>14.4174</v>
      </c>
      <c r="H141" s="28" t="n">
        <v>14.4173</v>
      </c>
      <c r="I141" s="29" t="n">
        <f aca="false">F141-F142</f>
        <v>0.00230000000000174</v>
      </c>
      <c r="J141" s="30" t="n">
        <f aca="false">I141/F142/(E141-E142)*100</f>
        <v>0.0159556018036888</v>
      </c>
      <c r="K141" s="31" t="n">
        <f aca="false">IF(H141&lt;H142,1+K142,0)</f>
        <v>0</v>
      </c>
      <c r="L141" s="32" t="n">
        <f aca="false">MIN(0, H141-MAX(H142:H152))</f>
        <v>0</v>
      </c>
      <c r="M141" s="3" t="n">
        <f aca="false">ABS(L141)/MAX(H141:H152)</f>
        <v>0</v>
      </c>
    </row>
    <row r="142" customFormat="false" ht="15" hidden="false" customHeight="false" outlineLevel="0" collapsed="false">
      <c r="A142" s="25" t="s">
        <v>152</v>
      </c>
      <c r="B142" s="25" t="str">
        <f aca="false">LEFT(A142,2)</f>
        <v>02</v>
      </c>
      <c r="C142" s="26" t="n">
        <f aca="false">VLOOKUP(MID(A142,4,4),MONTHS!$A$1:$B$12,2,0)</f>
        <v>11</v>
      </c>
      <c r="D142" s="26" t="n">
        <f aca="false">_xlfn.NUMBERVALUE(RIGHT(A142,2))-43</f>
        <v>23</v>
      </c>
      <c r="E142" s="27" t="n">
        <f aca="false">DATE(2000+D142,C142,B142)</f>
        <v>45232</v>
      </c>
      <c r="F142" s="28" t="n">
        <v>14.415</v>
      </c>
      <c r="G142" s="28" t="n">
        <v>14.4151</v>
      </c>
      <c r="H142" s="28" t="n">
        <v>14.415</v>
      </c>
      <c r="I142" s="29" t="n">
        <f aca="false">F142-F143</f>
        <v>0.00149999999999828</v>
      </c>
      <c r="J142" s="30" t="n">
        <f aca="false">I142/F143/(E142-E143)*100</f>
        <v>0.0104069101883531</v>
      </c>
      <c r="K142" s="31" t="n">
        <f aca="false">IF(H142&lt;H143,1+K143,0)</f>
        <v>0</v>
      </c>
      <c r="L142" s="32" t="n">
        <f aca="false">MIN(0, H142-MAX(H143:H153))</f>
        <v>0</v>
      </c>
      <c r="M142" s="3" t="n">
        <f aca="false">ABS(L142)/MAX(H142:H153)</f>
        <v>0</v>
      </c>
    </row>
    <row r="143" customFormat="false" ht="15" hidden="false" customHeight="false" outlineLevel="0" collapsed="false">
      <c r="A143" s="25" t="s">
        <v>153</v>
      </c>
      <c r="B143" s="25" t="str">
        <f aca="false">LEFT(A143,2)</f>
        <v>01</v>
      </c>
      <c r="C143" s="26" t="n">
        <f aca="false">VLOOKUP(MID(A143,4,4),MONTHS!$A$1:$B$12,2,0)</f>
        <v>11</v>
      </c>
      <c r="D143" s="26" t="n">
        <f aca="false">_xlfn.NUMBERVALUE(RIGHT(A143,2))-43</f>
        <v>23</v>
      </c>
      <c r="E143" s="27" t="n">
        <f aca="false">DATE(2000+D143,C143,B143)</f>
        <v>45231</v>
      </c>
      <c r="F143" s="28" t="n">
        <v>14.4135</v>
      </c>
      <c r="G143" s="28" t="n">
        <v>14.4136</v>
      </c>
      <c r="H143" s="28" t="n">
        <v>14.4135</v>
      </c>
      <c r="I143" s="29" t="n">
        <f aca="false">F143-F144</f>
        <v>0.000100000000001543</v>
      </c>
      <c r="J143" s="30" t="n">
        <f aca="false">I143/F144/(E143-E144)*100</f>
        <v>0.000693798826103094</v>
      </c>
      <c r="K143" s="31" t="n">
        <f aca="false">IF(H143&lt;H144,1+K144,0)</f>
        <v>0</v>
      </c>
      <c r="L143" s="32" t="n">
        <f aca="false">MIN(0, H143-MAX(H144:H154))</f>
        <v>0</v>
      </c>
      <c r="M143" s="3" t="n">
        <f aca="false">ABS(L143)/MAX(H143:H154)</f>
        <v>0</v>
      </c>
    </row>
    <row r="144" customFormat="false" ht="15" hidden="false" customHeight="false" outlineLevel="0" collapsed="false">
      <c r="A144" s="25" t="s">
        <v>154</v>
      </c>
      <c r="B144" s="25" t="str">
        <f aca="false">LEFT(A144,2)</f>
        <v>31</v>
      </c>
      <c r="C144" s="26" t="n">
        <f aca="false">VLOOKUP(MID(A144,4,4),MONTHS!$A$1:$B$12,2,0)</f>
        <v>10</v>
      </c>
      <c r="D144" s="26" t="n">
        <f aca="false">_xlfn.NUMBERVALUE(RIGHT(A144,2))-43</f>
        <v>23</v>
      </c>
      <c r="E144" s="27" t="n">
        <f aca="false">DATE(2000+D144,C144,B144)</f>
        <v>45230</v>
      </c>
      <c r="F144" s="28" t="n">
        <v>14.4134</v>
      </c>
      <c r="G144" s="28" t="n">
        <v>14.4135</v>
      </c>
      <c r="H144" s="28" t="n">
        <v>14.4134</v>
      </c>
      <c r="I144" s="29" t="n">
        <f aca="false">F144-F145</f>
        <v>0.00139999999999851</v>
      </c>
      <c r="J144" s="30" t="n">
        <f aca="false">I144/F145/(E144-E145)*100</f>
        <v>0.00971412711628167</v>
      </c>
      <c r="K144" s="31" t="n">
        <f aca="false">IF(H144&lt;H145,1+K145,0)</f>
        <v>0</v>
      </c>
      <c r="L144" s="32" t="n">
        <f aca="false">MIN(0, H144-MAX(H145:H155))</f>
        <v>0</v>
      </c>
      <c r="M144" s="3" t="n">
        <f aca="false">ABS(L144)/MAX(H144:H155)</f>
        <v>0</v>
      </c>
    </row>
    <row r="145" customFormat="false" ht="15" hidden="false" customHeight="false" outlineLevel="0" collapsed="false">
      <c r="A145" s="25" t="s">
        <v>155</v>
      </c>
      <c r="B145" s="25" t="str">
        <f aca="false">LEFT(A145,2)</f>
        <v>30</v>
      </c>
      <c r="C145" s="26" t="n">
        <f aca="false">VLOOKUP(MID(A145,4,4),MONTHS!$A$1:$B$12,2,0)</f>
        <v>10</v>
      </c>
      <c r="D145" s="26" t="n">
        <f aca="false">_xlfn.NUMBERVALUE(RIGHT(A145,2))-43</f>
        <v>23</v>
      </c>
      <c r="E145" s="27" t="n">
        <f aca="false">DATE(2000+D145,C145,B145)</f>
        <v>45229</v>
      </c>
      <c r="F145" s="28" t="n">
        <v>14.412</v>
      </c>
      <c r="G145" s="28" t="n">
        <v>14.4121</v>
      </c>
      <c r="H145" s="28" t="n">
        <v>14.412</v>
      </c>
      <c r="I145" s="29" t="n">
        <f aca="false">F145-F146</f>
        <v>0.00170000000000137</v>
      </c>
      <c r="J145" s="30" t="n">
        <f aca="false">I145/F146/(E145-E146)*100</f>
        <v>0.00393237244656338</v>
      </c>
      <c r="K145" s="31" t="n">
        <f aca="false">IF(H145&lt;H146,1+K146,0)</f>
        <v>0</v>
      </c>
      <c r="L145" s="32" t="n">
        <f aca="false">MIN(0, H145-MAX(H146:H156))</f>
        <v>0</v>
      </c>
      <c r="M145" s="3" t="n">
        <f aca="false">ABS(L145)/MAX(H145:H156)</f>
        <v>0</v>
      </c>
    </row>
    <row r="146" customFormat="false" ht="15" hidden="false" customHeight="false" outlineLevel="0" collapsed="false">
      <c r="A146" s="25" t="s">
        <v>156</v>
      </c>
      <c r="B146" s="25" t="str">
        <f aca="false">LEFT(A146,2)</f>
        <v>27</v>
      </c>
      <c r="C146" s="26" t="n">
        <f aca="false">VLOOKUP(MID(A146,4,4),MONTHS!$A$1:$B$12,2,0)</f>
        <v>10</v>
      </c>
      <c r="D146" s="26" t="n">
        <f aca="false">_xlfn.NUMBERVALUE(RIGHT(A146,2))-43</f>
        <v>23</v>
      </c>
      <c r="E146" s="27" t="n">
        <f aca="false">DATE(2000+D146,C146,B146)</f>
        <v>45226</v>
      </c>
      <c r="F146" s="28" t="n">
        <v>14.4103</v>
      </c>
      <c r="G146" s="28" t="n">
        <v>14.4104</v>
      </c>
      <c r="H146" s="28" t="n">
        <v>14.4103</v>
      </c>
      <c r="I146" s="29" t="n">
        <f aca="false">F146-F147</f>
        <v>0.00159999999999982</v>
      </c>
      <c r="J146" s="30" t="n">
        <f aca="false">I146/F147/(E146-E147)*100</f>
        <v>0.0111044022014465</v>
      </c>
      <c r="K146" s="31" t="n">
        <f aca="false">IF(H146&lt;H147,1+K147,0)</f>
        <v>0</v>
      </c>
      <c r="L146" s="32" t="n">
        <f aca="false">MIN(0, H146-MAX(H147:H157))</f>
        <v>0</v>
      </c>
      <c r="M146" s="3" t="n">
        <f aca="false">ABS(L146)/MAX(H146:H157)</f>
        <v>0</v>
      </c>
    </row>
    <row r="147" customFormat="false" ht="15" hidden="false" customHeight="false" outlineLevel="0" collapsed="false">
      <c r="A147" s="25" t="s">
        <v>157</v>
      </c>
      <c r="B147" s="25" t="str">
        <f aca="false">LEFT(A147,2)</f>
        <v>26</v>
      </c>
      <c r="C147" s="26" t="n">
        <f aca="false">VLOOKUP(MID(A147,4,4),MONTHS!$A$1:$B$12,2,0)</f>
        <v>10</v>
      </c>
      <c r="D147" s="26" t="n">
        <f aca="false">_xlfn.NUMBERVALUE(RIGHT(A147,2))-43</f>
        <v>23</v>
      </c>
      <c r="E147" s="27" t="n">
        <f aca="false">DATE(2000+D147,C147,B147)</f>
        <v>45225</v>
      </c>
      <c r="F147" s="28" t="n">
        <v>14.4087</v>
      </c>
      <c r="G147" s="28" t="n">
        <v>14.4088</v>
      </c>
      <c r="H147" s="28" t="n">
        <v>14.4087</v>
      </c>
      <c r="I147" s="29" t="n">
        <f aca="false">F147-F148</f>
        <v>0.00150000000000006</v>
      </c>
      <c r="J147" s="30" t="n">
        <f aca="false">I147/F148/(E147-E148)*100</f>
        <v>0.010411460936199</v>
      </c>
      <c r="K147" s="31" t="n">
        <f aca="false">IF(H147&lt;H148,1+K148,0)</f>
        <v>0</v>
      </c>
      <c r="L147" s="32" t="n">
        <f aca="false">MIN(0, H147-MAX(H148:H158))</f>
        <v>0</v>
      </c>
      <c r="M147" s="3" t="n">
        <f aca="false">ABS(L147)/MAX(H147:H158)</f>
        <v>0</v>
      </c>
    </row>
    <row r="148" customFormat="false" ht="15" hidden="false" customHeight="false" outlineLevel="0" collapsed="false">
      <c r="A148" s="25" t="s">
        <v>158</v>
      </c>
      <c r="B148" s="25" t="str">
        <f aca="false">LEFT(A148,2)</f>
        <v>25</v>
      </c>
      <c r="C148" s="26" t="n">
        <f aca="false">VLOOKUP(MID(A148,4,4),MONTHS!$A$1:$B$12,2,0)</f>
        <v>10</v>
      </c>
      <c r="D148" s="26" t="n">
        <f aca="false">_xlfn.NUMBERVALUE(RIGHT(A148,2))-43</f>
        <v>23</v>
      </c>
      <c r="E148" s="27" t="n">
        <f aca="false">DATE(2000+D148,C148,B148)</f>
        <v>45224</v>
      </c>
      <c r="F148" s="28" t="n">
        <v>14.4072</v>
      </c>
      <c r="G148" s="28" t="n">
        <v>14.4073</v>
      </c>
      <c r="H148" s="28" t="n">
        <v>14.4072</v>
      </c>
      <c r="I148" s="29" t="n">
        <f aca="false">F148-F149</f>
        <v>0.000999999999999446</v>
      </c>
      <c r="J148" s="30" t="n">
        <f aca="false">I148/F149/(E148-E149)*100</f>
        <v>0.00694145576209858</v>
      </c>
      <c r="K148" s="31" t="n">
        <f aca="false">IF(H148&lt;H149,1+K149,0)</f>
        <v>0</v>
      </c>
      <c r="L148" s="32" t="n">
        <f aca="false">MIN(0, H148-MAX(H149:H159))</f>
        <v>0</v>
      </c>
      <c r="M148" s="3" t="n">
        <f aca="false">ABS(L148)/MAX(H148:H159)</f>
        <v>0</v>
      </c>
    </row>
    <row r="149" customFormat="false" ht="15" hidden="false" customHeight="false" outlineLevel="0" collapsed="false">
      <c r="A149" s="25" t="s">
        <v>159</v>
      </c>
      <c r="B149" s="25" t="str">
        <f aca="false">LEFT(A149,2)</f>
        <v>24</v>
      </c>
      <c r="C149" s="26" t="n">
        <f aca="false">VLOOKUP(MID(A149,4,4),MONTHS!$A$1:$B$12,2,0)</f>
        <v>10</v>
      </c>
      <c r="D149" s="26" t="n">
        <f aca="false">_xlfn.NUMBERVALUE(RIGHT(A149,2))-43</f>
        <v>23</v>
      </c>
      <c r="E149" s="27" t="n">
        <f aca="false">DATE(2000+D149,C149,B149)</f>
        <v>45223</v>
      </c>
      <c r="F149" s="28" t="n">
        <v>14.4062</v>
      </c>
      <c r="G149" s="28" t="n">
        <v>14.4063</v>
      </c>
      <c r="H149" s="28" t="n">
        <v>14.4062</v>
      </c>
      <c r="I149" s="29" t="n">
        <f aca="false">F149-F150</f>
        <v>0.00399999999999956</v>
      </c>
      <c r="J149" s="30" t="n">
        <f aca="false">I149/F150/(E149-E150)*100</f>
        <v>0.00694338364971942</v>
      </c>
      <c r="K149" s="31" t="n">
        <f aca="false">IF(H149&lt;H150,1+K150,0)</f>
        <v>0</v>
      </c>
      <c r="L149" s="32" t="n">
        <f aca="false">MIN(0, H149-MAX(H150:H160))</f>
        <v>0</v>
      </c>
      <c r="M149" s="3" t="n">
        <f aca="false">ABS(L149)/MAX(H149:H160)</f>
        <v>0</v>
      </c>
    </row>
    <row r="150" customFormat="false" ht="15" hidden="false" customHeight="false" outlineLevel="0" collapsed="false">
      <c r="A150" s="25" t="s">
        <v>160</v>
      </c>
      <c r="B150" s="25" t="str">
        <f aca="false">LEFT(A150,2)</f>
        <v>20</v>
      </c>
      <c r="C150" s="26" t="n">
        <f aca="false">VLOOKUP(MID(A150,4,4),MONTHS!$A$1:$B$12,2,0)</f>
        <v>10</v>
      </c>
      <c r="D150" s="26" t="n">
        <f aca="false">_xlfn.NUMBERVALUE(RIGHT(A150,2))-43</f>
        <v>23</v>
      </c>
      <c r="E150" s="27" t="n">
        <f aca="false">DATE(2000+D150,C150,B150)</f>
        <v>45219</v>
      </c>
      <c r="F150" s="28" t="n">
        <v>14.4022</v>
      </c>
      <c r="G150" s="28" t="n">
        <v>14.4023</v>
      </c>
      <c r="H150" s="28" t="n">
        <v>14.4022</v>
      </c>
      <c r="I150" s="29" t="n">
        <f aca="false">F150-F151</f>
        <v>0.000799999999999912</v>
      </c>
      <c r="J150" s="30" t="n">
        <f aca="false">I150/F151/(E150-E151)*100</f>
        <v>0.00555501548460505</v>
      </c>
      <c r="K150" s="31" t="n">
        <f aca="false">IF(H150&lt;H151,1+K151,0)</f>
        <v>0</v>
      </c>
      <c r="L150" s="32" t="n">
        <f aca="false">MIN(0, H150-MAX(H151:H161))</f>
        <v>0</v>
      </c>
      <c r="M150" s="3" t="n">
        <f aca="false">ABS(L150)/MAX(H150:H161)</f>
        <v>0</v>
      </c>
    </row>
    <row r="151" customFormat="false" ht="15" hidden="false" customHeight="false" outlineLevel="0" collapsed="false">
      <c r="A151" s="25" t="s">
        <v>161</v>
      </c>
      <c r="B151" s="25" t="str">
        <f aca="false">LEFT(A151,2)</f>
        <v>19</v>
      </c>
      <c r="C151" s="26" t="n">
        <f aca="false">VLOOKUP(MID(A151,4,4),MONTHS!$A$1:$B$12,2,0)</f>
        <v>10</v>
      </c>
      <c r="D151" s="26" t="n">
        <f aca="false">_xlfn.NUMBERVALUE(RIGHT(A151,2))-43</f>
        <v>23</v>
      </c>
      <c r="E151" s="27" t="n">
        <f aca="false">DATE(2000+D151,C151,B151)</f>
        <v>45218</v>
      </c>
      <c r="F151" s="28" t="n">
        <v>14.4014</v>
      </c>
      <c r="G151" s="28" t="n">
        <v>14.4015</v>
      </c>
      <c r="H151" s="28" t="n">
        <v>14.4014</v>
      </c>
      <c r="I151" s="29" t="n">
        <f aca="false">F151-F152</f>
        <v>0.00170000000000137</v>
      </c>
      <c r="J151" s="30" t="n">
        <f aca="false">I151/F152/(E151-E152)*100</f>
        <v>0.0118058015097632</v>
      </c>
      <c r="K151" s="31" t="n">
        <f aca="false">IF(H151&lt;H152,1+K152,0)</f>
        <v>0</v>
      </c>
      <c r="L151" s="32" t="n">
        <f aca="false">MIN(0, H151-MAX(H152:H162))</f>
        <v>0</v>
      </c>
      <c r="M151" s="3" t="n">
        <f aca="false">ABS(L151)/MAX(H151:H162)</f>
        <v>0</v>
      </c>
    </row>
    <row r="152" customFormat="false" ht="15" hidden="false" customHeight="false" outlineLevel="0" collapsed="false">
      <c r="A152" s="25" t="s">
        <v>162</v>
      </c>
      <c r="B152" s="25" t="str">
        <f aca="false">LEFT(A152,2)</f>
        <v>18</v>
      </c>
      <c r="C152" s="26" t="n">
        <f aca="false">VLOOKUP(MID(A152,4,4),MONTHS!$A$1:$B$12,2,0)</f>
        <v>10</v>
      </c>
      <c r="D152" s="26" t="n">
        <f aca="false">_xlfn.NUMBERVALUE(RIGHT(A152,2))-43</f>
        <v>23</v>
      </c>
      <c r="E152" s="27" t="n">
        <f aca="false">DATE(2000+D152,C152,B152)</f>
        <v>45217</v>
      </c>
      <c r="F152" s="28" t="n">
        <v>14.3997</v>
      </c>
      <c r="G152" s="28" t="n">
        <v>14.3998</v>
      </c>
      <c r="H152" s="28" t="n">
        <v>14.3997</v>
      </c>
      <c r="I152" s="29" t="n">
        <f aca="false">F152-F153</f>
        <v>0.000799999999999912</v>
      </c>
      <c r="J152" s="30" t="n">
        <f aca="false">I152/F153/(E152-E153)*100</f>
        <v>0.00555597997069159</v>
      </c>
      <c r="K152" s="31" t="n">
        <f aca="false">IF(H152&lt;H153,1+K153,0)</f>
        <v>0</v>
      </c>
      <c r="L152" s="32" t="n">
        <f aca="false">MIN(0, H152-MAX(H153:H163))</f>
        <v>0</v>
      </c>
      <c r="M152" s="3" t="n">
        <f aca="false">ABS(L152)/MAX(H152:H163)</f>
        <v>0</v>
      </c>
    </row>
    <row r="153" customFormat="false" ht="15" hidden="false" customHeight="false" outlineLevel="0" collapsed="false">
      <c r="A153" s="25" t="s">
        <v>163</v>
      </c>
      <c r="B153" s="25" t="str">
        <f aca="false">LEFT(A153,2)</f>
        <v>17</v>
      </c>
      <c r="C153" s="26" t="n">
        <f aca="false">VLOOKUP(MID(A153,4,4),MONTHS!$A$1:$B$12,2,0)</f>
        <v>10</v>
      </c>
      <c r="D153" s="26" t="n">
        <f aca="false">_xlfn.NUMBERVALUE(RIGHT(A153,2))-43</f>
        <v>23</v>
      </c>
      <c r="E153" s="27" t="n">
        <f aca="false">DATE(2000+D153,C153,B153)</f>
        <v>45216</v>
      </c>
      <c r="F153" s="28" t="n">
        <v>14.3989</v>
      </c>
      <c r="G153" s="28" t="n">
        <v>14.399</v>
      </c>
      <c r="H153" s="28" t="n">
        <v>14.3989</v>
      </c>
      <c r="I153" s="29" t="n">
        <f aca="false">F153-F154</f>
        <v>0.000899999999999679</v>
      </c>
      <c r="J153" s="30" t="n">
        <f aca="false">I153/F154/(E153-E154)*100</f>
        <v>0.00625086817613334</v>
      </c>
      <c r="K153" s="31" t="n">
        <f aca="false">IF(H153&lt;H154,1+K154,0)</f>
        <v>0</v>
      </c>
      <c r="L153" s="32" t="n">
        <f aca="false">MIN(0, H153-MAX(H154:H164))</f>
        <v>0</v>
      </c>
      <c r="M153" s="3" t="n">
        <f aca="false">ABS(L153)/MAX(H153:H164)</f>
        <v>0</v>
      </c>
    </row>
    <row r="154" customFormat="false" ht="15" hidden="false" customHeight="false" outlineLevel="0" collapsed="false">
      <c r="A154" s="25" t="s">
        <v>164</v>
      </c>
      <c r="B154" s="25" t="str">
        <f aca="false">LEFT(A154,2)</f>
        <v>16</v>
      </c>
      <c r="C154" s="26" t="n">
        <f aca="false">VLOOKUP(MID(A154,4,4),MONTHS!$A$1:$B$12,2,0)</f>
        <v>10</v>
      </c>
      <c r="D154" s="26" t="n">
        <f aca="false">_xlfn.NUMBERVALUE(RIGHT(A154,2))-43</f>
        <v>23</v>
      </c>
      <c r="E154" s="27" t="n">
        <f aca="false">DATE(2000+D154,C154,B154)</f>
        <v>45215</v>
      </c>
      <c r="F154" s="28" t="n">
        <v>14.398</v>
      </c>
      <c r="G154" s="28" t="n">
        <v>14.3981</v>
      </c>
      <c r="H154" s="28" t="n">
        <v>14.398</v>
      </c>
      <c r="I154" s="29" t="n">
        <f aca="false">F154-F155</f>
        <v>0.00259999999999927</v>
      </c>
      <c r="J154" s="30" t="n">
        <f aca="false">I154/F155/(E154-E155)*100</f>
        <v>0.00451533128638188</v>
      </c>
      <c r="K154" s="31" t="n">
        <f aca="false">IF(H154&lt;H155,1+K155,0)</f>
        <v>0</v>
      </c>
      <c r="L154" s="32" t="n">
        <f aca="false">MIN(0, H154-MAX(H155:H165))</f>
        <v>0</v>
      </c>
      <c r="M154" s="3" t="n">
        <f aca="false">ABS(L154)/MAX(H154:H165)</f>
        <v>0</v>
      </c>
    </row>
    <row r="155" customFormat="false" ht="15" hidden="false" customHeight="false" outlineLevel="0" collapsed="false">
      <c r="A155" s="25" t="s">
        <v>165</v>
      </c>
      <c r="B155" s="25" t="str">
        <f aca="false">LEFT(A155,2)</f>
        <v>12</v>
      </c>
      <c r="C155" s="26" t="n">
        <f aca="false">VLOOKUP(MID(A155,4,4),MONTHS!$A$1:$B$12,2,0)</f>
        <v>10</v>
      </c>
      <c r="D155" s="26" t="n">
        <f aca="false">_xlfn.NUMBERVALUE(RIGHT(A155,2))-43</f>
        <v>23</v>
      </c>
      <c r="E155" s="27" t="n">
        <f aca="false">DATE(2000+D155,C155,B155)</f>
        <v>45211</v>
      </c>
      <c r="F155" s="28" t="n">
        <v>14.3954</v>
      </c>
      <c r="G155" s="28" t="n">
        <v>14.3955</v>
      </c>
      <c r="H155" s="28" t="n">
        <v>14.3954</v>
      </c>
      <c r="I155" s="29" t="n">
        <f aca="false">F155-F156</f>
        <v>0.00169999999999959</v>
      </c>
      <c r="J155" s="30" t="n">
        <f aca="false">I155/F156/(E155-E156)*100</f>
        <v>0.0118107227467544</v>
      </c>
      <c r="K155" s="31" t="n">
        <f aca="false">IF(H155&lt;H156,1+K156,0)</f>
        <v>0</v>
      </c>
      <c r="L155" s="32" t="n">
        <f aca="false">MIN(0, H155-MAX(H156:H166))</f>
        <v>0</v>
      </c>
      <c r="M155" s="3" t="n">
        <f aca="false">ABS(L155)/MAX(H155:H166)</f>
        <v>0</v>
      </c>
    </row>
    <row r="156" customFormat="false" ht="15" hidden="false" customHeight="false" outlineLevel="0" collapsed="false">
      <c r="A156" s="25" t="s">
        <v>166</v>
      </c>
      <c r="B156" s="25" t="str">
        <f aca="false">LEFT(A156,2)</f>
        <v>11</v>
      </c>
      <c r="C156" s="26" t="n">
        <f aca="false">VLOOKUP(MID(A156,4,4),MONTHS!$A$1:$B$12,2,0)</f>
        <v>10</v>
      </c>
      <c r="D156" s="26" t="n">
        <f aca="false">_xlfn.NUMBERVALUE(RIGHT(A156,2))-43</f>
        <v>23</v>
      </c>
      <c r="E156" s="27" t="n">
        <f aca="false">DATE(2000+D156,C156,B156)</f>
        <v>45210</v>
      </c>
      <c r="F156" s="28" t="n">
        <v>14.3937</v>
      </c>
      <c r="G156" s="28" t="n">
        <v>14.3938</v>
      </c>
      <c r="H156" s="28" t="n">
        <v>14.3937</v>
      </c>
      <c r="I156" s="29" t="n">
        <f aca="false">F156-F157</f>
        <v>0.00290000000000035</v>
      </c>
      <c r="J156" s="30" t="n">
        <f aca="false">I156/F157/(E156-E157)*100</f>
        <v>0.0201517636267639</v>
      </c>
      <c r="K156" s="31" t="n">
        <f aca="false">IF(H156&lt;H157,1+K157,0)</f>
        <v>0</v>
      </c>
      <c r="L156" s="32" t="n">
        <f aca="false">MIN(0, H156-MAX(H157:H167))</f>
        <v>0</v>
      </c>
      <c r="M156" s="3" t="n">
        <f aca="false">ABS(L156)/MAX(H156:H167)</f>
        <v>0</v>
      </c>
    </row>
    <row r="157" customFormat="false" ht="15" hidden="false" customHeight="false" outlineLevel="0" collapsed="false">
      <c r="A157" s="25" t="s">
        <v>167</v>
      </c>
      <c r="B157" s="25" t="str">
        <f aca="false">LEFT(A157,2)</f>
        <v>10</v>
      </c>
      <c r="C157" s="26" t="n">
        <f aca="false">VLOOKUP(MID(A157,4,4),MONTHS!$A$1:$B$12,2,0)</f>
        <v>10</v>
      </c>
      <c r="D157" s="26" t="n">
        <f aca="false">_xlfn.NUMBERVALUE(RIGHT(A157,2))-43</f>
        <v>23</v>
      </c>
      <c r="E157" s="27" t="n">
        <f aca="false">DATE(2000+D157,C157,B157)</f>
        <v>45209</v>
      </c>
      <c r="F157" s="28" t="n">
        <v>14.3908</v>
      </c>
      <c r="G157" s="28" t="n">
        <v>14.3909</v>
      </c>
      <c r="H157" s="28" t="n">
        <v>14.3908</v>
      </c>
      <c r="I157" s="29" t="n">
        <f aca="false">F157-F158</f>
        <v>0.000899999999999679</v>
      </c>
      <c r="J157" s="30" t="n">
        <f aca="false">I157/F158/(E157-E158)*100</f>
        <v>0.00625438675737621</v>
      </c>
      <c r="K157" s="31" t="n">
        <f aca="false">IF(H157&lt;H158,1+K158,0)</f>
        <v>0</v>
      </c>
      <c r="L157" s="32" t="n">
        <f aca="false">MIN(0, H157-MAX(H158:H168))</f>
        <v>0</v>
      </c>
      <c r="M157" s="3" t="n">
        <f aca="false">ABS(L157)/MAX(H157:H168)</f>
        <v>0</v>
      </c>
    </row>
    <row r="158" customFormat="false" ht="15" hidden="false" customHeight="false" outlineLevel="0" collapsed="false">
      <c r="A158" s="25" t="s">
        <v>168</v>
      </c>
      <c r="B158" s="25" t="str">
        <f aca="false">LEFT(A158,2)</f>
        <v>09</v>
      </c>
      <c r="C158" s="26" t="n">
        <f aca="false">VLOOKUP(MID(A158,4,4),MONTHS!$A$1:$B$12,2,0)</f>
        <v>10</v>
      </c>
      <c r="D158" s="26" t="n">
        <f aca="false">_xlfn.NUMBERVALUE(RIGHT(A158,2))-43</f>
        <v>23</v>
      </c>
      <c r="E158" s="27" t="n">
        <f aca="false">DATE(2000+D158,C158,B158)</f>
        <v>45208</v>
      </c>
      <c r="F158" s="28" t="n">
        <v>14.3899</v>
      </c>
      <c r="G158" s="28" t="n">
        <v>14.39</v>
      </c>
      <c r="H158" s="28" t="n">
        <v>14.3899</v>
      </c>
      <c r="I158" s="29" t="n">
        <f aca="false">F158-F159</f>
        <v>0.0019000000000009</v>
      </c>
      <c r="J158" s="30" t="n">
        <f aca="false">I158/F159/(E158-E159)*100</f>
        <v>0.00440181632842392</v>
      </c>
      <c r="K158" s="31" t="n">
        <f aca="false">IF(H158&lt;H159,1+K159,0)</f>
        <v>0</v>
      </c>
      <c r="L158" s="32" t="n">
        <f aca="false">MIN(0, H158-MAX(H159:H169))</f>
        <v>0</v>
      </c>
      <c r="M158" s="3" t="n">
        <f aca="false">ABS(L158)/MAX(H158:H169)</f>
        <v>0</v>
      </c>
    </row>
    <row r="159" customFormat="false" ht="15" hidden="false" customHeight="false" outlineLevel="0" collapsed="false">
      <c r="A159" s="25" t="s">
        <v>169</v>
      </c>
      <c r="B159" s="25" t="str">
        <f aca="false">LEFT(A159,2)</f>
        <v>06</v>
      </c>
      <c r="C159" s="26" t="n">
        <f aca="false">VLOOKUP(MID(A159,4,4),MONTHS!$A$1:$B$12,2,0)</f>
        <v>10</v>
      </c>
      <c r="D159" s="26" t="n">
        <f aca="false">_xlfn.NUMBERVALUE(RIGHT(A159,2))-43</f>
        <v>23</v>
      </c>
      <c r="E159" s="27" t="n">
        <f aca="false">DATE(2000+D159,C159,B159)</f>
        <v>45205</v>
      </c>
      <c r="F159" s="28" t="n">
        <v>14.388</v>
      </c>
      <c r="G159" s="28" t="n">
        <v>14.3881</v>
      </c>
      <c r="H159" s="28" t="n">
        <v>14.388</v>
      </c>
      <c r="I159" s="29" t="n">
        <f aca="false">F159-F160</f>
        <v>0.00200000000000067</v>
      </c>
      <c r="J159" s="30" t="n">
        <f aca="false">I159/F160/(E159-E160)*100</f>
        <v>0.0139024051160897</v>
      </c>
      <c r="K159" s="31" t="n">
        <f aca="false">IF(H159&lt;H160,1+K160,0)</f>
        <v>0</v>
      </c>
      <c r="L159" s="32" t="n">
        <f aca="false">MIN(0, H159-MAX(H160:H170))</f>
        <v>0</v>
      </c>
      <c r="M159" s="3" t="n">
        <f aca="false">ABS(L159)/MAX(H159:H170)</f>
        <v>0</v>
      </c>
    </row>
    <row r="160" customFormat="false" ht="15" hidden="false" customHeight="false" outlineLevel="0" collapsed="false">
      <c r="A160" s="25" t="s">
        <v>170</v>
      </c>
      <c r="B160" s="25" t="str">
        <f aca="false">LEFT(A160,2)</f>
        <v>05</v>
      </c>
      <c r="C160" s="26" t="n">
        <f aca="false">VLOOKUP(MID(A160,4,4),MONTHS!$A$1:$B$12,2,0)</f>
        <v>10</v>
      </c>
      <c r="D160" s="26" t="n">
        <f aca="false">_xlfn.NUMBERVALUE(RIGHT(A160,2))-43</f>
        <v>23</v>
      </c>
      <c r="E160" s="27" t="n">
        <f aca="false">DATE(2000+D160,C160,B160)</f>
        <v>45204</v>
      </c>
      <c r="F160" s="28" t="n">
        <v>14.386</v>
      </c>
      <c r="G160" s="28" t="n">
        <v>14.3861</v>
      </c>
      <c r="H160" s="28" t="n">
        <v>14.386</v>
      </c>
      <c r="I160" s="29" t="n">
        <f aca="false">F160-F161</f>
        <v>0.00189999999999912</v>
      </c>
      <c r="J160" s="30" t="n">
        <f aca="false">I160/F161/(E160-E161)*100</f>
        <v>0.0132090294144168</v>
      </c>
      <c r="K160" s="31" t="n">
        <f aca="false">IF(H160&lt;H161,1+K161,0)</f>
        <v>0</v>
      </c>
      <c r="L160" s="32" t="n">
        <f aca="false">MIN(0, H160-MAX(H161:H171))</f>
        <v>0</v>
      </c>
      <c r="M160" s="3" t="n">
        <f aca="false">ABS(L160)/MAX(H160:H171)</f>
        <v>0</v>
      </c>
    </row>
    <row r="161" customFormat="false" ht="15" hidden="false" customHeight="false" outlineLevel="0" collapsed="false">
      <c r="A161" s="25" t="s">
        <v>171</v>
      </c>
      <c r="B161" s="25" t="str">
        <f aca="false">LEFT(A161,2)</f>
        <v>04</v>
      </c>
      <c r="C161" s="26" t="n">
        <f aca="false">VLOOKUP(MID(A161,4,4),MONTHS!$A$1:$B$12,2,0)</f>
        <v>10</v>
      </c>
      <c r="D161" s="26" t="n">
        <f aca="false">_xlfn.NUMBERVALUE(RIGHT(A161,2))-43</f>
        <v>23</v>
      </c>
      <c r="E161" s="27" t="n">
        <f aca="false">DATE(2000+D161,C161,B161)</f>
        <v>45203</v>
      </c>
      <c r="F161" s="28" t="n">
        <v>14.3841</v>
      </c>
      <c r="G161" s="28" t="n">
        <v>14.3842</v>
      </c>
      <c r="H161" s="28" t="n">
        <v>14.3841</v>
      </c>
      <c r="I161" s="29" t="n">
        <f aca="false">F161-F162</f>
        <v>0.000400000000000844</v>
      </c>
      <c r="J161" s="30" t="n">
        <f aca="false">I161/F162/(E161-E162)*100</f>
        <v>0.00278092563110218</v>
      </c>
      <c r="K161" s="31" t="n">
        <f aca="false">IF(H161&lt;H162,1+K162,0)</f>
        <v>0</v>
      </c>
      <c r="L161" s="32" t="n">
        <f aca="false">MIN(0, H161-MAX(H162:H172))</f>
        <v>0</v>
      </c>
      <c r="M161" s="3" t="n">
        <f aca="false">ABS(L161)/MAX(H161:H172)</f>
        <v>0</v>
      </c>
    </row>
    <row r="162" customFormat="false" ht="15" hidden="false" customHeight="false" outlineLevel="0" collapsed="false">
      <c r="A162" s="25" t="s">
        <v>172</v>
      </c>
      <c r="B162" s="25" t="str">
        <f aca="false">LEFT(A162,2)</f>
        <v>03</v>
      </c>
      <c r="C162" s="26" t="n">
        <f aca="false">VLOOKUP(MID(A162,4,4),MONTHS!$A$1:$B$12,2,0)</f>
        <v>10</v>
      </c>
      <c r="D162" s="26" t="n">
        <f aca="false">_xlfn.NUMBERVALUE(RIGHT(A162,2))-43</f>
        <v>23</v>
      </c>
      <c r="E162" s="27" t="n">
        <f aca="false">DATE(2000+D162,C162,B162)</f>
        <v>45202</v>
      </c>
      <c r="F162" s="28" t="n">
        <v>14.3837</v>
      </c>
      <c r="G162" s="28" t="n">
        <v>14.3838</v>
      </c>
      <c r="H162" s="28" t="n">
        <v>14.3837</v>
      </c>
      <c r="I162" s="29" t="n">
        <f aca="false">F162-F163</f>
        <v>0.00129999999999875</v>
      </c>
      <c r="J162" s="30" t="n">
        <f aca="false">I162/F163/(E162-E163)*100</f>
        <v>0.00903882523082898</v>
      </c>
      <c r="K162" s="31" t="n">
        <f aca="false">IF(H162&lt;H163,1+K163,0)</f>
        <v>0</v>
      </c>
      <c r="L162" s="32" t="n">
        <f aca="false">MIN(0, H162-MAX(H163:H173))</f>
        <v>0</v>
      </c>
      <c r="M162" s="3" t="n">
        <f aca="false">ABS(L162)/MAX(H162:H173)</f>
        <v>0</v>
      </c>
    </row>
    <row r="163" customFormat="false" ht="15" hidden="false" customHeight="false" outlineLevel="0" collapsed="false">
      <c r="A163" s="25" t="s">
        <v>173</v>
      </c>
      <c r="B163" s="25" t="str">
        <f aca="false">LEFT(A163,2)</f>
        <v>02</v>
      </c>
      <c r="C163" s="26" t="n">
        <f aca="false">VLOOKUP(MID(A163,4,4),MONTHS!$A$1:$B$12,2,0)</f>
        <v>10</v>
      </c>
      <c r="D163" s="26" t="n">
        <f aca="false">_xlfn.NUMBERVALUE(RIGHT(A163,2))-43</f>
        <v>23</v>
      </c>
      <c r="E163" s="27" t="n">
        <f aca="false">DATE(2000+D163,C163,B163)</f>
        <v>45201</v>
      </c>
      <c r="F163" s="28" t="n">
        <v>14.3824</v>
      </c>
      <c r="G163" s="28" t="n">
        <v>14.3825</v>
      </c>
      <c r="H163" s="28" t="n">
        <v>14.3824</v>
      </c>
      <c r="I163" s="29" t="n">
        <f aca="false">F163-F164</f>
        <v>0.00200000000000067</v>
      </c>
      <c r="J163" s="30" t="n">
        <f aca="false">I163/F164/(E163-E164)*100</f>
        <v>0.00463593965861095</v>
      </c>
      <c r="K163" s="31" t="n">
        <f aca="false">IF(H163&lt;H164,1+K164,0)</f>
        <v>0</v>
      </c>
      <c r="L163" s="32" t="n">
        <f aca="false">MIN(0, H163-MAX(H164:H174))</f>
        <v>0</v>
      </c>
      <c r="M163" s="3" t="n">
        <f aca="false">ABS(L163)/MAX(H163:H174)</f>
        <v>0</v>
      </c>
    </row>
    <row r="164" customFormat="false" ht="15" hidden="false" customHeight="false" outlineLevel="0" collapsed="false">
      <c r="A164" s="25" t="s">
        <v>174</v>
      </c>
      <c r="B164" s="25" t="str">
        <f aca="false">LEFT(A164,2)</f>
        <v>29</v>
      </c>
      <c r="C164" s="26" t="n">
        <f aca="false">VLOOKUP(MID(A164,4,4),MONTHS!$A$1:$B$12,2,0)</f>
        <v>9</v>
      </c>
      <c r="D164" s="26" t="n">
        <f aca="false">_xlfn.NUMBERVALUE(RIGHT(A164,2))-43</f>
        <v>23</v>
      </c>
      <c r="E164" s="27" t="n">
        <f aca="false">DATE(2000+D164,C164,B164)</f>
        <v>45198</v>
      </c>
      <c r="F164" s="28" t="n">
        <v>14.3804</v>
      </c>
      <c r="G164" s="28" t="n">
        <v>14.3805</v>
      </c>
      <c r="H164" s="28" t="n">
        <v>14.3804</v>
      </c>
      <c r="I164" s="29" t="n">
        <f aca="false">F164-F165</f>
        <v>0.00200000000000067</v>
      </c>
      <c r="J164" s="30" t="n">
        <f aca="false">I164/F165/(E164-E165)*100</f>
        <v>0.0139097535191723</v>
      </c>
      <c r="K164" s="31" t="n">
        <f aca="false">IF(H164&lt;H165,1+K165,0)</f>
        <v>0</v>
      </c>
      <c r="L164" s="32" t="n">
        <f aca="false">MIN(0, H164-MAX(H165:H175))</f>
        <v>0</v>
      </c>
      <c r="M164" s="3" t="n">
        <f aca="false">ABS(L164)/MAX(H164:H175)</f>
        <v>0</v>
      </c>
    </row>
    <row r="165" customFormat="false" ht="15" hidden="false" customHeight="false" outlineLevel="0" collapsed="false">
      <c r="A165" s="25" t="s">
        <v>175</v>
      </c>
      <c r="B165" s="25" t="str">
        <f aca="false">LEFT(A165,2)</f>
        <v>28</v>
      </c>
      <c r="C165" s="26" t="n">
        <f aca="false">VLOOKUP(MID(A165,4,4),MONTHS!$A$1:$B$12,2,0)</f>
        <v>9</v>
      </c>
      <c r="D165" s="26" t="n">
        <f aca="false">_xlfn.NUMBERVALUE(RIGHT(A165,2))-43</f>
        <v>23</v>
      </c>
      <c r="E165" s="27" t="n">
        <f aca="false">DATE(2000+D165,C165,B165)</f>
        <v>45197</v>
      </c>
      <c r="F165" s="28" t="n">
        <v>14.3784</v>
      </c>
      <c r="G165" s="28" t="n">
        <v>14.3785</v>
      </c>
      <c r="H165" s="28" t="n">
        <v>14.3784</v>
      </c>
      <c r="I165" s="29" t="n">
        <f aca="false">F165-F166</f>
        <v>0.00179999999999936</v>
      </c>
      <c r="J165" s="30" t="n">
        <f aca="false">I165/F166/(E165-E166)*100</f>
        <v>0.012520345561533</v>
      </c>
      <c r="K165" s="31" t="n">
        <f aca="false">IF(H165&lt;H166,1+K166,0)</f>
        <v>0</v>
      </c>
      <c r="L165" s="32" t="n">
        <f aca="false">MIN(0, H165-MAX(H166:H176))</f>
        <v>0</v>
      </c>
      <c r="M165" s="3" t="n">
        <f aca="false">ABS(L165)/MAX(H165:H176)</f>
        <v>0</v>
      </c>
    </row>
    <row r="166" customFormat="false" ht="15" hidden="false" customHeight="false" outlineLevel="0" collapsed="false">
      <c r="A166" s="25" t="s">
        <v>176</v>
      </c>
      <c r="B166" s="25" t="str">
        <f aca="false">LEFT(A166,2)</f>
        <v>27</v>
      </c>
      <c r="C166" s="26" t="n">
        <f aca="false">VLOOKUP(MID(A166,4,4),MONTHS!$A$1:$B$12,2,0)</f>
        <v>9</v>
      </c>
      <c r="D166" s="26" t="n">
        <f aca="false">_xlfn.NUMBERVALUE(RIGHT(A166,2))-43</f>
        <v>23</v>
      </c>
      <c r="E166" s="27" t="n">
        <f aca="false">DATE(2000+D166,C166,B166)</f>
        <v>45196</v>
      </c>
      <c r="F166" s="28" t="n">
        <v>14.3766</v>
      </c>
      <c r="G166" s="28" t="n">
        <v>14.3767</v>
      </c>
      <c r="H166" s="28" t="n">
        <v>14.3766</v>
      </c>
      <c r="I166" s="29" t="n">
        <f aca="false">F166-F167</f>
        <v>-9.99999999997669E-005</v>
      </c>
      <c r="J166" s="30" t="n">
        <f aca="false">I166/F167/(E166-E167)*100</f>
        <v>-0.000695569915208406</v>
      </c>
      <c r="K166" s="31" t="n">
        <f aca="false">IF(H166&lt;H167,1+K167,0)</f>
        <v>1</v>
      </c>
      <c r="L166" s="32" t="n">
        <f aca="false">MIN(0, H166-MAX(H167:H177))</f>
        <v>-9.99999999997669E-005</v>
      </c>
      <c r="M166" s="3" t="n">
        <f aca="false">ABS(L166)/MAX(H166:H177)</f>
        <v>6.95569915208406E-006</v>
      </c>
    </row>
    <row r="167" customFormat="false" ht="15" hidden="false" customHeight="false" outlineLevel="0" collapsed="false">
      <c r="A167" s="25" t="s">
        <v>177</v>
      </c>
      <c r="B167" s="25" t="str">
        <f aca="false">LEFT(A167,2)</f>
        <v>26</v>
      </c>
      <c r="C167" s="26" t="n">
        <f aca="false">VLOOKUP(MID(A167,4,4),MONTHS!$A$1:$B$12,2,0)</f>
        <v>9</v>
      </c>
      <c r="D167" s="26" t="n">
        <f aca="false">_xlfn.NUMBERVALUE(RIGHT(A167,2))-43</f>
        <v>23</v>
      </c>
      <c r="E167" s="27" t="n">
        <f aca="false">DATE(2000+D167,C167,B167)</f>
        <v>45195</v>
      </c>
      <c r="F167" s="28" t="n">
        <v>14.3767</v>
      </c>
      <c r="G167" s="28" t="n">
        <v>14.3768</v>
      </c>
      <c r="H167" s="28" t="n">
        <v>14.3767</v>
      </c>
      <c r="I167" s="29" t="n">
        <f aca="false">F167-F168</f>
        <v>0.000700000000000145</v>
      </c>
      <c r="J167" s="30" t="n">
        <f aca="false">I167/F168/(E167-E168)*100</f>
        <v>0.00486922648859311</v>
      </c>
      <c r="K167" s="31" t="n">
        <f aca="false">IF(H167&lt;H168,1+K168,0)</f>
        <v>0</v>
      </c>
      <c r="L167" s="32" t="n">
        <f aca="false">MIN(0, H167-MAX(H168:H178))</f>
        <v>0</v>
      </c>
      <c r="M167" s="3" t="n">
        <f aca="false">ABS(L167)/MAX(H167:H178)</f>
        <v>0</v>
      </c>
    </row>
    <row r="168" customFormat="false" ht="15" hidden="false" customHeight="false" outlineLevel="0" collapsed="false">
      <c r="A168" s="25" t="s">
        <v>178</v>
      </c>
      <c r="B168" s="25" t="str">
        <f aca="false">LEFT(A168,2)</f>
        <v>25</v>
      </c>
      <c r="C168" s="26" t="n">
        <f aca="false">VLOOKUP(MID(A168,4,4),MONTHS!$A$1:$B$12,2,0)</f>
        <v>9</v>
      </c>
      <c r="D168" s="26" t="n">
        <f aca="false">_xlfn.NUMBERVALUE(RIGHT(A168,2))-43</f>
        <v>23</v>
      </c>
      <c r="E168" s="27" t="n">
        <f aca="false">DATE(2000+D168,C168,B168)</f>
        <v>45194</v>
      </c>
      <c r="F168" s="28" t="n">
        <v>14.376</v>
      </c>
      <c r="G168" s="28" t="n">
        <v>14.3761</v>
      </c>
      <c r="H168" s="28" t="n">
        <v>14.376</v>
      </c>
      <c r="I168" s="29" t="n">
        <f aca="false">F168-F169</f>
        <v>0.00179999999999936</v>
      </c>
      <c r="J168" s="30" t="n">
        <f aca="false">I168/F169/(E168-E169)*100</f>
        <v>0.00417414534373938</v>
      </c>
      <c r="K168" s="31" t="n">
        <f aca="false">IF(H168&lt;H169,1+K169,0)</f>
        <v>0</v>
      </c>
      <c r="L168" s="32" t="n">
        <f aca="false">MIN(0, H168-MAX(H169:H179))</f>
        <v>0</v>
      </c>
      <c r="M168" s="3" t="n">
        <f aca="false">ABS(L168)/MAX(H168:H179)</f>
        <v>0</v>
      </c>
    </row>
    <row r="169" customFormat="false" ht="15" hidden="false" customHeight="false" outlineLevel="0" collapsed="false">
      <c r="A169" s="25" t="s">
        <v>179</v>
      </c>
      <c r="B169" s="25" t="str">
        <f aca="false">LEFT(A169,2)</f>
        <v>22</v>
      </c>
      <c r="C169" s="26" t="n">
        <f aca="false">VLOOKUP(MID(A169,4,4),MONTHS!$A$1:$B$12,2,0)</f>
        <v>9</v>
      </c>
      <c r="D169" s="26" t="n">
        <f aca="false">_xlfn.NUMBERVALUE(RIGHT(A169,2))-43</f>
        <v>23</v>
      </c>
      <c r="E169" s="27" t="n">
        <f aca="false">DATE(2000+D169,C169,B169)</f>
        <v>45191</v>
      </c>
      <c r="F169" s="28" t="n">
        <v>14.3742</v>
      </c>
      <c r="G169" s="28" t="n">
        <v>14.3743</v>
      </c>
      <c r="H169" s="28" t="n">
        <v>14.3742</v>
      </c>
      <c r="I169" s="29" t="n">
        <f aca="false">F169-F170</f>
        <v>0.000799999999999912</v>
      </c>
      <c r="J169" s="30" t="n">
        <f aca="false">I169/F170/(E169-E170)*100</f>
        <v>0.00556583689314923</v>
      </c>
      <c r="K169" s="31" t="n">
        <f aca="false">IF(H169&lt;H170,1+K170,0)</f>
        <v>0</v>
      </c>
      <c r="L169" s="32" t="n">
        <f aca="false">MIN(0, H169-MAX(H170:H180))</f>
        <v>0</v>
      </c>
      <c r="M169" s="3" t="n">
        <f aca="false">ABS(L169)/MAX(H169:H180)</f>
        <v>0</v>
      </c>
    </row>
    <row r="170" customFormat="false" ht="15" hidden="false" customHeight="false" outlineLevel="0" collapsed="false">
      <c r="A170" s="25" t="s">
        <v>180</v>
      </c>
      <c r="B170" s="25" t="str">
        <f aca="false">LEFT(A170,2)</f>
        <v>21</v>
      </c>
      <c r="C170" s="26" t="n">
        <f aca="false">VLOOKUP(MID(A170,4,4),MONTHS!$A$1:$B$12,2,0)</f>
        <v>9</v>
      </c>
      <c r="D170" s="26" t="n">
        <f aca="false">_xlfn.NUMBERVALUE(RIGHT(A170,2))-43</f>
        <v>23</v>
      </c>
      <c r="E170" s="27" t="n">
        <f aca="false">DATE(2000+D170,C170,B170)</f>
        <v>45190</v>
      </c>
      <c r="F170" s="28" t="n">
        <v>14.3734</v>
      </c>
      <c r="G170" s="28" t="n">
        <v>14.3735</v>
      </c>
      <c r="H170" s="28" t="n">
        <v>14.3734</v>
      </c>
      <c r="I170" s="29" t="n">
        <f aca="false">F170-F171</f>
        <v>0.00200000000000067</v>
      </c>
      <c r="J170" s="30" t="n">
        <f aca="false">I170/F171/(E170-E171)*100</f>
        <v>0.0139165286610954</v>
      </c>
      <c r="K170" s="31" t="n">
        <f aca="false">IF(H170&lt;H171,1+K171,0)</f>
        <v>0</v>
      </c>
      <c r="L170" s="32" t="n">
        <f aca="false">MIN(0, H170-MAX(H171:H181))</f>
        <v>0</v>
      </c>
      <c r="M170" s="3" t="n">
        <f aca="false">ABS(L170)/MAX(H170:H181)</f>
        <v>0</v>
      </c>
    </row>
    <row r="171" customFormat="false" ht="15" hidden="false" customHeight="false" outlineLevel="0" collapsed="false">
      <c r="A171" s="25" t="s">
        <v>181</v>
      </c>
      <c r="B171" s="25" t="str">
        <f aca="false">LEFT(A171,2)</f>
        <v>20</v>
      </c>
      <c r="C171" s="26" t="n">
        <f aca="false">VLOOKUP(MID(A171,4,4),MONTHS!$A$1:$B$12,2,0)</f>
        <v>9</v>
      </c>
      <c r="D171" s="26" t="n">
        <f aca="false">_xlfn.NUMBERVALUE(RIGHT(A171,2))-43</f>
        <v>23</v>
      </c>
      <c r="E171" s="27" t="n">
        <f aca="false">DATE(2000+D171,C171,B171)</f>
        <v>45189</v>
      </c>
      <c r="F171" s="28" t="n">
        <v>14.3714</v>
      </c>
      <c r="G171" s="28" t="n">
        <v>14.3715</v>
      </c>
      <c r="H171" s="28" t="n">
        <v>14.3714</v>
      </c>
      <c r="I171" s="29" t="n">
        <f aca="false">F171-F172</f>
        <v>-9.99999999997669E-005</v>
      </c>
      <c r="J171" s="30" t="n">
        <f aca="false">I171/F172/(E171-E172)*100</f>
        <v>-0.000695821591342358</v>
      </c>
      <c r="K171" s="31" t="n">
        <f aca="false">IF(H171&lt;H172,1+K172,0)</f>
        <v>2</v>
      </c>
      <c r="L171" s="32" t="n">
        <f aca="false">MIN(0, H171-MAX(H172:H182))</f>
        <v>-0.00110000000000099</v>
      </c>
      <c r="M171" s="3" t="n">
        <f aca="false">ABS(L171)/MAX(H171:H182)</f>
        <v>7.65350495739077E-005</v>
      </c>
    </row>
    <row r="172" customFormat="false" ht="15" hidden="false" customHeight="false" outlineLevel="0" collapsed="false">
      <c r="A172" s="25" t="s">
        <v>182</v>
      </c>
      <c r="B172" s="25" t="str">
        <f aca="false">LEFT(A172,2)</f>
        <v>19</v>
      </c>
      <c r="C172" s="26" t="n">
        <f aca="false">VLOOKUP(MID(A172,4,4),MONTHS!$A$1:$B$12,2,0)</f>
        <v>9</v>
      </c>
      <c r="D172" s="26" t="n">
        <f aca="false">_xlfn.NUMBERVALUE(RIGHT(A172,2))-43</f>
        <v>23</v>
      </c>
      <c r="E172" s="27" t="n">
        <f aca="false">DATE(2000+D172,C172,B172)</f>
        <v>45188</v>
      </c>
      <c r="F172" s="28" t="n">
        <v>14.3715</v>
      </c>
      <c r="G172" s="28" t="n">
        <v>14.3716</v>
      </c>
      <c r="H172" s="28" t="n">
        <v>14.3715</v>
      </c>
      <c r="I172" s="29" t="n">
        <f aca="false">F172-F173</f>
        <v>-0.00100000000000122</v>
      </c>
      <c r="J172" s="30" t="n">
        <f aca="false">I172/F173/(E172-E173)*100</f>
        <v>-0.00695773177944841</v>
      </c>
      <c r="K172" s="31" t="n">
        <f aca="false">IF(H172&lt;H173,1+K173,0)</f>
        <v>1</v>
      </c>
      <c r="L172" s="32" t="n">
        <f aca="false">MIN(0, H172-MAX(H173:H183))</f>
        <v>-0.00100000000000122</v>
      </c>
      <c r="M172" s="3" t="n">
        <f aca="false">ABS(L172)/MAX(H172:H183)</f>
        <v>6.95773177944841E-005</v>
      </c>
    </row>
    <row r="173" customFormat="false" ht="15" hidden="false" customHeight="false" outlineLevel="0" collapsed="false">
      <c r="A173" s="25" t="s">
        <v>183</v>
      </c>
      <c r="B173" s="25" t="str">
        <f aca="false">LEFT(A173,2)</f>
        <v>18</v>
      </c>
      <c r="C173" s="26" t="n">
        <f aca="false">VLOOKUP(MID(A173,4,4),MONTHS!$A$1:$B$12,2,0)</f>
        <v>9</v>
      </c>
      <c r="D173" s="26" t="n">
        <f aca="false">_xlfn.NUMBERVALUE(RIGHT(A173,2))-43</f>
        <v>23</v>
      </c>
      <c r="E173" s="27" t="n">
        <f aca="false">DATE(2000+D173,C173,B173)</f>
        <v>45187</v>
      </c>
      <c r="F173" s="28" t="n">
        <v>14.3725</v>
      </c>
      <c r="G173" s="28" t="n">
        <v>14.3726</v>
      </c>
      <c r="H173" s="28" t="n">
        <v>14.3725</v>
      </c>
      <c r="I173" s="29" t="n">
        <f aca="false">F173-F174</f>
        <v>0.00300000000000011</v>
      </c>
      <c r="J173" s="30" t="n">
        <f aca="false">I173/F174/(E173-E174)*100</f>
        <v>0.00695918438359051</v>
      </c>
      <c r="K173" s="31" t="n">
        <f aca="false">IF(H173&lt;H174,1+K174,0)</f>
        <v>0</v>
      </c>
      <c r="L173" s="32" t="n">
        <f aca="false">MIN(0, H173-MAX(H174:H184))</f>
        <v>0</v>
      </c>
      <c r="M173" s="3" t="n">
        <f aca="false">ABS(L173)/MAX(H173:H184)</f>
        <v>0</v>
      </c>
    </row>
    <row r="174" customFormat="false" ht="15" hidden="false" customHeight="false" outlineLevel="0" collapsed="false">
      <c r="A174" s="25" t="s">
        <v>184</v>
      </c>
      <c r="B174" s="25" t="str">
        <f aca="false">LEFT(A174,2)</f>
        <v>15</v>
      </c>
      <c r="C174" s="26" t="n">
        <f aca="false">VLOOKUP(MID(A174,4,4),MONTHS!$A$1:$B$12,2,0)</f>
        <v>9</v>
      </c>
      <c r="D174" s="26" t="n">
        <f aca="false">_xlfn.NUMBERVALUE(RIGHT(A174,2))-43</f>
        <v>23</v>
      </c>
      <c r="E174" s="27" t="n">
        <f aca="false">DATE(2000+D174,C174,B174)</f>
        <v>45184</v>
      </c>
      <c r="F174" s="28" t="n">
        <v>14.3695</v>
      </c>
      <c r="G174" s="28" t="n">
        <v>14.3696</v>
      </c>
      <c r="H174" s="28" t="n">
        <v>14.3695</v>
      </c>
      <c r="I174" s="29" t="n">
        <f aca="false">F174-F175</f>
        <v>9.99999999997669E-005</v>
      </c>
      <c r="J174" s="30" t="n">
        <f aca="false">I174/F175/(E174-E175)*100</f>
        <v>0.000695923281415835</v>
      </c>
      <c r="K174" s="31" t="n">
        <f aca="false">IF(H174&lt;H175,1+K175,0)</f>
        <v>0</v>
      </c>
      <c r="L174" s="32" t="n">
        <f aca="false">MIN(0, H174-MAX(H175:H185))</f>
        <v>0</v>
      </c>
      <c r="M174" s="3" t="n">
        <f aca="false">ABS(L174)/MAX(H174:H185)</f>
        <v>0</v>
      </c>
    </row>
    <row r="175" customFormat="false" ht="15" hidden="false" customHeight="false" outlineLevel="0" collapsed="false">
      <c r="A175" s="25" t="s">
        <v>185</v>
      </c>
      <c r="B175" s="25" t="str">
        <f aca="false">LEFT(A175,2)</f>
        <v>14</v>
      </c>
      <c r="C175" s="26" t="n">
        <f aca="false">VLOOKUP(MID(A175,4,4),MONTHS!$A$1:$B$12,2,0)</f>
        <v>9</v>
      </c>
      <c r="D175" s="26" t="n">
        <f aca="false">_xlfn.NUMBERVALUE(RIGHT(A175,2))-43</f>
        <v>23</v>
      </c>
      <c r="E175" s="27" t="n">
        <f aca="false">DATE(2000+D175,C175,B175)</f>
        <v>45183</v>
      </c>
      <c r="F175" s="28" t="n">
        <v>14.3694</v>
      </c>
      <c r="G175" s="28" t="n">
        <v>14.3695</v>
      </c>
      <c r="H175" s="28" t="n">
        <v>14.3694</v>
      </c>
      <c r="I175" s="29" t="n">
        <f aca="false">F175-F176</f>
        <v>0.00120000000000076</v>
      </c>
      <c r="J175" s="30" t="n">
        <f aca="false">I175/F176/(E175-E176)*100</f>
        <v>0.00835177684052808</v>
      </c>
      <c r="K175" s="31" t="n">
        <f aca="false">IF(H175&lt;H176,1+K176,0)</f>
        <v>0</v>
      </c>
      <c r="L175" s="32" t="n">
        <f aca="false">MIN(0, H175-MAX(H176:H186))</f>
        <v>0</v>
      </c>
      <c r="M175" s="3" t="n">
        <f aca="false">ABS(L175)/MAX(H175:H186)</f>
        <v>0</v>
      </c>
    </row>
    <row r="176" customFormat="false" ht="15" hidden="false" customHeight="false" outlineLevel="0" collapsed="false">
      <c r="A176" s="25" t="s">
        <v>186</v>
      </c>
      <c r="B176" s="25" t="str">
        <f aca="false">LEFT(A176,2)</f>
        <v>13</v>
      </c>
      <c r="C176" s="26" t="n">
        <f aca="false">VLOOKUP(MID(A176,4,4),MONTHS!$A$1:$B$12,2,0)</f>
        <v>9</v>
      </c>
      <c r="D176" s="26" t="n">
        <f aca="false">_xlfn.NUMBERVALUE(RIGHT(A176,2))-43</f>
        <v>23</v>
      </c>
      <c r="E176" s="27" t="n">
        <f aca="false">DATE(2000+D176,C176,B176)</f>
        <v>45182</v>
      </c>
      <c r="F176" s="28" t="n">
        <v>14.3682</v>
      </c>
      <c r="G176" s="28" t="n">
        <v>14.3683</v>
      </c>
      <c r="H176" s="28" t="n">
        <v>14.3682</v>
      </c>
      <c r="I176" s="29" t="n">
        <f aca="false">F176-F177</f>
        <v>-0.000700000000000145</v>
      </c>
      <c r="J176" s="30" t="n">
        <f aca="false">I176/F177/(E176-E177)*100</f>
        <v>-0.00487163248404641</v>
      </c>
      <c r="K176" s="31" t="n">
        <f aca="false">IF(H176&lt;H177,1+K177,0)</f>
        <v>1</v>
      </c>
      <c r="L176" s="32" t="n">
        <f aca="false">MIN(0, H176-MAX(H177:H187))</f>
        <v>-0.000700000000000145</v>
      </c>
      <c r="M176" s="3" t="n">
        <f aca="false">ABS(L176)/MAX(H176:H187)</f>
        <v>4.87163248404641E-005</v>
      </c>
    </row>
    <row r="177" customFormat="false" ht="15" hidden="false" customHeight="false" outlineLevel="0" collapsed="false">
      <c r="A177" s="25" t="s">
        <v>187</v>
      </c>
      <c r="B177" s="25" t="str">
        <f aca="false">LEFT(A177,2)</f>
        <v>12</v>
      </c>
      <c r="C177" s="26" t="n">
        <f aca="false">VLOOKUP(MID(A177,4,4),MONTHS!$A$1:$B$12,2,0)</f>
        <v>9</v>
      </c>
      <c r="D177" s="26" t="n">
        <f aca="false">_xlfn.NUMBERVALUE(RIGHT(A177,2))-43</f>
        <v>23</v>
      </c>
      <c r="E177" s="27" t="n">
        <f aca="false">DATE(2000+D177,C177,B177)</f>
        <v>45181</v>
      </c>
      <c r="F177" s="28" t="n">
        <v>14.3689</v>
      </c>
      <c r="G177" s="28" t="n">
        <v>14.369</v>
      </c>
      <c r="H177" s="28" t="n">
        <v>14.3689</v>
      </c>
      <c r="I177" s="29" t="n">
        <f aca="false">F177-F178</f>
        <v>0.000199999999999534</v>
      </c>
      <c r="J177" s="30" t="n">
        <f aca="false">I177/F178/(E177-E178)*100</f>
        <v>0.00139191436942475</v>
      </c>
      <c r="K177" s="31" t="n">
        <f aca="false">IF(H177&lt;H178,1+K178,0)</f>
        <v>0</v>
      </c>
      <c r="L177" s="32" t="n">
        <f aca="false">MIN(0, H177-MAX(H178:H188))</f>
        <v>0</v>
      </c>
      <c r="M177" s="3" t="n">
        <f aca="false">ABS(L177)/MAX(H177:H188)</f>
        <v>0</v>
      </c>
    </row>
    <row r="178" customFormat="false" ht="15" hidden="false" customHeight="false" outlineLevel="0" collapsed="false">
      <c r="A178" s="25" t="s">
        <v>188</v>
      </c>
      <c r="B178" s="25" t="str">
        <f aca="false">LEFT(A178,2)</f>
        <v>11</v>
      </c>
      <c r="C178" s="26" t="n">
        <f aca="false">VLOOKUP(MID(A178,4,4),MONTHS!$A$1:$B$12,2,0)</f>
        <v>9</v>
      </c>
      <c r="D178" s="26" t="n">
        <f aca="false">_xlfn.NUMBERVALUE(RIGHT(A178,2))-43</f>
        <v>23</v>
      </c>
      <c r="E178" s="27" t="n">
        <f aca="false">DATE(2000+D178,C178,B178)</f>
        <v>45180</v>
      </c>
      <c r="F178" s="28" t="n">
        <v>14.3687</v>
      </c>
      <c r="G178" s="28" t="n">
        <v>14.3688</v>
      </c>
      <c r="H178" s="28" t="n">
        <v>14.3687</v>
      </c>
      <c r="I178" s="29" t="n">
        <f aca="false">F178-F179</f>
        <v>0.00169999999999959</v>
      </c>
      <c r="J178" s="30" t="n">
        <f aca="false">I178/F179/(E178-E179)*100</f>
        <v>0.00394422403192406</v>
      </c>
      <c r="K178" s="31" t="n">
        <f aca="false">IF(H178&lt;H179,1+K179,0)</f>
        <v>0</v>
      </c>
      <c r="L178" s="32" t="n">
        <f aca="false">MIN(0, H178-MAX(H179:H189))</f>
        <v>0</v>
      </c>
      <c r="M178" s="3" t="n">
        <f aca="false">ABS(L178)/MAX(H178:H189)</f>
        <v>0</v>
      </c>
    </row>
    <row r="179" customFormat="false" ht="15" hidden="false" customHeight="false" outlineLevel="0" collapsed="false">
      <c r="A179" s="25" t="s">
        <v>189</v>
      </c>
      <c r="B179" s="25" t="str">
        <f aca="false">LEFT(A179,2)</f>
        <v>08</v>
      </c>
      <c r="C179" s="26" t="n">
        <f aca="false">VLOOKUP(MID(A179,4,4),MONTHS!$A$1:$B$12,2,0)</f>
        <v>9</v>
      </c>
      <c r="D179" s="26" t="n">
        <f aca="false">_xlfn.NUMBERVALUE(RIGHT(A179,2))-43</f>
        <v>23</v>
      </c>
      <c r="E179" s="27" t="n">
        <f aca="false">DATE(2000+D179,C179,B179)</f>
        <v>45177</v>
      </c>
      <c r="F179" s="28" t="n">
        <v>14.367</v>
      </c>
      <c r="G179" s="28" t="n">
        <v>14.3671</v>
      </c>
      <c r="H179" s="28" t="n">
        <v>14.367</v>
      </c>
      <c r="I179" s="29" t="n">
        <f aca="false">F179-F180</f>
        <v>0.00140000000000029</v>
      </c>
      <c r="J179" s="30" t="n">
        <f aca="false">I179/F180/(E179-E180)*100</f>
        <v>0.00974550314640732</v>
      </c>
      <c r="K179" s="31" t="n">
        <f aca="false">IF(H179&lt;H180,1+K180,0)</f>
        <v>0</v>
      </c>
      <c r="L179" s="32" t="n">
        <f aca="false">MIN(0, H179-MAX(H180:H190))</f>
        <v>0</v>
      </c>
      <c r="M179" s="3" t="n">
        <f aca="false">ABS(L179)/MAX(H179:H190)</f>
        <v>0</v>
      </c>
    </row>
    <row r="180" customFormat="false" ht="15" hidden="false" customHeight="false" outlineLevel="0" collapsed="false">
      <c r="A180" s="25" t="s">
        <v>190</v>
      </c>
      <c r="B180" s="25" t="str">
        <f aca="false">LEFT(A180,2)</f>
        <v>07</v>
      </c>
      <c r="C180" s="26" t="n">
        <f aca="false">VLOOKUP(MID(A180,4,4),MONTHS!$A$1:$B$12,2,0)</f>
        <v>9</v>
      </c>
      <c r="D180" s="26" t="n">
        <f aca="false">_xlfn.NUMBERVALUE(RIGHT(A180,2))-43</f>
        <v>23</v>
      </c>
      <c r="E180" s="27" t="n">
        <f aca="false">DATE(2000+D180,C180,B180)</f>
        <v>45176</v>
      </c>
      <c r="F180" s="28" t="n">
        <v>14.3656</v>
      </c>
      <c r="G180" s="28" t="n">
        <v>14.3657</v>
      </c>
      <c r="H180" s="28" t="n">
        <v>14.3656</v>
      </c>
      <c r="I180" s="29" t="n">
        <f aca="false">F180-F181</f>
        <v>0.000400000000000844</v>
      </c>
      <c r="J180" s="30" t="n">
        <f aca="false">I180/F181/(E180-E181)*100</f>
        <v>0.00278450700304099</v>
      </c>
      <c r="K180" s="31" t="n">
        <f aca="false">IF(H180&lt;H181,1+K181,0)</f>
        <v>0</v>
      </c>
      <c r="L180" s="32" t="n">
        <f aca="false">MIN(0, H180-MAX(H181:H191))</f>
        <v>0</v>
      </c>
      <c r="M180" s="3" t="n">
        <f aca="false">ABS(L180)/MAX(H180:H191)</f>
        <v>0</v>
      </c>
    </row>
    <row r="181" customFormat="false" ht="15" hidden="false" customHeight="false" outlineLevel="0" collapsed="false">
      <c r="A181" s="25" t="s">
        <v>191</v>
      </c>
      <c r="B181" s="25" t="str">
        <f aca="false">LEFT(A181,2)</f>
        <v>06</v>
      </c>
      <c r="C181" s="26" t="n">
        <f aca="false">VLOOKUP(MID(A181,4,4),MONTHS!$A$1:$B$12,2,0)</f>
        <v>9</v>
      </c>
      <c r="D181" s="26" t="n">
        <f aca="false">_xlfn.NUMBERVALUE(RIGHT(A181,2))-43</f>
        <v>23</v>
      </c>
      <c r="E181" s="27" t="n">
        <f aca="false">DATE(2000+D181,C181,B181)</f>
        <v>45175</v>
      </c>
      <c r="F181" s="28" t="n">
        <v>14.3652</v>
      </c>
      <c r="G181" s="28" t="n">
        <v>14.3653</v>
      </c>
      <c r="H181" s="28" t="n">
        <v>14.3652</v>
      </c>
      <c r="I181" s="29" t="n">
        <f aca="false">F181-F182</f>
        <v>0.000199999999999534</v>
      </c>
      <c r="J181" s="30" t="n">
        <f aca="false">I181/F182/(E181-E182)*100</f>
        <v>0.00139227288548231</v>
      </c>
      <c r="K181" s="31" t="n">
        <f aca="false">IF(H181&lt;H182,1+K182,0)</f>
        <v>0</v>
      </c>
      <c r="L181" s="32" t="n">
        <f aca="false">MIN(0, H181-MAX(H182:H192))</f>
        <v>0</v>
      </c>
      <c r="M181" s="3" t="n">
        <f aca="false">ABS(L181)/MAX(H181:H192)</f>
        <v>0</v>
      </c>
    </row>
    <row r="182" customFormat="false" ht="15" hidden="false" customHeight="false" outlineLevel="0" collapsed="false">
      <c r="A182" s="25" t="s">
        <v>192</v>
      </c>
      <c r="B182" s="25" t="str">
        <f aca="false">LEFT(A182,2)</f>
        <v>05</v>
      </c>
      <c r="C182" s="26" t="n">
        <f aca="false">VLOOKUP(MID(A182,4,4),MONTHS!$A$1:$B$12,2,0)</f>
        <v>9</v>
      </c>
      <c r="D182" s="26" t="n">
        <f aca="false">_xlfn.NUMBERVALUE(RIGHT(A182,2))-43</f>
        <v>23</v>
      </c>
      <c r="E182" s="27" t="n">
        <f aca="false">DATE(2000+D182,C182,B182)</f>
        <v>45174</v>
      </c>
      <c r="F182" s="28" t="n">
        <v>14.365</v>
      </c>
      <c r="G182" s="28" t="n">
        <v>14.3651</v>
      </c>
      <c r="H182" s="28" t="n">
        <v>14.365</v>
      </c>
      <c r="I182" s="29" t="n">
        <f aca="false">F182-F183</f>
        <v>-9.99999999997669E-005</v>
      </c>
      <c r="J182" s="30" t="n">
        <f aca="false">I182/F183/(E182-E183)*100</f>
        <v>-0.000696131596715421</v>
      </c>
      <c r="K182" s="31" t="n">
        <f aca="false">IF(H182&lt;H183,1+K183,0)</f>
        <v>1</v>
      </c>
      <c r="L182" s="32" t="n">
        <f aca="false">MIN(0, H182-MAX(H183:H193))</f>
        <v>-9.99999999997669E-005</v>
      </c>
      <c r="M182" s="3" t="n">
        <f aca="false">ABS(L182)/MAX(H182:H193)</f>
        <v>6.96131596715421E-006</v>
      </c>
    </row>
    <row r="183" customFormat="false" ht="15" hidden="false" customHeight="false" outlineLevel="0" collapsed="false">
      <c r="A183" s="25" t="s">
        <v>193</v>
      </c>
      <c r="B183" s="25" t="str">
        <f aca="false">LEFT(A183,2)</f>
        <v>04</v>
      </c>
      <c r="C183" s="26" t="n">
        <f aca="false">VLOOKUP(MID(A183,4,4),MONTHS!$A$1:$B$12,2,0)</f>
        <v>9</v>
      </c>
      <c r="D183" s="26" t="n">
        <f aca="false">_xlfn.NUMBERVALUE(RIGHT(A183,2))-43</f>
        <v>23</v>
      </c>
      <c r="E183" s="27" t="n">
        <f aca="false">DATE(2000+D183,C183,B183)</f>
        <v>45173</v>
      </c>
      <c r="F183" s="28" t="n">
        <v>14.3651</v>
      </c>
      <c r="G183" s="28" t="n">
        <v>14.3652</v>
      </c>
      <c r="H183" s="28" t="n">
        <v>14.3651</v>
      </c>
      <c r="I183" s="29" t="n">
        <f aca="false">F183-F184</f>
        <v>0.0022000000000002</v>
      </c>
      <c r="J183" s="30" t="n">
        <f aca="false">I183/F184/(E183-E184)*100</f>
        <v>0.00510574698238796</v>
      </c>
      <c r="K183" s="31" t="n">
        <f aca="false">IF(H183&lt;H184,1+K184,0)</f>
        <v>0</v>
      </c>
      <c r="L183" s="32" t="n">
        <f aca="false">MIN(0, H183-MAX(H184:H194))</f>
        <v>0</v>
      </c>
      <c r="M183" s="3" t="n">
        <f aca="false">ABS(L183)/MAX(H183:H194)</f>
        <v>0</v>
      </c>
    </row>
    <row r="184" customFormat="false" ht="15" hidden="false" customHeight="false" outlineLevel="0" collapsed="false">
      <c r="A184" s="25" t="s">
        <v>194</v>
      </c>
      <c r="B184" s="25" t="str">
        <f aca="false">LEFT(A184,2)</f>
        <v>01</v>
      </c>
      <c r="C184" s="26" t="n">
        <f aca="false">VLOOKUP(MID(A184,4,4),MONTHS!$A$1:$B$12,2,0)</f>
        <v>9</v>
      </c>
      <c r="D184" s="26" t="n">
        <f aca="false">_xlfn.NUMBERVALUE(RIGHT(A184,2))-43</f>
        <v>23</v>
      </c>
      <c r="E184" s="27" t="n">
        <f aca="false">DATE(2000+D184,C184,B184)</f>
        <v>45170</v>
      </c>
      <c r="F184" s="28" t="n">
        <v>14.3629</v>
      </c>
      <c r="G184" s="28" t="n">
        <v>14.363</v>
      </c>
      <c r="H184" s="28" t="n">
        <v>14.3629</v>
      </c>
      <c r="I184" s="29" t="n">
        <f aca="false">F184-F185</f>
        <v>0.000600000000000378</v>
      </c>
      <c r="J184" s="30" t="n">
        <f aca="false">I184/F185/(E184-E185)*100</f>
        <v>0.00417760386567874</v>
      </c>
      <c r="K184" s="31" t="n">
        <f aca="false">IF(H184&lt;H185,1+K185,0)</f>
        <v>0</v>
      </c>
      <c r="L184" s="32" t="n">
        <f aca="false">MIN(0, H184-MAX(H185:H195))</f>
        <v>0</v>
      </c>
      <c r="M184" s="3" t="n">
        <f aca="false">ABS(L184)/MAX(H184:H195)</f>
        <v>0</v>
      </c>
    </row>
    <row r="185" customFormat="false" ht="15" hidden="false" customHeight="false" outlineLevel="0" collapsed="false">
      <c r="A185" s="25" t="s">
        <v>195</v>
      </c>
      <c r="B185" s="25" t="str">
        <f aca="false">LEFT(A185,2)</f>
        <v>31</v>
      </c>
      <c r="C185" s="26" t="n">
        <f aca="false">VLOOKUP(MID(A185,4,4),MONTHS!$A$1:$B$12,2,0)</f>
        <v>8</v>
      </c>
      <c r="D185" s="26" t="n">
        <f aca="false">_xlfn.NUMBERVALUE(RIGHT(A185,2))-43</f>
        <v>23</v>
      </c>
      <c r="E185" s="27" t="n">
        <f aca="false">DATE(2000+D185,C185,B185)</f>
        <v>45169</v>
      </c>
      <c r="F185" s="28" t="n">
        <v>14.3623</v>
      </c>
      <c r="G185" s="28" t="n">
        <v>14.3624</v>
      </c>
      <c r="H185" s="28" t="n">
        <v>14.3623</v>
      </c>
      <c r="I185" s="29" t="n">
        <f aca="false">F185-F186</f>
        <v>0.00159999999999982</v>
      </c>
      <c r="J185" s="30" t="n">
        <f aca="false">I185/F186/(E185-E186)*100</f>
        <v>0.0111415181711186</v>
      </c>
      <c r="K185" s="31" t="n">
        <f aca="false">IF(H185&lt;H186,1+K186,0)</f>
        <v>0</v>
      </c>
      <c r="L185" s="32" t="n">
        <f aca="false">MIN(0, H185-MAX(H186:H196))</f>
        <v>0</v>
      </c>
      <c r="M185" s="3" t="n">
        <f aca="false">ABS(L185)/MAX(H185:H196)</f>
        <v>0</v>
      </c>
    </row>
    <row r="186" customFormat="false" ht="15" hidden="false" customHeight="false" outlineLevel="0" collapsed="false">
      <c r="A186" s="25" t="s">
        <v>196</v>
      </c>
      <c r="B186" s="25" t="str">
        <f aca="false">LEFT(A186,2)</f>
        <v>30</v>
      </c>
      <c r="C186" s="26" t="n">
        <f aca="false">VLOOKUP(MID(A186,4,4),MONTHS!$A$1:$B$12,2,0)</f>
        <v>8</v>
      </c>
      <c r="D186" s="26" t="n">
        <f aca="false">_xlfn.NUMBERVALUE(RIGHT(A186,2))-43</f>
        <v>23</v>
      </c>
      <c r="E186" s="27" t="n">
        <f aca="false">DATE(2000+D186,C186,B186)</f>
        <v>45168</v>
      </c>
      <c r="F186" s="28" t="n">
        <v>14.3607</v>
      </c>
      <c r="G186" s="28" t="n">
        <v>14.3608</v>
      </c>
      <c r="H186" s="28" t="n">
        <v>14.3607</v>
      </c>
      <c r="I186" s="29" t="n">
        <f aca="false">F186-F187</f>
        <v>0.000999999999999446</v>
      </c>
      <c r="J186" s="30" t="n">
        <f aca="false">I186/F187/(E186-E187)*100</f>
        <v>0.00696393378691369</v>
      </c>
      <c r="K186" s="31" t="n">
        <f aca="false">IF(H186&lt;H187,1+K187,0)</f>
        <v>0</v>
      </c>
      <c r="L186" s="32" t="n">
        <f aca="false">MIN(0, H186-MAX(H187:H197))</f>
        <v>0</v>
      </c>
      <c r="M186" s="3" t="n">
        <f aca="false">ABS(L186)/MAX(H186:H197)</f>
        <v>0</v>
      </c>
    </row>
    <row r="187" customFormat="false" ht="15" hidden="false" customHeight="false" outlineLevel="0" collapsed="false">
      <c r="A187" s="25" t="s">
        <v>197</v>
      </c>
      <c r="B187" s="25" t="str">
        <f aca="false">LEFT(A187,2)</f>
        <v>29</v>
      </c>
      <c r="C187" s="26" t="n">
        <f aca="false">VLOOKUP(MID(A187,4,4),MONTHS!$A$1:$B$12,2,0)</f>
        <v>8</v>
      </c>
      <c r="D187" s="26" t="n">
        <f aca="false">_xlfn.NUMBERVALUE(RIGHT(A187,2))-43</f>
        <v>23</v>
      </c>
      <c r="E187" s="27" t="n">
        <f aca="false">DATE(2000+D187,C187,B187)</f>
        <v>45167</v>
      </c>
      <c r="F187" s="28" t="n">
        <v>14.3597</v>
      </c>
      <c r="G187" s="28" t="n">
        <v>14.3598</v>
      </c>
      <c r="H187" s="28" t="n">
        <v>14.3597</v>
      </c>
      <c r="I187" s="29" t="n">
        <f aca="false">F187-F188</f>
        <v>0.00110000000000099</v>
      </c>
      <c r="J187" s="30" t="n">
        <f aca="false">I187/F188/(E187-E188)*100</f>
        <v>0.00766091401669375</v>
      </c>
      <c r="K187" s="31" t="n">
        <f aca="false">IF(H187&lt;H188,1+K188,0)</f>
        <v>0</v>
      </c>
      <c r="L187" s="32" t="n">
        <f aca="false">MIN(0, H187-MAX(H188:H198))</f>
        <v>0</v>
      </c>
      <c r="M187" s="3" t="n">
        <f aca="false">ABS(L187)/MAX(H187:H198)</f>
        <v>0</v>
      </c>
    </row>
    <row r="188" customFormat="false" ht="15" hidden="false" customHeight="false" outlineLevel="0" collapsed="false">
      <c r="A188" s="25" t="s">
        <v>198</v>
      </c>
      <c r="B188" s="25" t="str">
        <f aca="false">LEFT(A188,2)</f>
        <v>28</v>
      </c>
      <c r="C188" s="26" t="n">
        <f aca="false">VLOOKUP(MID(A188,4,4),MONTHS!$A$1:$B$12,2,0)</f>
        <v>8</v>
      </c>
      <c r="D188" s="26" t="n">
        <f aca="false">_xlfn.NUMBERVALUE(RIGHT(A188,2))-43</f>
        <v>23</v>
      </c>
      <c r="E188" s="27" t="n">
        <f aca="false">DATE(2000+D188,C188,B188)</f>
        <v>45166</v>
      </c>
      <c r="F188" s="28" t="n">
        <v>14.3586</v>
      </c>
      <c r="G188" s="28" t="n">
        <v>14.3587</v>
      </c>
      <c r="H188" s="28" t="n">
        <v>14.3586</v>
      </c>
      <c r="I188" s="29" t="n">
        <f aca="false">F188-F189</f>
        <v>0.00289999999999857</v>
      </c>
      <c r="J188" s="30" t="n">
        <f aca="false">I188/F189/(E188-E189)*100</f>
        <v>0.00673367837629785</v>
      </c>
      <c r="K188" s="31" t="n">
        <f aca="false">IF(H188&lt;H189,1+K189,0)</f>
        <v>0</v>
      </c>
      <c r="L188" s="32" t="n">
        <f aca="false">MIN(0, H188-MAX(H189:H199))</f>
        <v>0</v>
      </c>
      <c r="M188" s="3" t="n">
        <f aca="false">ABS(L188)/MAX(H188:H199)</f>
        <v>0</v>
      </c>
    </row>
    <row r="189" customFormat="false" ht="15" hidden="false" customHeight="false" outlineLevel="0" collapsed="false">
      <c r="A189" s="25" t="s">
        <v>199</v>
      </c>
      <c r="B189" s="25" t="str">
        <f aca="false">LEFT(A189,2)</f>
        <v>25</v>
      </c>
      <c r="C189" s="26" t="n">
        <f aca="false">VLOOKUP(MID(A189,4,4),MONTHS!$A$1:$B$12,2,0)</f>
        <v>8</v>
      </c>
      <c r="D189" s="26" t="n">
        <f aca="false">_xlfn.NUMBERVALUE(RIGHT(A189,2))-43</f>
        <v>23</v>
      </c>
      <c r="E189" s="27" t="n">
        <f aca="false">DATE(2000+D189,C189,B189)</f>
        <v>45163</v>
      </c>
      <c r="F189" s="28" t="n">
        <v>14.3557</v>
      </c>
      <c r="G189" s="28" t="n">
        <v>14.3558</v>
      </c>
      <c r="H189" s="28" t="n">
        <v>14.3557</v>
      </c>
      <c r="I189" s="29" t="n">
        <f aca="false">F189-F190</f>
        <v>0.000700000000000145</v>
      </c>
      <c r="J189" s="30" t="n">
        <f aca="false">I189/F190/(E189-E190)*100</f>
        <v>0.00487634970393692</v>
      </c>
      <c r="K189" s="31" t="n">
        <f aca="false">IF(H189&lt;H190,1+K190,0)</f>
        <v>0</v>
      </c>
      <c r="L189" s="32" t="n">
        <f aca="false">MIN(0, H189-MAX(H190:H200))</f>
        <v>0</v>
      </c>
      <c r="M189" s="3" t="n">
        <f aca="false">ABS(L189)/MAX(H189:H200)</f>
        <v>0</v>
      </c>
    </row>
    <row r="190" customFormat="false" ht="15" hidden="false" customHeight="false" outlineLevel="0" collapsed="false">
      <c r="A190" s="25" t="s">
        <v>200</v>
      </c>
      <c r="B190" s="25" t="str">
        <f aca="false">LEFT(A190,2)</f>
        <v>24</v>
      </c>
      <c r="C190" s="26" t="n">
        <f aca="false">VLOOKUP(MID(A190,4,4),MONTHS!$A$1:$B$12,2,0)</f>
        <v>8</v>
      </c>
      <c r="D190" s="26" t="n">
        <f aca="false">_xlfn.NUMBERVALUE(RIGHT(A190,2))-43</f>
        <v>23</v>
      </c>
      <c r="E190" s="27" t="n">
        <f aca="false">DATE(2000+D190,C190,B190)</f>
        <v>45162</v>
      </c>
      <c r="F190" s="28" t="n">
        <v>14.355</v>
      </c>
      <c r="G190" s="28" t="n">
        <v>14.3551</v>
      </c>
      <c r="H190" s="28" t="n">
        <v>14.355</v>
      </c>
      <c r="I190" s="29" t="n">
        <f aca="false">F190-F191</f>
        <v>0.00130000000000052</v>
      </c>
      <c r="J190" s="30" t="n">
        <f aca="false">I190/F191/(E190-E191)*100</f>
        <v>0.00905689822136817</v>
      </c>
      <c r="K190" s="31" t="n">
        <f aca="false">IF(H190&lt;H191,1+K191,0)</f>
        <v>0</v>
      </c>
      <c r="L190" s="32" t="n">
        <f aca="false">MIN(0, H190-MAX(H191:H201))</f>
        <v>0</v>
      </c>
      <c r="M190" s="3" t="n">
        <f aca="false">ABS(L190)/MAX(H190:H201)</f>
        <v>0</v>
      </c>
    </row>
    <row r="191" customFormat="false" ht="15" hidden="false" customHeight="false" outlineLevel="0" collapsed="false">
      <c r="A191" s="25" t="s">
        <v>201</v>
      </c>
      <c r="B191" s="25" t="str">
        <f aca="false">LEFT(A191,2)</f>
        <v>23</v>
      </c>
      <c r="C191" s="26" t="n">
        <f aca="false">VLOOKUP(MID(A191,4,4),MONTHS!$A$1:$B$12,2,0)</f>
        <v>8</v>
      </c>
      <c r="D191" s="26" t="n">
        <f aca="false">_xlfn.NUMBERVALUE(RIGHT(A191,2))-43</f>
        <v>23</v>
      </c>
      <c r="E191" s="27" t="n">
        <f aca="false">DATE(2000+D191,C191,B191)</f>
        <v>45161</v>
      </c>
      <c r="F191" s="28" t="n">
        <v>14.3537</v>
      </c>
      <c r="G191" s="28" t="n">
        <v>14.3538</v>
      </c>
      <c r="H191" s="28" t="n">
        <v>14.3537</v>
      </c>
      <c r="I191" s="29" t="n">
        <f aca="false">F191-F192</f>
        <v>0.000199999999999534</v>
      </c>
      <c r="J191" s="30" t="n">
        <f aca="false">I191/F192/(E191-E192)*100</f>
        <v>0.00139338837217079</v>
      </c>
      <c r="K191" s="31" t="n">
        <f aca="false">IF(H191&lt;H192,1+K192,0)</f>
        <v>0</v>
      </c>
      <c r="L191" s="32" t="n">
        <f aca="false">MIN(0, H191-MAX(H192:H202))</f>
        <v>0</v>
      </c>
      <c r="M191" s="3" t="n">
        <f aca="false">ABS(L191)/MAX(H191:H202)</f>
        <v>0</v>
      </c>
    </row>
    <row r="192" customFormat="false" ht="15" hidden="false" customHeight="false" outlineLevel="0" collapsed="false">
      <c r="A192" s="25" t="s">
        <v>202</v>
      </c>
      <c r="B192" s="25" t="str">
        <f aca="false">LEFT(A192,2)</f>
        <v>22</v>
      </c>
      <c r="C192" s="26" t="n">
        <f aca="false">VLOOKUP(MID(A192,4,4),MONTHS!$A$1:$B$12,2,0)</f>
        <v>8</v>
      </c>
      <c r="D192" s="26" t="n">
        <f aca="false">_xlfn.NUMBERVALUE(RIGHT(A192,2))-43</f>
        <v>23</v>
      </c>
      <c r="E192" s="27" t="n">
        <f aca="false">DATE(2000+D192,C192,B192)</f>
        <v>45160</v>
      </c>
      <c r="F192" s="28" t="n">
        <v>14.3535</v>
      </c>
      <c r="G192" s="28" t="n">
        <v>14.3536</v>
      </c>
      <c r="H192" s="28" t="n">
        <v>14.3535</v>
      </c>
      <c r="I192" s="29" t="n">
        <f aca="false">F192-F193</f>
        <v>0.00150000000000006</v>
      </c>
      <c r="J192" s="30" t="n">
        <f aca="false">I192/F193/(E192-E193)*100</f>
        <v>0.0104515050167228</v>
      </c>
      <c r="K192" s="31" t="n">
        <f aca="false">IF(H192&lt;H193,1+K193,0)</f>
        <v>0</v>
      </c>
      <c r="L192" s="32" t="n">
        <f aca="false">MIN(0, H192-MAX(H193:H203))</f>
        <v>0</v>
      </c>
      <c r="M192" s="3" t="n">
        <f aca="false">ABS(L192)/MAX(H192:H203)</f>
        <v>0</v>
      </c>
    </row>
    <row r="193" customFormat="false" ht="15" hidden="false" customHeight="false" outlineLevel="0" collapsed="false">
      <c r="A193" s="25" t="s">
        <v>203</v>
      </c>
      <c r="B193" s="25" t="str">
        <f aca="false">LEFT(A193,2)</f>
        <v>21</v>
      </c>
      <c r="C193" s="26" t="n">
        <f aca="false">VLOOKUP(MID(A193,4,4),MONTHS!$A$1:$B$12,2,0)</f>
        <v>8</v>
      </c>
      <c r="D193" s="26" t="n">
        <f aca="false">_xlfn.NUMBERVALUE(RIGHT(A193,2))-43</f>
        <v>23</v>
      </c>
      <c r="E193" s="27" t="n">
        <f aca="false">DATE(2000+D193,C193,B193)</f>
        <v>45159</v>
      </c>
      <c r="F193" s="28" t="n">
        <v>14.352</v>
      </c>
      <c r="G193" s="28" t="n">
        <v>14.3521</v>
      </c>
      <c r="H193" s="28" t="n">
        <v>14.352</v>
      </c>
      <c r="I193" s="29" t="n">
        <f aca="false">F193-F194</f>
        <v>0.0019000000000009</v>
      </c>
      <c r="J193" s="30" t="n">
        <f aca="false">I193/F194/(E193-E194)*100</f>
        <v>0.00441344195046469</v>
      </c>
      <c r="K193" s="31" t="n">
        <f aca="false">IF(H193&lt;H194,1+K194,0)</f>
        <v>0</v>
      </c>
      <c r="L193" s="32" t="n">
        <f aca="false">MIN(0, H193-MAX(H194:H204))</f>
        <v>0</v>
      </c>
      <c r="M193" s="3" t="n">
        <f aca="false">ABS(L193)/MAX(H193:H204)</f>
        <v>0</v>
      </c>
    </row>
    <row r="194" customFormat="false" ht="15" hidden="false" customHeight="false" outlineLevel="0" collapsed="false">
      <c r="A194" s="25" t="s">
        <v>204</v>
      </c>
      <c r="B194" s="25" t="str">
        <f aca="false">LEFT(A194,2)</f>
        <v>18</v>
      </c>
      <c r="C194" s="26" t="n">
        <f aca="false">VLOOKUP(MID(A194,4,4),MONTHS!$A$1:$B$12,2,0)</f>
        <v>8</v>
      </c>
      <c r="D194" s="26" t="n">
        <f aca="false">_xlfn.NUMBERVALUE(RIGHT(A194,2))-43</f>
        <v>23</v>
      </c>
      <c r="E194" s="27" t="n">
        <f aca="false">DATE(2000+D194,C194,B194)</f>
        <v>45156</v>
      </c>
      <c r="F194" s="28" t="n">
        <v>14.3501</v>
      </c>
      <c r="G194" s="28" t="n">
        <v>14.3502</v>
      </c>
      <c r="H194" s="28" t="n">
        <v>14.3501</v>
      </c>
      <c r="I194" s="29" t="n">
        <f aca="false">F194-F195</f>
        <v>0.000899999999999679</v>
      </c>
      <c r="J194" s="30" t="n">
        <f aca="false">I194/F195/(E194-E195)*100</f>
        <v>0.00627212666908036</v>
      </c>
      <c r="K194" s="31" t="n">
        <f aca="false">IF(H194&lt;H195,1+K195,0)</f>
        <v>0</v>
      </c>
      <c r="L194" s="32" t="n">
        <f aca="false">MIN(0, H194-MAX(H195:H205))</f>
        <v>0</v>
      </c>
      <c r="M194" s="3" t="n">
        <f aca="false">ABS(L194)/MAX(H194:H205)</f>
        <v>0</v>
      </c>
    </row>
    <row r="195" customFormat="false" ht="15" hidden="false" customHeight="false" outlineLevel="0" collapsed="false">
      <c r="A195" s="25" t="s">
        <v>205</v>
      </c>
      <c r="B195" s="25" t="str">
        <f aca="false">LEFT(A195,2)</f>
        <v>17</v>
      </c>
      <c r="C195" s="26" t="n">
        <f aca="false">VLOOKUP(MID(A195,4,4),MONTHS!$A$1:$B$12,2,0)</f>
        <v>8</v>
      </c>
      <c r="D195" s="26" t="n">
        <f aca="false">_xlfn.NUMBERVALUE(RIGHT(A195,2))-43</f>
        <v>23</v>
      </c>
      <c r="E195" s="27" t="n">
        <f aca="false">DATE(2000+D195,C195,B195)</f>
        <v>45155</v>
      </c>
      <c r="F195" s="28" t="n">
        <v>14.3492</v>
      </c>
      <c r="G195" s="28" t="n">
        <v>14.3493</v>
      </c>
      <c r="H195" s="28" t="n">
        <v>14.3492</v>
      </c>
      <c r="I195" s="29" t="n">
        <f aca="false">F195-F196</f>
        <v>0.000700000000000145</v>
      </c>
      <c r="J195" s="30" t="n">
        <f aca="false">I195/F196/(E195-E196)*100</f>
        <v>0.00487855873436349</v>
      </c>
      <c r="K195" s="31" t="n">
        <f aca="false">IF(H195&lt;H196,1+K196,0)</f>
        <v>0</v>
      </c>
      <c r="L195" s="32" t="n">
        <f aca="false">MIN(0, H195-MAX(H196:H206))</f>
        <v>0</v>
      </c>
      <c r="M195" s="3" t="n">
        <f aca="false">ABS(L195)/MAX(H195:H206)</f>
        <v>0</v>
      </c>
    </row>
    <row r="196" customFormat="false" ht="15" hidden="false" customHeight="false" outlineLevel="0" collapsed="false">
      <c r="A196" s="25" t="s">
        <v>206</v>
      </c>
      <c r="B196" s="25" t="str">
        <f aca="false">LEFT(A196,2)</f>
        <v>16</v>
      </c>
      <c r="C196" s="26" t="n">
        <f aca="false">VLOOKUP(MID(A196,4,4),MONTHS!$A$1:$B$12,2,0)</f>
        <v>8</v>
      </c>
      <c r="D196" s="26" t="n">
        <f aca="false">_xlfn.NUMBERVALUE(RIGHT(A196,2))-43</f>
        <v>23</v>
      </c>
      <c r="E196" s="27" t="n">
        <f aca="false">DATE(2000+D196,C196,B196)</f>
        <v>45154</v>
      </c>
      <c r="F196" s="28" t="n">
        <v>14.3485</v>
      </c>
      <c r="G196" s="28" t="n">
        <v>14.3486</v>
      </c>
      <c r="H196" s="28" t="n">
        <v>14.3485</v>
      </c>
      <c r="I196" s="29" t="n">
        <f aca="false">F196-F197</f>
        <v>0.00119999999999898</v>
      </c>
      <c r="J196" s="30" t="n">
        <f aca="false">I196/F197/(E196-E197)*100</f>
        <v>0.00836394304154078</v>
      </c>
      <c r="K196" s="31" t="n">
        <f aca="false">IF(H196&lt;H197,1+K197,0)</f>
        <v>0</v>
      </c>
      <c r="L196" s="32" t="n">
        <f aca="false">MIN(0, H196-MAX(H197:H207))</f>
        <v>0</v>
      </c>
      <c r="M196" s="3" t="n">
        <f aca="false">ABS(L196)/MAX(H196:H207)</f>
        <v>0</v>
      </c>
    </row>
    <row r="197" customFormat="false" ht="15" hidden="false" customHeight="false" outlineLevel="0" collapsed="false">
      <c r="A197" s="25" t="s">
        <v>207</v>
      </c>
      <c r="B197" s="25" t="str">
        <f aca="false">LEFT(A197,2)</f>
        <v>15</v>
      </c>
      <c r="C197" s="26" t="n">
        <f aca="false">VLOOKUP(MID(A197,4,4),MONTHS!$A$1:$B$12,2,0)</f>
        <v>8</v>
      </c>
      <c r="D197" s="26" t="n">
        <f aca="false">_xlfn.NUMBERVALUE(RIGHT(A197,2))-43</f>
        <v>23</v>
      </c>
      <c r="E197" s="27" t="n">
        <f aca="false">DATE(2000+D197,C197,B197)</f>
        <v>45153</v>
      </c>
      <c r="F197" s="28" t="n">
        <v>14.3473</v>
      </c>
      <c r="G197" s="28" t="n">
        <v>14.3474</v>
      </c>
      <c r="H197" s="28" t="n">
        <v>14.3473</v>
      </c>
      <c r="I197" s="29" t="n">
        <f aca="false">F197-F198</f>
        <v>0.00260000000000105</v>
      </c>
      <c r="J197" s="30" t="n">
        <f aca="false">I197/F198/(E197-E198)*100</f>
        <v>0.00453129030234345</v>
      </c>
      <c r="K197" s="31" t="n">
        <f aca="false">IF(H197&lt;H198,1+K198,0)</f>
        <v>0</v>
      </c>
      <c r="L197" s="32" t="n">
        <f aca="false">MIN(0, H197-MAX(H198:H208))</f>
        <v>0</v>
      </c>
      <c r="M197" s="3" t="n">
        <f aca="false">ABS(L197)/MAX(H197:H208)</f>
        <v>0</v>
      </c>
    </row>
    <row r="198" customFormat="false" ht="15" hidden="false" customHeight="false" outlineLevel="0" collapsed="false">
      <c r="A198" s="25" t="s">
        <v>208</v>
      </c>
      <c r="B198" s="25" t="str">
        <f aca="false">LEFT(A198,2)</f>
        <v>11</v>
      </c>
      <c r="C198" s="26" t="n">
        <f aca="false">VLOOKUP(MID(A198,4,4),MONTHS!$A$1:$B$12,2,0)</f>
        <v>8</v>
      </c>
      <c r="D198" s="26" t="n">
        <f aca="false">_xlfn.NUMBERVALUE(RIGHT(A198,2))-43</f>
        <v>23</v>
      </c>
      <c r="E198" s="27" t="n">
        <f aca="false">DATE(2000+D198,C198,B198)</f>
        <v>45149</v>
      </c>
      <c r="F198" s="28" t="n">
        <v>14.3447</v>
      </c>
      <c r="G198" s="28" t="n">
        <v>14.3448</v>
      </c>
      <c r="H198" s="28" t="n">
        <v>14.3447</v>
      </c>
      <c r="I198" s="29" t="n">
        <f aca="false">F198-F199</f>
        <v>0.00169999999999959</v>
      </c>
      <c r="J198" s="30" t="n">
        <f aca="false">I198/F199/(E198-E199)*100</f>
        <v>0.0118524715889255</v>
      </c>
      <c r="K198" s="31" t="n">
        <f aca="false">IF(H198&lt;H199,1+K199,0)</f>
        <v>0</v>
      </c>
      <c r="L198" s="32" t="n">
        <f aca="false">MIN(0, H198-MAX(H199:H209))</f>
        <v>0</v>
      </c>
      <c r="M198" s="3" t="n">
        <f aca="false">ABS(L198)/MAX(H198:H209)</f>
        <v>0</v>
      </c>
    </row>
    <row r="199" customFormat="false" ht="15" hidden="false" customHeight="false" outlineLevel="0" collapsed="false">
      <c r="A199" s="25" t="s">
        <v>209</v>
      </c>
      <c r="B199" s="25" t="str">
        <f aca="false">LEFT(A199,2)</f>
        <v>10</v>
      </c>
      <c r="C199" s="26" t="n">
        <f aca="false">VLOOKUP(MID(A199,4,4),MONTHS!$A$1:$B$12,2,0)</f>
        <v>8</v>
      </c>
      <c r="D199" s="26" t="n">
        <f aca="false">_xlfn.NUMBERVALUE(RIGHT(A199,2))-43</f>
        <v>23</v>
      </c>
      <c r="E199" s="27" t="n">
        <f aca="false">DATE(2000+D199,C199,B199)</f>
        <v>45148</v>
      </c>
      <c r="F199" s="28" t="n">
        <v>14.343</v>
      </c>
      <c r="G199" s="28" t="n">
        <v>14.3431</v>
      </c>
      <c r="H199" s="28" t="n">
        <v>14.343</v>
      </c>
      <c r="I199" s="29" t="n">
        <f aca="false">F199-F200</f>
        <v>0.000299999999999301</v>
      </c>
      <c r="J199" s="30" t="n">
        <f aca="false">I199/F200/(E199-E200)*100</f>
        <v>0.00209165638268458</v>
      </c>
      <c r="K199" s="31" t="n">
        <f aca="false">IF(H199&lt;H200,1+K200,0)</f>
        <v>0</v>
      </c>
      <c r="L199" s="32" t="n">
        <f aca="false">MIN(0, H199-MAX(H200:H210))</f>
        <v>0</v>
      </c>
      <c r="M199" s="3" t="n">
        <f aca="false">ABS(L199)/MAX(H199:H210)</f>
        <v>0</v>
      </c>
    </row>
    <row r="200" customFormat="false" ht="15" hidden="false" customHeight="false" outlineLevel="0" collapsed="false">
      <c r="A200" s="25" t="s">
        <v>210</v>
      </c>
      <c r="B200" s="25" t="str">
        <f aca="false">LEFT(A200,2)</f>
        <v>09</v>
      </c>
      <c r="C200" s="26" t="n">
        <f aca="false">VLOOKUP(MID(A200,4,4),MONTHS!$A$1:$B$12,2,0)</f>
        <v>8</v>
      </c>
      <c r="D200" s="26" t="n">
        <f aca="false">_xlfn.NUMBERVALUE(RIGHT(A200,2))-43</f>
        <v>23</v>
      </c>
      <c r="E200" s="27" t="n">
        <f aca="false">DATE(2000+D200,C200,B200)</f>
        <v>45147</v>
      </c>
      <c r="F200" s="28" t="n">
        <v>14.3427</v>
      </c>
      <c r="G200" s="28" t="n">
        <v>14.3428</v>
      </c>
      <c r="H200" s="28" t="n">
        <v>14.3427</v>
      </c>
      <c r="I200" s="29" t="n">
        <f aca="false">F200-F201</f>
        <v>0.00159999999999982</v>
      </c>
      <c r="J200" s="30" t="n">
        <f aca="false">I200/F201/(E200-E201)*100</f>
        <v>0.0111567452984766</v>
      </c>
      <c r="K200" s="31" t="n">
        <f aca="false">IF(H200&lt;H201,1+K201,0)</f>
        <v>0</v>
      </c>
      <c r="L200" s="32" t="n">
        <f aca="false">MIN(0, H200-MAX(H201:H211))</f>
        <v>0</v>
      </c>
      <c r="M200" s="3" t="n">
        <f aca="false">ABS(L200)/MAX(H200:H211)</f>
        <v>0</v>
      </c>
    </row>
    <row r="201" customFormat="false" ht="15" hidden="false" customHeight="false" outlineLevel="0" collapsed="false">
      <c r="A201" s="25" t="s">
        <v>211</v>
      </c>
      <c r="B201" s="25" t="str">
        <f aca="false">LEFT(A201,2)</f>
        <v>08</v>
      </c>
      <c r="C201" s="26" t="n">
        <f aca="false">VLOOKUP(MID(A201,4,4),MONTHS!$A$1:$B$12,2,0)</f>
        <v>8</v>
      </c>
      <c r="D201" s="26" t="n">
        <f aca="false">_xlfn.NUMBERVALUE(RIGHT(A201,2))-43</f>
        <v>23</v>
      </c>
      <c r="E201" s="27" t="n">
        <f aca="false">DATE(2000+D201,C201,B201)</f>
        <v>45146</v>
      </c>
      <c r="F201" s="28" t="n">
        <v>14.3411</v>
      </c>
      <c r="G201" s="28" t="n">
        <v>14.3412</v>
      </c>
      <c r="H201" s="28" t="n">
        <v>14.3411</v>
      </c>
      <c r="I201" s="29" t="n">
        <f aca="false">F201-F202</f>
        <v>0.000600000000000378</v>
      </c>
      <c r="J201" s="30" t="n">
        <f aca="false">I201/F202/(E201-E202)*100</f>
        <v>0.00418395453436336</v>
      </c>
      <c r="K201" s="31" t="n">
        <f aca="false">IF(H201&lt;H202,1+K202,0)</f>
        <v>0</v>
      </c>
      <c r="L201" s="32" t="n">
        <f aca="false">MIN(0, H201-MAX(H202:H212))</f>
        <v>0</v>
      </c>
      <c r="M201" s="3" t="n">
        <f aca="false">ABS(L201)/MAX(H201:H212)</f>
        <v>0</v>
      </c>
    </row>
    <row r="202" customFormat="false" ht="15" hidden="false" customHeight="false" outlineLevel="0" collapsed="false">
      <c r="A202" s="25" t="s">
        <v>212</v>
      </c>
      <c r="B202" s="25" t="str">
        <f aca="false">LEFT(A202,2)</f>
        <v>07</v>
      </c>
      <c r="C202" s="26" t="n">
        <f aca="false">VLOOKUP(MID(A202,4,4),MONTHS!$A$1:$B$12,2,0)</f>
        <v>8</v>
      </c>
      <c r="D202" s="26" t="n">
        <f aca="false">_xlfn.NUMBERVALUE(RIGHT(A202,2))-43</f>
        <v>23</v>
      </c>
      <c r="E202" s="27" t="n">
        <f aca="false">DATE(2000+D202,C202,B202)</f>
        <v>45145</v>
      </c>
      <c r="F202" s="28" t="n">
        <v>14.3405</v>
      </c>
      <c r="G202" s="28" t="n">
        <v>14.3406</v>
      </c>
      <c r="H202" s="28" t="n">
        <v>14.3405</v>
      </c>
      <c r="I202" s="29" t="n">
        <f aca="false">F202-F203</f>
        <v>0.0022000000000002</v>
      </c>
      <c r="J202" s="30" t="n">
        <f aca="false">I202/F203/(E202-E203)*100</f>
        <v>0.00511450683367903</v>
      </c>
      <c r="K202" s="31" t="n">
        <f aca="false">IF(H202&lt;H203,1+K203,0)</f>
        <v>0</v>
      </c>
      <c r="L202" s="32" t="n">
        <f aca="false">MIN(0, H202-MAX(H203:H213))</f>
        <v>0</v>
      </c>
      <c r="M202" s="3" t="n">
        <f aca="false">ABS(L202)/MAX(H202:H213)</f>
        <v>0</v>
      </c>
    </row>
    <row r="203" customFormat="false" ht="15" hidden="false" customHeight="false" outlineLevel="0" collapsed="false">
      <c r="A203" s="25" t="s">
        <v>213</v>
      </c>
      <c r="B203" s="25" t="str">
        <f aca="false">LEFT(A203,2)</f>
        <v>04</v>
      </c>
      <c r="C203" s="26" t="n">
        <f aca="false">VLOOKUP(MID(A203,4,4),MONTHS!$A$1:$B$12,2,0)</f>
        <v>8</v>
      </c>
      <c r="D203" s="26" t="n">
        <f aca="false">_xlfn.NUMBERVALUE(RIGHT(A203,2))-43</f>
        <v>23</v>
      </c>
      <c r="E203" s="27" t="n">
        <f aca="false">DATE(2000+D203,C203,B203)</f>
        <v>45142</v>
      </c>
      <c r="F203" s="28" t="n">
        <v>14.3383</v>
      </c>
      <c r="G203" s="28" t="n">
        <v>14.3384</v>
      </c>
      <c r="H203" s="28" t="n">
        <v>14.3383</v>
      </c>
      <c r="I203" s="29" t="n">
        <f aca="false">F203-F204</f>
        <v>-0.000199999999999534</v>
      </c>
      <c r="J203" s="30" t="n">
        <f aca="false">I203/F204/(E203-E204)*100</f>
        <v>-0.00139484604386466</v>
      </c>
      <c r="K203" s="31" t="n">
        <f aca="false">IF(H203&lt;H204,1+K204,0)</f>
        <v>1</v>
      </c>
      <c r="L203" s="32" t="n">
        <f aca="false">MIN(0, H203-MAX(H204:H214))</f>
        <v>-0.000199999999999534</v>
      </c>
      <c r="M203" s="3" t="n">
        <f aca="false">ABS(L203)/MAX(H203:H214)</f>
        <v>1.39484604386466E-005</v>
      </c>
    </row>
    <row r="204" customFormat="false" ht="15" hidden="false" customHeight="false" outlineLevel="0" collapsed="false">
      <c r="A204" s="25" t="s">
        <v>214</v>
      </c>
      <c r="B204" s="25" t="str">
        <f aca="false">LEFT(A204,2)</f>
        <v>03</v>
      </c>
      <c r="C204" s="26" t="n">
        <f aca="false">VLOOKUP(MID(A204,4,4),MONTHS!$A$1:$B$12,2,0)</f>
        <v>8</v>
      </c>
      <c r="D204" s="26" t="n">
        <f aca="false">_xlfn.NUMBERVALUE(RIGHT(A204,2))-43</f>
        <v>23</v>
      </c>
      <c r="E204" s="27" t="n">
        <f aca="false">DATE(2000+D204,C204,B204)</f>
        <v>45141</v>
      </c>
      <c r="F204" s="28" t="n">
        <v>14.3385</v>
      </c>
      <c r="G204" s="28" t="n">
        <v>14.3386</v>
      </c>
      <c r="H204" s="28" t="n">
        <v>14.3385</v>
      </c>
      <c r="I204" s="29" t="n">
        <f aca="false">F204-F205</f>
        <v>0.000999999999999446</v>
      </c>
      <c r="J204" s="30" t="n">
        <f aca="false">I204/F205/(E204-E205)*100</f>
        <v>0.00697471665213214</v>
      </c>
      <c r="K204" s="31" t="n">
        <f aca="false">IF(H204&lt;H205,1+K205,0)</f>
        <v>0</v>
      </c>
      <c r="L204" s="32" t="n">
        <f aca="false">MIN(0, H204-MAX(H205:H215))</f>
        <v>0</v>
      </c>
      <c r="M204" s="3" t="n">
        <f aca="false">ABS(L204)/MAX(H204:H215)</f>
        <v>0</v>
      </c>
    </row>
    <row r="205" customFormat="false" ht="15" hidden="false" customHeight="false" outlineLevel="0" collapsed="false">
      <c r="A205" s="25" t="s">
        <v>215</v>
      </c>
      <c r="B205" s="25" t="str">
        <f aca="false">LEFT(A205,2)</f>
        <v>02</v>
      </c>
      <c r="C205" s="26" t="n">
        <f aca="false">VLOOKUP(MID(A205,4,4),MONTHS!$A$1:$B$12,2,0)</f>
        <v>8</v>
      </c>
      <c r="D205" s="26" t="n">
        <f aca="false">_xlfn.NUMBERVALUE(RIGHT(A205,2))-43</f>
        <v>23</v>
      </c>
      <c r="E205" s="27" t="n">
        <f aca="false">DATE(2000+D205,C205,B205)</f>
        <v>45140</v>
      </c>
      <c r="F205" s="28" t="n">
        <v>14.3375</v>
      </c>
      <c r="G205" s="28" t="n">
        <v>14.3376</v>
      </c>
      <c r="H205" s="28" t="n">
        <v>14.3375</v>
      </c>
      <c r="I205" s="29" t="n">
        <f aca="false">F205-F206</f>
        <v>-9.99999999997669E-005</v>
      </c>
      <c r="J205" s="30" t="n">
        <f aca="false">I205/F206/(E205-E206)*100</f>
        <v>-0.000348733400289333</v>
      </c>
      <c r="K205" s="31" t="n">
        <f aca="false">IF(H205&lt;H206,1+K206,0)</f>
        <v>1</v>
      </c>
      <c r="L205" s="32" t="n">
        <f aca="false">MIN(0, H205-MAX(H206:H216))</f>
        <v>-9.99999999997669E-005</v>
      </c>
      <c r="M205" s="3" t="n">
        <f aca="false">ABS(L205)/MAX(H205:H216)</f>
        <v>6.97466800578667E-006</v>
      </c>
    </row>
    <row r="206" customFormat="false" ht="15" hidden="false" customHeight="false" outlineLevel="0" collapsed="false">
      <c r="A206" s="25" t="s">
        <v>216</v>
      </c>
      <c r="B206" s="25" t="str">
        <f aca="false">LEFT(A206,2)</f>
        <v>31</v>
      </c>
      <c r="C206" s="26" t="n">
        <f aca="false">VLOOKUP(MID(A206,4,4),MONTHS!$A$1:$B$12,2,0)</f>
        <v>7</v>
      </c>
      <c r="D206" s="26" t="n">
        <f aca="false">_xlfn.NUMBERVALUE(RIGHT(A206,2))-43</f>
        <v>23</v>
      </c>
      <c r="E206" s="27" t="n">
        <f aca="false">DATE(2000+D206,C206,B206)</f>
        <v>45138</v>
      </c>
      <c r="F206" s="28" t="n">
        <v>14.3376</v>
      </c>
      <c r="G206" s="28" t="n">
        <v>14.3377</v>
      </c>
      <c r="H206" s="28" t="n">
        <v>14.3376</v>
      </c>
      <c r="I206" s="29" t="n">
        <f aca="false">F206-F207</f>
        <v>0.00130000000000052</v>
      </c>
      <c r="J206" s="30" t="n">
        <f aca="false">I206/F207/(E206-E207)*100</f>
        <v>0.0022669726498478</v>
      </c>
      <c r="K206" s="31" t="n">
        <f aca="false">IF(H206&lt;H207,1+K207,0)</f>
        <v>0</v>
      </c>
      <c r="L206" s="32" t="n">
        <f aca="false">MIN(0, H206-MAX(H207:H217))</f>
        <v>0</v>
      </c>
      <c r="M206" s="3" t="n">
        <f aca="false">ABS(L206)/MAX(H206:H217)</f>
        <v>0</v>
      </c>
    </row>
    <row r="207" customFormat="false" ht="15" hidden="false" customHeight="false" outlineLevel="0" collapsed="false">
      <c r="A207" s="25" t="s">
        <v>217</v>
      </c>
      <c r="B207" s="25" t="str">
        <f aca="false">LEFT(A207,2)</f>
        <v>27</v>
      </c>
      <c r="C207" s="26" t="n">
        <f aca="false">VLOOKUP(MID(A207,4,4),MONTHS!$A$1:$B$12,2,0)</f>
        <v>7</v>
      </c>
      <c r="D207" s="26" t="n">
        <f aca="false">_xlfn.NUMBERVALUE(RIGHT(A207,2))-43</f>
        <v>23</v>
      </c>
      <c r="E207" s="27" t="n">
        <f aca="false">DATE(2000+D207,C207,B207)</f>
        <v>45134</v>
      </c>
      <c r="F207" s="28" t="n">
        <v>14.3363</v>
      </c>
      <c r="G207" s="28" t="n">
        <v>14.3364</v>
      </c>
      <c r="H207" s="28" t="n">
        <v>14.3363</v>
      </c>
      <c r="I207" s="29" t="n">
        <f aca="false">F207-F208</f>
        <v>0.00169999999999959</v>
      </c>
      <c r="J207" s="30" t="n">
        <f aca="false">I207/F208/(E207-E208)*100</f>
        <v>0.0118594170747673</v>
      </c>
      <c r="K207" s="31" t="n">
        <f aca="false">IF(H207&lt;H208,1+K208,0)</f>
        <v>0</v>
      </c>
      <c r="L207" s="32" t="n">
        <f aca="false">MIN(0, H207-MAX(H208:H218))</f>
        <v>0</v>
      </c>
      <c r="M207" s="3" t="n">
        <f aca="false">ABS(L207)/MAX(H207:H218)</f>
        <v>0</v>
      </c>
    </row>
    <row r="208" customFormat="false" ht="15" hidden="false" customHeight="false" outlineLevel="0" collapsed="false">
      <c r="A208" s="25" t="s">
        <v>218</v>
      </c>
      <c r="B208" s="25" t="str">
        <f aca="false">LEFT(A208,2)</f>
        <v>26</v>
      </c>
      <c r="C208" s="26" t="n">
        <f aca="false">VLOOKUP(MID(A208,4,4),MONTHS!$A$1:$B$12,2,0)</f>
        <v>7</v>
      </c>
      <c r="D208" s="26" t="n">
        <f aca="false">_xlfn.NUMBERVALUE(RIGHT(A208,2))-43</f>
        <v>23</v>
      </c>
      <c r="E208" s="27" t="n">
        <f aca="false">DATE(2000+D208,C208,B208)</f>
        <v>45133</v>
      </c>
      <c r="F208" s="28" t="n">
        <v>14.3346</v>
      </c>
      <c r="G208" s="28" t="n">
        <v>14.3347</v>
      </c>
      <c r="H208" s="28" t="n">
        <v>14.3346</v>
      </c>
      <c r="I208" s="29" t="n">
        <f aca="false">F208-F209</f>
        <v>0.00109999999999921</v>
      </c>
      <c r="J208" s="30" t="n">
        <f aca="false">I208/F209/(E208-E209)*100</f>
        <v>0.00767432936825767</v>
      </c>
      <c r="K208" s="31" t="n">
        <f aca="false">IF(H208&lt;H209,1+K209,0)</f>
        <v>0</v>
      </c>
      <c r="L208" s="32" t="n">
        <f aca="false">MIN(0, H208-MAX(H209:H219))</f>
        <v>0</v>
      </c>
      <c r="M208" s="3" t="n">
        <f aca="false">ABS(L208)/MAX(H208:H219)</f>
        <v>0</v>
      </c>
    </row>
    <row r="209" customFormat="false" ht="15" hidden="false" customHeight="false" outlineLevel="0" collapsed="false">
      <c r="A209" s="25" t="s">
        <v>219</v>
      </c>
      <c r="B209" s="25" t="str">
        <f aca="false">LEFT(A209,2)</f>
        <v>25</v>
      </c>
      <c r="C209" s="26" t="n">
        <f aca="false">VLOOKUP(MID(A209,4,4),MONTHS!$A$1:$B$12,2,0)</f>
        <v>7</v>
      </c>
      <c r="D209" s="26" t="n">
        <f aca="false">_xlfn.NUMBERVALUE(RIGHT(A209,2))-43</f>
        <v>23</v>
      </c>
      <c r="E209" s="27" t="n">
        <f aca="false">DATE(2000+D209,C209,B209)</f>
        <v>45132</v>
      </c>
      <c r="F209" s="28" t="n">
        <v>14.3335</v>
      </c>
      <c r="G209" s="28" t="n">
        <v>14.3336</v>
      </c>
      <c r="H209" s="28" t="n">
        <v>14.3335</v>
      </c>
      <c r="I209" s="29" t="n">
        <f aca="false">F209-F210</f>
        <v>0.00140000000000029</v>
      </c>
      <c r="J209" s="30" t="n">
        <f aca="false">I209/F210/(E209-E210)*100</f>
        <v>0.00976828238709114</v>
      </c>
      <c r="K209" s="31" t="n">
        <f aca="false">IF(H209&lt;H210,1+K210,0)</f>
        <v>0</v>
      </c>
      <c r="L209" s="32" t="n">
        <f aca="false">MIN(0, H209-MAX(H210:H220))</f>
        <v>0</v>
      </c>
      <c r="M209" s="3" t="n">
        <f aca="false">ABS(L209)/MAX(H209:H220)</f>
        <v>0</v>
      </c>
    </row>
    <row r="210" customFormat="false" ht="15" hidden="false" customHeight="false" outlineLevel="0" collapsed="false">
      <c r="A210" s="25" t="s">
        <v>220</v>
      </c>
      <c r="B210" s="25" t="str">
        <f aca="false">LEFT(A210,2)</f>
        <v>24</v>
      </c>
      <c r="C210" s="26" t="n">
        <f aca="false">VLOOKUP(MID(A210,4,4),MONTHS!$A$1:$B$12,2,0)</f>
        <v>7</v>
      </c>
      <c r="D210" s="26" t="n">
        <f aca="false">_xlfn.NUMBERVALUE(RIGHT(A210,2))-43</f>
        <v>23</v>
      </c>
      <c r="E210" s="27" t="n">
        <f aca="false">DATE(2000+D210,C210,B210)</f>
        <v>45131</v>
      </c>
      <c r="F210" s="28" t="n">
        <v>14.3321</v>
      </c>
      <c r="G210" s="28" t="n">
        <v>14.3322</v>
      </c>
      <c r="H210" s="28" t="n">
        <v>14.3321</v>
      </c>
      <c r="I210" s="29" t="n">
        <f aca="false">F210-F211</f>
        <v>0.00150000000000006</v>
      </c>
      <c r="J210" s="30" t="n">
        <f aca="false">I210/F211/(E210-E211)*100</f>
        <v>0.00348903744434998</v>
      </c>
      <c r="K210" s="31" t="n">
        <f aca="false">IF(H210&lt;H211,1+K211,0)</f>
        <v>0</v>
      </c>
      <c r="L210" s="32" t="n">
        <f aca="false">MIN(0, H210-MAX(H211:H221))</f>
        <v>0</v>
      </c>
      <c r="M210" s="3" t="n">
        <f aca="false">ABS(L210)/MAX(H210:H221)</f>
        <v>0</v>
      </c>
    </row>
    <row r="211" customFormat="false" ht="15" hidden="false" customHeight="false" outlineLevel="0" collapsed="false">
      <c r="A211" s="25" t="s">
        <v>221</v>
      </c>
      <c r="B211" s="25" t="str">
        <f aca="false">LEFT(A211,2)</f>
        <v>21</v>
      </c>
      <c r="C211" s="26" t="n">
        <f aca="false">VLOOKUP(MID(A211,4,4),MONTHS!$A$1:$B$12,2,0)</f>
        <v>7</v>
      </c>
      <c r="D211" s="26" t="n">
        <f aca="false">_xlfn.NUMBERVALUE(RIGHT(A211,2))-43</f>
        <v>23</v>
      </c>
      <c r="E211" s="27" t="n">
        <f aca="false">DATE(2000+D211,C211,B211)</f>
        <v>45128</v>
      </c>
      <c r="F211" s="28" t="n">
        <v>14.3306</v>
      </c>
      <c r="G211" s="28" t="n">
        <v>14.3307</v>
      </c>
      <c r="H211" s="28" t="n">
        <v>14.3306</v>
      </c>
      <c r="I211" s="29" t="n">
        <f aca="false">F211-F212</f>
        <v>0.00120000000000076</v>
      </c>
      <c r="J211" s="30" t="n">
        <f aca="false">I211/F212/(E211-E212)*100</f>
        <v>0.00837439111198484</v>
      </c>
      <c r="K211" s="31" t="n">
        <f aca="false">IF(H211&lt;H212,1+K212,0)</f>
        <v>0</v>
      </c>
      <c r="L211" s="32" t="n">
        <f aca="false">MIN(0, H211-MAX(H212:H222))</f>
        <v>0</v>
      </c>
      <c r="M211" s="3" t="n">
        <f aca="false">ABS(L211)/MAX(H211:H222)</f>
        <v>0</v>
      </c>
    </row>
    <row r="212" customFormat="false" ht="15" hidden="false" customHeight="false" outlineLevel="0" collapsed="false">
      <c r="A212" s="25" t="s">
        <v>222</v>
      </c>
      <c r="B212" s="25" t="str">
        <f aca="false">LEFT(A212,2)</f>
        <v>20</v>
      </c>
      <c r="C212" s="26" t="n">
        <f aca="false">VLOOKUP(MID(A212,4,4),MONTHS!$A$1:$B$12,2,0)</f>
        <v>7</v>
      </c>
      <c r="D212" s="26" t="n">
        <f aca="false">_xlfn.NUMBERVALUE(RIGHT(A212,2))-43</f>
        <v>23</v>
      </c>
      <c r="E212" s="27" t="n">
        <f aca="false">DATE(2000+D212,C212,B212)</f>
        <v>45127</v>
      </c>
      <c r="F212" s="28" t="n">
        <v>14.3294</v>
      </c>
      <c r="G212" s="28" t="n">
        <v>14.3295</v>
      </c>
      <c r="H212" s="28" t="n">
        <v>14.3294</v>
      </c>
      <c r="I212" s="29" t="n">
        <f aca="false">F212-F213</f>
        <v>0.000799999999999912</v>
      </c>
      <c r="J212" s="30" t="n">
        <f aca="false">I212/F213/(E212-E213)*100</f>
        <v>0.00558323911617263</v>
      </c>
      <c r="K212" s="31" t="n">
        <f aca="false">IF(H212&lt;H213,1+K213,0)</f>
        <v>0</v>
      </c>
      <c r="L212" s="32" t="n">
        <f aca="false">MIN(0, H212-MAX(H213:H223))</f>
        <v>0</v>
      </c>
      <c r="M212" s="3" t="n">
        <f aca="false">ABS(L212)/MAX(H212:H223)</f>
        <v>0</v>
      </c>
    </row>
    <row r="213" customFormat="false" ht="15" hidden="false" customHeight="false" outlineLevel="0" collapsed="false">
      <c r="A213" s="25" t="s">
        <v>223</v>
      </c>
      <c r="B213" s="25" t="str">
        <f aca="false">LEFT(A213,2)</f>
        <v>19</v>
      </c>
      <c r="C213" s="26" t="n">
        <f aca="false">VLOOKUP(MID(A213,4,4),MONTHS!$A$1:$B$12,2,0)</f>
        <v>7</v>
      </c>
      <c r="D213" s="26" t="n">
        <f aca="false">_xlfn.NUMBERVALUE(RIGHT(A213,2))-43</f>
        <v>23</v>
      </c>
      <c r="E213" s="27" t="n">
        <f aca="false">DATE(2000+D213,C213,B213)</f>
        <v>45126</v>
      </c>
      <c r="F213" s="28" t="n">
        <v>14.3286</v>
      </c>
      <c r="G213" s="28" t="n">
        <v>14.3287</v>
      </c>
      <c r="H213" s="28" t="n">
        <v>14.3286</v>
      </c>
      <c r="I213" s="29" t="n">
        <f aca="false">F213-F214</f>
        <v>0.00150000000000006</v>
      </c>
      <c r="J213" s="30" t="n">
        <f aca="false">I213/F214/(E213-E214)*100</f>
        <v>0.0104696693678418</v>
      </c>
      <c r="K213" s="31" t="n">
        <f aca="false">IF(H213&lt;H214,1+K214,0)</f>
        <v>0</v>
      </c>
      <c r="L213" s="32" t="n">
        <f aca="false">MIN(0, H213-MAX(H214:H224))</f>
        <v>0</v>
      </c>
      <c r="M213" s="3" t="n">
        <f aca="false">ABS(L213)/MAX(H213:H224)</f>
        <v>0</v>
      </c>
    </row>
    <row r="214" customFormat="false" ht="15" hidden="false" customHeight="false" outlineLevel="0" collapsed="false">
      <c r="A214" s="25" t="s">
        <v>224</v>
      </c>
      <c r="B214" s="25" t="str">
        <f aca="false">LEFT(A214,2)</f>
        <v>18</v>
      </c>
      <c r="C214" s="26" t="n">
        <f aca="false">VLOOKUP(MID(A214,4,4),MONTHS!$A$1:$B$12,2,0)</f>
        <v>7</v>
      </c>
      <c r="D214" s="26" t="n">
        <f aca="false">_xlfn.NUMBERVALUE(RIGHT(A214,2))-43</f>
        <v>23</v>
      </c>
      <c r="E214" s="27" t="n">
        <f aca="false">DATE(2000+D214,C214,B214)</f>
        <v>45125</v>
      </c>
      <c r="F214" s="28" t="n">
        <v>14.3271</v>
      </c>
      <c r="G214" s="28" t="n">
        <v>14.3272</v>
      </c>
      <c r="H214" s="28" t="n">
        <v>14.3271</v>
      </c>
      <c r="I214" s="29" t="n">
        <f aca="false">F214-F215</f>
        <v>0.00109999999999921</v>
      </c>
      <c r="J214" s="30" t="n">
        <f aca="false">I214/F215/(E214-E215)*100</f>
        <v>0.00767834706128167</v>
      </c>
      <c r="K214" s="31" t="n">
        <f aca="false">IF(H214&lt;H215,1+K215,0)</f>
        <v>0</v>
      </c>
      <c r="L214" s="32" t="n">
        <f aca="false">MIN(0, H214-MAX(H215:H225))</f>
        <v>0</v>
      </c>
      <c r="M214" s="3" t="n">
        <f aca="false">ABS(L214)/MAX(H214:H225)</f>
        <v>0</v>
      </c>
    </row>
    <row r="215" customFormat="false" ht="15" hidden="false" customHeight="false" outlineLevel="0" collapsed="false">
      <c r="A215" s="25" t="s">
        <v>225</v>
      </c>
      <c r="B215" s="25" t="str">
        <f aca="false">LEFT(A215,2)</f>
        <v>17</v>
      </c>
      <c r="C215" s="26" t="n">
        <f aca="false">VLOOKUP(MID(A215,4,4),MONTHS!$A$1:$B$12,2,0)</f>
        <v>7</v>
      </c>
      <c r="D215" s="26" t="n">
        <f aca="false">_xlfn.NUMBERVALUE(RIGHT(A215,2))-43</f>
        <v>23</v>
      </c>
      <c r="E215" s="27" t="n">
        <f aca="false">DATE(2000+D215,C215,B215)</f>
        <v>45124</v>
      </c>
      <c r="F215" s="28" t="n">
        <v>14.326</v>
      </c>
      <c r="G215" s="28" t="n">
        <v>14.3261</v>
      </c>
      <c r="H215" s="28" t="n">
        <v>14.326</v>
      </c>
      <c r="I215" s="29" t="n">
        <f aca="false">F215-F216</f>
        <v>0.00200000000000067</v>
      </c>
      <c r="J215" s="30" t="n">
        <f aca="false">I215/F216/(E215-E216)*100</f>
        <v>0.00465419342828043</v>
      </c>
      <c r="K215" s="31" t="n">
        <f aca="false">IF(H215&lt;H216,1+K216,0)</f>
        <v>0</v>
      </c>
      <c r="L215" s="32" t="n">
        <f aca="false">MIN(0, H215-MAX(H216:H226))</f>
        <v>0</v>
      </c>
      <c r="M215" s="3" t="n">
        <f aca="false">ABS(L215)/MAX(H215:H226)</f>
        <v>0</v>
      </c>
    </row>
    <row r="216" customFormat="false" ht="15" hidden="false" customHeight="false" outlineLevel="0" collapsed="false">
      <c r="A216" s="25" t="s">
        <v>226</v>
      </c>
      <c r="B216" s="25" t="str">
        <f aca="false">LEFT(A216,2)</f>
        <v>14</v>
      </c>
      <c r="C216" s="26" t="n">
        <f aca="false">VLOOKUP(MID(A216,4,4),MONTHS!$A$1:$B$12,2,0)</f>
        <v>7</v>
      </c>
      <c r="D216" s="26" t="n">
        <f aca="false">_xlfn.NUMBERVALUE(RIGHT(A216,2))-43</f>
        <v>23</v>
      </c>
      <c r="E216" s="27" t="n">
        <f aca="false">DATE(2000+D216,C216,B216)</f>
        <v>45121</v>
      </c>
      <c r="F216" s="28" t="n">
        <v>14.324</v>
      </c>
      <c r="G216" s="28" t="n">
        <v>14.3241</v>
      </c>
      <c r="H216" s="28" t="n">
        <v>14.324</v>
      </c>
      <c r="I216" s="29" t="n">
        <f aca="false">F216-F217</f>
        <v>0.000500000000000611</v>
      </c>
      <c r="J216" s="30" t="n">
        <f aca="false">I216/F217/(E216-E217)*100</f>
        <v>0.00349076692149692</v>
      </c>
      <c r="K216" s="31" t="n">
        <f aca="false">IF(H216&lt;H217,1+K217,0)</f>
        <v>0</v>
      </c>
      <c r="L216" s="32" t="n">
        <f aca="false">MIN(0, H216-MAX(H217:H227))</f>
        <v>0</v>
      </c>
      <c r="M216" s="3" t="n">
        <f aca="false">ABS(L216)/MAX(H216:H227)</f>
        <v>0</v>
      </c>
    </row>
    <row r="217" customFormat="false" ht="15" hidden="false" customHeight="false" outlineLevel="0" collapsed="false">
      <c r="A217" s="25" t="s">
        <v>227</v>
      </c>
      <c r="B217" s="25" t="str">
        <f aca="false">LEFT(A217,2)</f>
        <v>13</v>
      </c>
      <c r="C217" s="26" t="n">
        <f aca="false">VLOOKUP(MID(A217,4,4),MONTHS!$A$1:$B$12,2,0)</f>
        <v>7</v>
      </c>
      <c r="D217" s="26" t="n">
        <f aca="false">_xlfn.NUMBERVALUE(RIGHT(A217,2))-43</f>
        <v>23</v>
      </c>
      <c r="E217" s="27" t="n">
        <f aca="false">DATE(2000+D217,C217,B217)</f>
        <v>45120</v>
      </c>
      <c r="F217" s="28" t="n">
        <v>14.3235</v>
      </c>
      <c r="G217" s="28" t="n">
        <v>14.3236</v>
      </c>
      <c r="H217" s="28" t="n">
        <v>14.3235</v>
      </c>
      <c r="I217" s="29" t="n">
        <f aca="false">F217-F218</f>
        <v>0.00119999999999898</v>
      </c>
      <c r="J217" s="30" t="n">
        <f aca="false">I217/F218/(E217-E218)*100</f>
        <v>0.00837854255251586</v>
      </c>
      <c r="K217" s="31" t="n">
        <f aca="false">IF(H217&lt;H218,1+K218,0)</f>
        <v>0</v>
      </c>
      <c r="L217" s="32" t="n">
        <f aca="false">MIN(0, H217-MAX(H218:H228))</f>
        <v>0</v>
      </c>
      <c r="M217" s="3" t="n">
        <f aca="false">ABS(L217)/MAX(H217:H228)</f>
        <v>0</v>
      </c>
    </row>
    <row r="218" customFormat="false" ht="15" hidden="false" customHeight="false" outlineLevel="0" collapsed="false">
      <c r="A218" s="25" t="s">
        <v>228</v>
      </c>
      <c r="B218" s="25" t="str">
        <f aca="false">LEFT(A218,2)</f>
        <v>12</v>
      </c>
      <c r="C218" s="26" t="n">
        <f aca="false">VLOOKUP(MID(A218,4,4),MONTHS!$A$1:$B$12,2,0)</f>
        <v>7</v>
      </c>
      <c r="D218" s="26" t="n">
        <f aca="false">_xlfn.NUMBERVALUE(RIGHT(A218,2))-43</f>
        <v>23</v>
      </c>
      <c r="E218" s="27" t="n">
        <f aca="false">DATE(2000+D218,C218,B218)</f>
        <v>45119</v>
      </c>
      <c r="F218" s="28" t="n">
        <v>14.3223</v>
      </c>
      <c r="G218" s="28" t="n">
        <v>14.3224</v>
      </c>
      <c r="H218" s="28" t="n">
        <v>14.3223</v>
      </c>
      <c r="I218" s="29" t="n">
        <f aca="false">F218-F219</f>
        <v>0.000600000000000378</v>
      </c>
      <c r="J218" s="30" t="n">
        <f aca="false">I218/F219/(E218-E219)*100</f>
        <v>0.00418944678355487</v>
      </c>
      <c r="K218" s="31" t="n">
        <f aca="false">IF(H218&lt;H219,1+K219,0)</f>
        <v>0</v>
      </c>
      <c r="L218" s="32" t="n">
        <f aca="false">MIN(0, H218-MAX(H219:H229))</f>
        <v>0</v>
      </c>
      <c r="M218" s="3" t="n">
        <f aca="false">ABS(L218)/MAX(H218:H229)</f>
        <v>0</v>
      </c>
    </row>
    <row r="219" customFormat="false" ht="15" hidden="false" customHeight="false" outlineLevel="0" collapsed="false">
      <c r="A219" s="25" t="s">
        <v>229</v>
      </c>
      <c r="B219" s="25" t="str">
        <f aca="false">LEFT(A219,2)</f>
        <v>11</v>
      </c>
      <c r="C219" s="26" t="n">
        <f aca="false">VLOOKUP(MID(A219,4,4),MONTHS!$A$1:$B$12,2,0)</f>
        <v>7</v>
      </c>
      <c r="D219" s="26" t="n">
        <f aca="false">_xlfn.NUMBERVALUE(RIGHT(A219,2))-43</f>
        <v>23</v>
      </c>
      <c r="E219" s="27" t="n">
        <f aca="false">DATE(2000+D219,C219,B219)</f>
        <v>45118</v>
      </c>
      <c r="F219" s="28" t="n">
        <v>14.3217</v>
      </c>
      <c r="G219" s="28" t="n">
        <v>14.3218</v>
      </c>
      <c r="H219" s="28" t="n">
        <v>14.3217</v>
      </c>
      <c r="I219" s="29" t="n">
        <f aca="false">F219-F220</f>
        <v>0.000700000000000145</v>
      </c>
      <c r="J219" s="30" t="n">
        <f aca="false">I219/F220/(E219-E220)*100</f>
        <v>0.00488792682075375</v>
      </c>
      <c r="K219" s="31" t="n">
        <f aca="false">IF(H219&lt;H220,1+K220,0)</f>
        <v>0</v>
      </c>
      <c r="L219" s="32" t="n">
        <f aca="false">MIN(0, H219-MAX(H220:H230))</f>
        <v>0</v>
      </c>
      <c r="M219" s="3" t="n">
        <f aca="false">ABS(L219)/MAX(H219:H230)</f>
        <v>0</v>
      </c>
    </row>
    <row r="220" customFormat="false" ht="15" hidden="false" customHeight="false" outlineLevel="0" collapsed="false">
      <c r="A220" s="25" t="s">
        <v>230</v>
      </c>
      <c r="B220" s="25" t="str">
        <f aca="false">LEFT(A220,2)</f>
        <v>10</v>
      </c>
      <c r="C220" s="26" t="n">
        <f aca="false">VLOOKUP(MID(A220,4,4),MONTHS!$A$1:$B$12,2,0)</f>
        <v>7</v>
      </c>
      <c r="D220" s="26" t="n">
        <f aca="false">_xlfn.NUMBERVALUE(RIGHT(A220,2))-43</f>
        <v>23</v>
      </c>
      <c r="E220" s="27" t="n">
        <f aca="false">DATE(2000+D220,C220,B220)</f>
        <v>45117</v>
      </c>
      <c r="F220" s="28" t="n">
        <v>14.321</v>
      </c>
      <c r="G220" s="28" t="n">
        <v>14.3211</v>
      </c>
      <c r="H220" s="28" t="n">
        <v>14.321</v>
      </c>
      <c r="I220" s="29" t="n">
        <f aca="false">F220-F221</f>
        <v>0.00169999999999959</v>
      </c>
      <c r="J220" s="30" t="n">
        <f aca="false">I220/F221/(E220-E221)*100</f>
        <v>0.00395736290647259</v>
      </c>
      <c r="K220" s="31" t="n">
        <f aca="false">IF(H220&lt;H221,1+K221,0)</f>
        <v>0</v>
      </c>
      <c r="L220" s="32" t="n">
        <f aca="false">MIN(0, H220-MAX(H221:H231))</f>
        <v>0</v>
      </c>
      <c r="M220" s="3" t="n">
        <f aca="false">ABS(L220)/MAX(H220:H231)</f>
        <v>0</v>
      </c>
    </row>
    <row r="221" customFormat="false" ht="15" hidden="false" customHeight="false" outlineLevel="0" collapsed="false">
      <c r="A221" s="25" t="s">
        <v>231</v>
      </c>
      <c r="B221" s="25" t="str">
        <f aca="false">LEFT(A221,2)</f>
        <v>07</v>
      </c>
      <c r="C221" s="26" t="n">
        <f aca="false">VLOOKUP(MID(A221,4,4),MONTHS!$A$1:$B$12,2,0)</f>
        <v>7</v>
      </c>
      <c r="D221" s="26" t="n">
        <f aca="false">_xlfn.NUMBERVALUE(RIGHT(A221,2))-43</f>
        <v>23</v>
      </c>
      <c r="E221" s="27" t="n">
        <f aca="false">DATE(2000+D221,C221,B221)</f>
        <v>45114</v>
      </c>
      <c r="F221" s="28" t="n">
        <v>14.3193</v>
      </c>
      <c r="G221" s="28" t="n">
        <v>14.3194</v>
      </c>
      <c r="H221" s="28" t="n">
        <v>14.3193</v>
      </c>
      <c r="I221" s="29" t="n">
        <f aca="false">F221-F222</f>
        <v>0.000999999999999446</v>
      </c>
      <c r="J221" s="30" t="n">
        <f aca="false">I221/F222/(E221-E222)*100</f>
        <v>0.00698406933783651</v>
      </c>
      <c r="K221" s="31" t="n">
        <f aca="false">IF(H221&lt;H222,1+K222,0)</f>
        <v>0</v>
      </c>
      <c r="L221" s="32" t="n">
        <f aca="false">MIN(0, H221-MAX(H222:H232))</f>
        <v>0</v>
      </c>
      <c r="M221" s="3" t="n">
        <f aca="false">ABS(L221)/MAX(H221:H232)</f>
        <v>0</v>
      </c>
    </row>
    <row r="222" customFormat="false" ht="15" hidden="false" customHeight="false" outlineLevel="0" collapsed="false">
      <c r="A222" s="25" t="s">
        <v>232</v>
      </c>
      <c r="B222" s="25" t="str">
        <f aca="false">LEFT(A222,2)</f>
        <v>06</v>
      </c>
      <c r="C222" s="26" t="n">
        <f aca="false">VLOOKUP(MID(A222,4,4),MONTHS!$A$1:$B$12,2,0)</f>
        <v>7</v>
      </c>
      <c r="D222" s="26" t="n">
        <f aca="false">_xlfn.NUMBERVALUE(RIGHT(A222,2))-43</f>
        <v>23</v>
      </c>
      <c r="E222" s="27" t="n">
        <f aca="false">DATE(2000+D222,C222,B222)</f>
        <v>45113</v>
      </c>
      <c r="F222" s="28" t="n">
        <v>14.3183</v>
      </c>
      <c r="G222" s="28" t="n">
        <v>14.3184</v>
      </c>
      <c r="H222" s="28" t="n">
        <v>14.3183</v>
      </c>
      <c r="I222" s="29" t="n">
        <f aca="false">F222-F223</f>
        <v>9.99999999997669E-005</v>
      </c>
      <c r="J222" s="30" t="n">
        <f aca="false">I222/F223/(E222-E223)*100</f>
        <v>0.000698411811538929</v>
      </c>
      <c r="K222" s="31" t="n">
        <f aca="false">IF(H222&lt;H223,1+K223,0)</f>
        <v>0</v>
      </c>
      <c r="L222" s="32" t="n">
        <f aca="false">MIN(0, H222-MAX(H223:H233))</f>
        <v>0</v>
      </c>
      <c r="M222" s="3" t="n">
        <f aca="false">ABS(L222)/MAX(H222:H233)</f>
        <v>0</v>
      </c>
    </row>
    <row r="223" customFormat="false" ht="15" hidden="false" customHeight="false" outlineLevel="0" collapsed="false">
      <c r="A223" s="25" t="s">
        <v>233</v>
      </c>
      <c r="B223" s="25" t="str">
        <f aca="false">LEFT(A223,2)</f>
        <v>05</v>
      </c>
      <c r="C223" s="26" t="n">
        <f aca="false">VLOOKUP(MID(A223,4,4),MONTHS!$A$1:$B$12,2,0)</f>
        <v>7</v>
      </c>
      <c r="D223" s="26" t="n">
        <f aca="false">_xlfn.NUMBERVALUE(RIGHT(A223,2))-43</f>
        <v>23</v>
      </c>
      <c r="E223" s="27" t="n">
        <f aca="false">DATE(2000+D223,C223,B223)</f>
        <v>45112</v>
      </c>
      <c r="F223" s="28" t="n">
        <v>14.3182</v>
      </c>
      <c r="G223" s="28" t="n">
        <v>14.3183</v>
      </c>
      <c r="H223" s="28" t="n">
        <v>14.3182</v>
      </c>
      <c r="I223" s="29" t="n">
        <f aca="false">F223-F224</f>
        <v>0.00170000000000137</v>
      </c>
      <c r="J223" s="30" t="n">
        <f aca="false">I223/F224/(E223-E224)*100</f>
        <v>0.0118744106450694</v>
      </c>
      <c r="K223" s="31" t="n">
        <f aca="false">IF(H223&lt;H224,1+K224,0)</f>
        <v>0</v>
      </c>
      <c r="L223" s="32" t="n">
        <f aca="false">MIN(0, H223-MAX(H224:H234))</f>
        <v>0</v>
      </c>
      <c r="M223" s="3" t="n">
        <f aca="false">ABS(L223)/MAX(H223:H234)</f>
        <v>0</v>
      </c>
    </row>
    <row r="224" customFormat="false" ht="15" hidden="false" customHeight="false" outlineLevel="0" collapsed="false">
      <c r="A224" s="25" t="s">
        <v>234</v>
      </c>
      <c r="B224" s="25" t="str">
        <f aca="false">LEFT(A224,2)</f>
        <v>04</v>
      </c>
      <c r="C224" s="26" t="n">
        <f aca="false">VLOOKUP(MID(A224,4,4),MONTHS!$A$1:$B$12,2,0)</f>
        <v>7</v>
      </c>
      <c r="D224" s="26" t="n">
        <f aca="false">_xlfn.NUMBERVALUE(RIGHT(A224,2))-43</f>
        <v>23</v>
      </c>
      <c r="E224" s="27" t="n">
        <f aca="false">DATE(2000+D224,C224,B224)</f>
        <v>45111</v>
      </c>
      <c r="F224" s="28" t="n">
        <v>14.3165</v>
      </c>
      <c r="G224" s="28" t="n">
        <v>14.3166</v>
      </c>
      <c r="H224" s="28" t="n">
        <v>14.3165</v>
      </c>
      <c r="I224" s="29" t="n">
        <f aca="false">F224-F225</f>
        <v>0.000899999999999679</v>
      </c>
      <c r="J224" s="30" t="n">
        <f aca="false">I224/F225/(E224-E225)*100</f>
        <v>0.00628684791416133</v>
      </c>
      <c r="K224" s="31" t="n">
        <f aca="false">IF(H224&lt;H225,1+K225,0)</f>
        <v>0</v>
      </c>
      <c r="L224" s="32" t="n">
        <f aca="false">MIN(0, H224-MAX(H225:H235))</f>
        <v>0</v>
      </c>
      <c r="M224" s="3" t="n">
        <f aca="false">ABS(L224)/MAX(H224:H235)</f>
        <v>0</v>
      </c>
    </row>
    <row r="225" customFormat="false" ht="15" hidden="false" customHeight="false" outlineLevel="0" collapsed="false">
      <c r="A225" s="25" t="s">
        <v>235</v>
      </c>
      <c r="B225" s="25" t="str">
        <f aca="false">LEFT(A225,2)</f>
        <v>03</v>
      </c>
      <c r="C225" s="26" t="n">
        <f aca="false">VLOOKUP(MID(A225,4,4),MONTHS!$A$1:$B$12,2,0)</f>
        <v>7</v>
      </c>
      <c r="D225" s="26" t="n">
        <f aca="false">_xlfn.NUMBERVALUE(RIGHT(A225,2))-43</f>
        <v>23</v>
      </c>
      <c r="E225" s="27" t="n">
        <f aca="false">DATE(2000+D225,C225,B225)</f>
        <v>45110</v>
      </c>
      <c r="F225" s="28" t="n">
        <v>14.3156</v>
      </c>
      <c r="G225" s="28" t="n">
        <v>14.3157</v>
      </c>
      <c r="H225" s="28" t="n">
        <v>14.3156</v>
      </c>
      <c r="I225" s="29" t="n">
        <f aca="false">F225-F226</f>
        <v>0.00140000000000029</v>
      </c>
      <c r="J225" s="30" t="n">
        <f aca="false">I225/F226/(E225-E226)*100</f>
        <v>0.00326016589587098</v>
      </c>
      <c r="K225" s="31" t="n">
        <f aca="false">IF(H225&lt;H226,1+K226,0)</f>
        <v>0</v>
      </c>
      <c r="L225" s="32" t="n">
        <f aca="false">MIN(0, H225-MAX(H226:H236))</f>
        <v>0</v>
      </c>
      <c r="M225" s="3" t="n">
        <f aca="false">ABS(L225)/MAX(H225:H236)</f>
        <v>0</v>
      </c>
    </row>
    <row r="226" customFormat="false" ht="15" hidden="false" customHeight="false" outlineLevel="0" collapsed="false">
      <c r="A226" s="25" t="s">
        <v>236</v>
      </c>
      <c r="B226" s="25" t="str">
        <f aca="false">LEFT(A226,2)</f>
        <v>30</v>
      </c>
      <c r="C226" s="26" t="n">
        <f aca="false">VLOOKUP(MID(A226,4,4),MONTHS!$A$1:$B$12,2,0)</f>
        <v>6</v>
      </c>
      <c r="D226" s="26" t="n">
        <f aca="false">_xlfn.NUMBERVALUE(RIGHT(A226,2))-43</f>
        <v>23</v>
      </c>
      <c r="E226" s="27" t="n">
        <f aca="false">DATE(2000+D226,C226,B226)</f>
        <v>45107</v>
      </c>
      <c r="F226" s="28" t="n">
        <v>14.3142</v>
      </c>
      <c r="G226" s="28" t="n">
        <v>14.3143</v>
      </c>
      <c r="H226" s="28" t="n">
        <v>14.3142</v>
      </c>
      <c r="I226" s="29" t="n">
        <f aca="false">F226-F227</f>
        <v>0.00109999999999921</v>
      </c>
      <c r="J226" s="30" t="n">
        <f aca="false">I226/F227/(E226-E227)*100</f>
        <v>0.00768526734249892</v>
      </c>
      <c r="K226" s="31" t="n">
        <f aca="false">IF(H226&lt;H227,1+K227,0)</f>
        <v>0</v>
      </c>
      <c r="L226" s="32" t="n">
        <f aca="false">MIN(0, H226-MAX(H227:H237))</f>
        <v>0</v>
      </c>
      <c r="M226" s="3" t="n">
        <f aca="false">ABS(L226)/MAX(H226:H237)</f>
        <v>0</v>
      </c>
    </row>
    <row r="227" customFormat="false" ht="15" hidden="false" customHeight="false" outlineLevel="0" collapsed="false">
      <c r="A227" s="25" t="s">
        <v>237</v>
      </c>
      <c r="B227" s="25" t="str">
        <f aca="false">LEFT(A227,2)</f>
        <v>29</v>
      </c>
      <c r="C227" s="26" t="n">
        <f aca="false">VLOOKUP(MID(A227,4,4),MONTHS!$A$1:$B$12,2,0)</f>
        <v>6</v>
      </c>
      <c r="D227" s="26" t="n">
        <f aca="false">_xlfn.NUMBERVALUE(RIGHT(A227,2))-43</f>
        <v>23</v>
      </c>
      <c r="E227" s="27" t="n">
        <f aca="false">DATE(2000+D227,C227,B227)</f>
        <v>45106</v>
      </c>
      <c r="F227" s="28" t="n">
        <v>14.3131</v>
      </c>
      <c r="G227" s="28" t="n">
        <v>14.3132</v>
      </c>
      <c r="H227" s="28" t="n">
        <v>14.3131</v>
      </c>
      <c r="I227" s="29" t="n">
        <f aca="false">F227-F228</f>
        <v>0.000300000000001077</v>
      </c>
      <c r="J227" s="30" t="n">
        <f aca="false">I227/F228/(E227-E228)*100</f>
        <v>0.00209602593483509</v>
      </c>
      <c r="K227" s="31" t="n">
        <f aca="false">IF(H227&lt;H228,1+K228,0)</f>
        <v>0</v>
      </c>
      <c r="L227" s="32" t="n">
        <f aca="false">MIN(0, H227-MAX(H228:H238))</f>
        <v>0</v>
      </c>
      <c r="M227" s="3" t="n">
        <f aca="false">ABS(L227)/MAX(H227:H238)</f>
        <v>0</v>
      </c>
    </row>
    <row r="228" customFormat="false" ht="15" hidden="false" customHeight="false" outlineLevel="0" collapsed="false">
      <c r="A228" s="25" t="s">
        <v>238</v>
      </c>
      <c r="B228" s="25" t="str">
        <f aca="false">LEFT(A228,2)</f>
        <v>28</v>
      </c>
      <c r="C228" s="26" t="n">
        <f aca="false">VLOOKUP(MID(A228,4,4),MONTHS!$A$1:$B$12,2,0)</f>
        <v>6</v>
      </c>
      <c r="D228" s="26" t="n">
        <f aca="false">_xlfn.NUMBERVALUE(RIGHT(A228,2))-43</f>
        <v>23</v>
      </c>
      <c r="E228" s="27" t="n">
        <f aca="false">DATE(2000+D228,C228,B228)</f>
        <v>45105</v>
      </c>
      <c r="F228" s="28" t="n">
        <v>14.3128</v>
      </c>
      <c r="G228" s="28" t="n">
        <v>14.3129</v>
      </c>
      <c r="H228" s="28" t="n">
        <v>14.3128</v>
      </c>
      <c r="I228" s="29" t="n">
        <f aca="false">F228-F229</f>
        <v>0.000799999999999912</v>
      </c>
      <c r="J228" s="30" t="n">
        <f aca="false">I228/F229/(E228-E229)*100</f>
        <v>0.00558971492453823</v>
      </c>
      <c r="K228" s="31" t="n">
        <f aca="false">IF(H228&lt;H229,1+K229,0)</f>
        <v>0</v>
      </c>
      <c r="L228" s="32" t="n">
        <f aca="false">MIN(0, H228-MAX(H229:H239))</f>
        <v>0</v>
      </c>
      <c r="M228" s="3" t="n">
        <f aca="false">ABS(L228)/MAX(H228:H239)</f>
        <v>0</v>
      </c>
    </row>
    <row r="229" customFormat="false" ht="15" hidden="false" customHeight="false" outlineLevel="0" collapsed="false">
      <c r="A229" s="25" t="s">
        <v>239</v>
      </c>
      <c r="B229" s="25" t="str">
        <f aca="false">LEFT(A229,2)</f>
        <v>27</v>
      </c>
      <c r="C229" s="26" t="n">
        <f aca="false">VLOOKUP(MID(A229,4,4),MONTHS!$A$1:$B$12,2,0)</f>
        <v>6</v>
      </c>
      <c r="D229" s="26" t="n">
        <f aca="false">_xlfn.NUMBERVALUE(RIGHT(A229,2))-43</f>
        <v>23</v>
      </c>
      <c r="E229" s="27" t="n">
        <f aca="false">DATE(2000+D229,C229,B229)</f>
        <v>45104</v>
      </c>
      <c r="F229" s="28" t="n">
        <v>14.312</v>
      </c>
      <c r="G229" s="28" t="n">
        <v>14.3121</v>
      </c>
      <c r="H229" s="28" t="n">
        <v>14.312</v>
      </c>
      <c r="I229" s="29" t="n">
        <f aca="false">F229-F230</f>
        <v>0.000999999999999446</v>
      </c>
      <c r="J229" s="30" t="n">
        <f aca="false">I229/F230/(E229-E230)*100</f>
        <v>0.00698763189154808</v>
      </c>
      <c r="K229" s="31" t="n">
        <f aca="false">IF(H229&lt;H230,1+K230,0)</f>
        <v>0</v>
      </c>
      <c r="L229" s="32" t="n">
        <f aca="false">MIN(0, H229-MAX(H230:H240))</f>
        <v>0</v>
      </c>
      <c r="M229" s="3" t="n">
        <f aca="false">ABS(L229)/MAX(H229:H240)</f>
        <v>0</v>
      </c>
    </row>
    <row r="230" customFormat="false" ht="15" hidden="false" customHeight="false" outlineLevel="0" collapsed="false">
      <c r="A230" s="25" t="s">
        <v>240</v>
      </c>
      <c r="B230" s="25" t="str">
        <f aca="false">LEFT(A230,2)</f>
        <v>26</v>
      </c>
      <c r="C230" s="26" t="n">
        <f aca="false">VLOOKUP(MID(A230,4,4),MONTHS!$A$1:$B$12,2,0)</f>
        <v>6</v>
      </c>
      <c r="D230" s="26" t="n">
        <f aca="false">_xlfn.NUMBERVALUE(RIGHT(A230,2))-43</f>
        <v>23</v>
      </c>
      <c r="E230" s="27" t="n">
        <f aca="false">DATE(2000+D230,C230,B230)</f>
        <v>45103</v>
      </c>
      <c r="F230" s="28" t="n">
        <v>14.311</v>
      </c>
      <c r="G230" s="28" t="n">
        <v>14.3111</v>
      </c>
      <c r="H230" s="28" t="n">
        <v>14.311</v>
      </c>
      <c r="I230" s="29" t="n">
        <f aca="false">F230-F231</f>
        <v>0.00189999999999912</v>
      </c>
      <c r="J230" s="30" t="n">
        <f aca="false">I230/F231/(E230-E231)*100</f>
        <v>0.00442608782755758</v>
      </c>
      <c r="K230" s="31" t="n">
        <f aca="false">IF(H230&lt;H231,1+K231,0)</f>
        <v>0</v>
      </c>
      <c r="L230" s="32" t="n">
        <f aca="false">MIN(0, H230-MAX(H231:H241))</f>
        <v>0</v>
      </c>
      <c r="M230" s="3" t="n">
        <f aca="false">ABS(L230)/MAX(H230:H241)</f>
        <v>0</v>
      </c>
    </row>
    <row r="231" customFormat="false" ht="15" hidden="false" customHeight="false" outlineLevel="0" collapsed="false">
      <c r="A231" s="25" t="s">
        <v>241</v>
      </c>
      <c r="B231" s="25" t="str">
        <f aca="false">LEFT(A231,2)</f>
        <v>23</v>
      </c>
      <c r="C231" s="26" t="n">
        <f aca="false">VLOOKUP(MID(A231,4,4),MONTHS!$A$1:$B$12,2,0)</f>
        <v>6</v>
      </c>
      <c r="D231" s="26" t="n">
        <f aca="false">_xlfn.NUMBERVALUE(RIGHT(A231,2))-43</f>
        <v>23</v>
      </c>
      <c r="E231" s="27" t="n">
        <f aca="false">DATE(2000+D231,C231,B231)</f>
        <v>45100</v>
      </c>
      <c r="F231" s="28" t="n">
        <v>14.3091</v>
      </c>
      <c r="G231" s="28" t="n">
        <v>14.3092</v>
      </c>
      <c r="H231" s="28" t="n">
        <v>14.3091</v>
      </c>
      <c r="I231" s="29" t="n">
        <f aca="false">F231-F232</f>
        <v>0.00110000000000099</v>
      </c>
      <c r="J231" s="30" t="n">
        <f aca="false">I231/F232/(E231-E232)*100</f>
        <v>0.00768800670954004</v>
      </c>
      <c r="K231" s="31" t="n">
        <f aca="false">IF(H231&lt;H232,1+K232,0)</f>
        <v>0</v>
      </c>
      <c r="L231" s="32" t="n">
        <f aca="false">MIN(0, H231-MAX(H232:H242))</f>
        <v>0</v>
      </c>
      <c r="M231" s="3" t="n">
        <f aca="false">ABS(L231)/MAX(H231:H242)</f>
        <v>0</v>
      </c>
    </row>
    <row r="232" customFormat="false" ht="15" hidden="false" customHeight="false" outlineLevel="0" collapsed="false">
      <c r="A232" s="25" t="s">
        <v>242</v>
      </c>
      <c r="B232" s="25" t="str">
        <f aca="false">LEFT(A232,2)</f>
        <v>22</v>
      </c>
      <c r="C232" s="26" t="n">
        <f aca="false">VLOOKUP(MID(A232,4,4),MONTHS!$A$1:$B$12,2,0)</f>
        <v>6</v>
      </c>
      <c r="D232" s="26" t="n">
        <f aca="false">_xlfn.NUMBERVALUE(RIGHT(A232,2))-43</f>
        <v>23</v>
      </c>
      <c r="E232" s="27" t="n">
        <f aca="false">DATE(2000+D232,C232,B232)</f>
        <v>45099</v>
      </c>
      <c r="F232" s="28" t="n">
        <v>14.308</v>
      </c>
      <c r="G232" s="28" t="n">
        <v>14.3081</v>
      </c>
      <c r="H232" s="28" t="n">
        <v>14.308</v>
      </c>
      <c r="I232" s="29" t="n">
        <f aca="false">F232-F233</f>
        <v>0.000899999999999679</v>
      </c>
      <c r="J232" s="30" t="n">
        <f aca="false">I232/F233/(E232-E233)*100</f>
        <v>0.00629058299725087</v>
      </c>
      <c r="K232" s="31" t="n">
        <f aca="false">IF(H232&lt;H233,1+K233,0)</f>
        <v>0</v>
      </c>
      <c r="L232" s="32" t="n">
        <f aca="false">MIN(0, H232-MAX(H233:H243))</f>
        <v>0</v>
      </c>
      <c r="M232" s="3" t="n">
        <f aca="false">ABS(L232)/MAX(H232:H243)</f>
        <v>0</v>
      </c>
    </row>
    <row r="233" customFormat="false" ht="15" hidden="false" customHeight="false" outlineLevel="0" collapsed="false">
      <c r="A233" s="25" t="s">
        <v>243</v>
      </c>
      <c r="B233" s="25" t="str">
        <f aca="false">LEFT(A233,2)</f>
        <v>21</v>
      </c>
      <c r="C233" s="26" t="n">
        <f aca="false">VLOOKUP(MID(A233,4,4),MONTHS!$A$1:$B$12,2,0)</f>
        <v>6</v>
      </c>
      <c r="D233" s="26" t="n">
        <f aca="false">_xlfn.NUMBERVALUE(RIGHT(A233,2))-43</f>
        <v>23</v>
      </c>
      <c r="E233" s="27" t="n">
        <f aca="false">DATE(2000+D233,C233,B233)</f>
        <v>45098</v>
      </c>
      <c r="F233" s="28" t="n">
        <v>14.3071</v>
      </c>
      <c r="G233" s="28" t="n">
        <v>14.3072</v>
      </c>
      <c r="H233" s="28" t="n">
        <v>14.3071</v>
      </c>
      <c r="I233" s="29" t="n">
        <f aca="false">F233-F234</f>
        <v>0.000899999999999679</v>
      </c>
      <c r="J233" s="30" t="n">
        <f aca="false">I233/F234/(E233-E234)*100</f>
        <v>0.00629097873648963</v>
      </c>
      <c r="K233" s="31" t="n">
        <f aca="false">IF(H233&lt;H234,1+K234,0)</f>
        <v>0</v>
      </c>
      <c r="L233" s="32" t="n">
        <f aca="false">MIN(0, H233-MAX(H234:H244))</f>
        <v>0</v>
      </c>
      <c r="M233" s="3" t="n">
        <f aca="false">ABS(L233)/MAX(H233:H244)</f>
        <v>0</v>
      </c>
    </row>
    <row r="234" customFormat="false" ht="15" hidden="false" customHeight="false" outlineLevel="0" collapsed="false">
      <c r="A234" s="25" t="s">
        <v>244</v>
      </c>
      <c r="B234" s="25" t="str">
        <f aca="false">LEFT(A234,2)</f>
        <v>20</v>
      </c>
      <c r="C234" s="26" t="n">
        <f aca="false">VLOOKUP(MID(A234,4,4),MONTHS!$A$1:$B$12,2,0)</f>
        <v>6</v>
      </c>
      <c r="D234" s="26" t="n">
        <f aca="false">_xlfn.NUMBERVALUE(RIGHT(A234,2))-43</f>
        <v>23</v>
      </c>
      <c r="E234" s="27" t="n">
        <f aca="false">DATE(2000+D234,C234,B234)</f>
        <v>45097</v>
      </c>
      <c r="F234" s="28" t="n">
        <v>14.3062</v>
      </c>
      <c r="G234" s="28" t="n">
        <v>14.3063</v>
      </c>
      <c r="H234" s="28" t="n">
        <v>14.3062</v>
      </c>
      <c r="I234" s="29" t="n">
        <f aca="false">F234-F235</f>
        <v>0.000500000000000611</v>
      </c>
      <c r="J234" s="30" t="n">
        <f aca="false">I234/F235/(E234-E235)*100</f>
        <v>0.00349511034063773</v>
      </c>
      <c r="K234" s="31" t="n">
        <f aca="false">IF(H234&lt;H235,1+K235,0)</f>
        <v>0</v>
      </c>
      <c r="L234" s="32" t="n">
        <f aca="false">MIN(0, H234-MAX(H235:H245))</f>
        <v>0</v>
      </c>
      <c r="M234" s="3" t="n">
        <f aca="false">ABS(L234)/MAX(H234:H245)</f>
        <v>0</v>
      </c>
    </row>
    <row r="235" customFormat="false" ht="15" hidden="false" customHeight="false" outlineLevel="0" collapsed="false">
      <c r="A235" s="25" t="s">
        <v>245</v>
      </c>
      <c r="B235" s="25" t="str">
        <f aca="false">LEFT(A235,2)</f>
        <v>19</v>
      </c>
      <c r="C235" s="26" t="n">
        <f aca="false">VLOOKUP(MID(A235,4,4),MONTHS!$A$1:$B$12,2,0)</f>
        <v>6</v>
      </c>
      <c r="D235" s="26" t="n">
        <f aca="false">_xlfn.NUMBERVALUE(RIGHT(A235,2))-43</f>
        <v>23</v>
      </c>
      <c r="E235" s="27" t="n">
        <f aca="false">DATE(2000+D235,C235,B235)</f>
        <v>45096</v>
      </c>
      <c r="F235" s="28" t="n">
        <v>14.3057</v>
      </c>
      <c r="G235" s="28" t="n">
        <v>14.3058</v>
      </c>
      <c r="H235" s="28" t="n">
        <v>14.3057</v>
      </c>
      <c r="I235" s="29" t="n">
        <f aca="false">F235-F236</f>
        <v>0.0022000000000002</v>
      </c>
      <c r="J235" s="30" t="n">
        <f aca="false">I235/F236/(E235-E236)*100</f>
        <v>0.00512695028023491</v>
      </c>
      <c r="K235" s="31" t="n">
        <f aca="false">IF(H235&lt;H236,1+K236,0)</f>
        <v>0</v>
      </c>
      <c r="L235" s="32" t="n">
        <f aca="false">MIN(0, H235-MAX(H236:H246))</f>
        <v>0</v>
      </c>
      <c r="M235" s="3" t="n">
        <f aca="false">ABS(L235)/MAX(H235:H246)</f>
        <v>0</v>
      </c>
    </row>
    <row r="236" customFormat="false" ht="15" hidden="false" customHeight="false" outlineLevel="0" collapsed="false">
      <c r="A236" s="25" t="s">
        <v>246</v>
      </c>
      <c r="B236" s="25" t="str">
        <f aca="false">LEFT(A236,2)</f>
        <v>16</v>
      </c>
      <c r="C236" s="26" t="n">
        <f aca="false">VLOOKUP(MID(A236,4,4),MONTHS!$A$1:$B$12,2,0)</f>
        <v>6</v>
      </c>
      <c r="D236" s="26" t="n">
        <f aca="false">_xlfn.NUMBERVALUE(RIGHT(A236,2))-43</f>
        <v>23</v>
      </c>
      <c r="E236" s="27" t="n">
        <f aca="false">DATE(2000+D236,C236,B236)</f>
        <v>45093</v>
      </c>
      <c r="F236" s="28" t="n">
        <v>14.3035</v>
      </c>
      <c r="G236" s="28" t="n">
        <v>14.3036</v>
      </c>
      <c r="H236" s="28" t="n">
        <v>14.3035</v>
      </c>
      <c r="I236" s="29" t="n">
        <f aca="false">F236-F237</f>
        <v>0.000700000000000145</v>
      </c>
      <c r="J236" s="30" t="n">
        <f aca="false">I236/F237/(E236-E237)*100</f>
        <v>0.00489414660066662</v>
      </c>
      <c r="K236" s="31" t="n">
        <f aca="false">IF(H236&lt;H237,1+K237,0)</f>
        <v>0</v>
      </c>
      <c r="L236" s="32" t="n">
        <f aca="false">MIN(0, H236-MAX(H237:H247))</f>
        <v>0</v>
      </c>
      <c r="M236" s="3" t="n">
        <f aca="false">ABS(L236)/MAX(H236:H247)</f>
        <v>0</v>
      </c>
    </row>
    <row r="237" customFormat="false" ht="15" hidden="false" customHeight="false" outlineLevel="0" collapsed="false">
      <c r="A237" s="25" t="s">
        <v>247</v>
      </c>
      <c r="B237" s="25" t="str">
        <f aca="false">LEFT(A237,2)</f>
        <v>15</v>
      </c>
      <c r="C237" s="26" t="n">
        <f aca="false">VLOOKUP(MID(A237,4,4),MONTHS!$A$1:$B$12,2,0)</f>
        <v>6</v>
      </c>
      <c r="D237" s="26" t="n">
        <f aca="false">_xlfn.NUMBERVALUE(RIGHT(A237,2))-43</f>
        <v>23</v>
      </c>
      <c r="E237" s="27" t="n">
        <f aca="false">DATE(2000+D237,C237,B237)</f>
        <v>45092</v>
      </c>
      <c r="F237" s="28" t="n">
        <v>14.3028</v>
      </c>
      <c r="G237" s="28" t="n">
        <v>14.3029</v>
      </c>
      <c r="H237" s="28" t="n">
        <v>14.3028</v>
      </c>
      <c r="I237" s="29" t="n">
        <f aca="false">F237-F238</f>
        <v>0.00119999999999898</v>
      </c>
      <c r="J237" s="30" t="n">
        <f aca="false">I237/F238/(E237-E238)*100</f>
        <v>0.00839066957542499</v>
      </c>
      <c r="K237" s="31" t="n">
        <f aca="false">IF(H237&lt;H238,1+K238,0)</f>
        <v>0</v>
      </c>
      <c r="L237" s="32" t="n">
        <f aca="false">MIN(0, H237-MAX(H238:H248))</f>
        <v>0</v>
      </c>
      <c r="M237" s="3" t="n">
        <f aca="false">ABS(L237)/MAX(H237:H248)</f>
        <v>0</v>
      </c>
    </row>
    <row r="238" customFormat="false" ht="15" hidden="false" customHeight="false" outlineLevel="0" collapsed="false">
      <c r="A238" s="25" t="s">
        <v>248</v>
      </c>
      <c r="B238" s="25" t="str">
        <f aca="false">LEFT(A238,2)</f>
        <v>14</v>
      </c>
      <c r="C238" s="26" t="n">
        <f aca="false">VLOOKUP(MID(A238,4,4),MONTHS!$A$1:$B$12,2,0)</f>
        <v>6</v>
      </c>
      <c r="D238" s="26" t="n">
        <f aca="false">_xlfn.NUMBERVALUE(RIGHT(A238,2))-43</f>
        <v>23</v>
      </c>
      <c r="E238" s="27" t="n">
        <f aca="false">DATE(2000+D238,C238,B238)</f>
        <v>45091</v>
      </c>
      <c r="F238" s="28" t="n">
        <v>14.3016</v>
      </c>
      <c r="G238" s="28" t="n">
        <v>14.3017</v>
      </c>
      <c r="H238" s="28" t="n">
        <v>14.3016</v>
      </c>
      <c r="I238" s="29" t="n">
        <f aca="false">F238-F239</f>
        <v>0.000300000000001077</v>
      </c>
      <c r="J238" s="30" t="n">
        <f aca="false">I238/F239/(E238-E239)*100</f>
        <v>0.00209771139687355</v>
      </c>
      <c r="K238" s="31" t="n">
        <f aca="false">IF(H238&lt;H239,1+K239,0)</f>
        <v>0</v>
      </c>
      <c r="L238" s="32" t="n">
        <f aca="false">MIN(0, H238-MAX(H239:H249))</f>
        <v>0</v>
      </c>
      <c r="M238" s="3" t="n">
        <f aca="false">ABS(L238)/MAX(H238:H249)</f>
        <v>0</v>
      </c>
    </row>
    <row r="239" customFormat="false" ht="15" hidden="false" customHeight="false" outlineLevel="0" collapsed="false">
      <c r="A239" s="25" t="s">
        <v>249</v>
      </c>
      <c r="B239" s="25" t="str">
        <f aca="false">LEFT(A239,2)</f>
        <v>13</v>
      </c>
      <c r="C239" s="26" t="n">
        <f aca="false">VLOOKUP(MID(A239,4,4),MONTHS!$A$1:$B$12,2,0)</f>
        <v>6</v>
      </c>
      <c r="D239" s="26" t="n">
        <f aca="false">_xlfn.NUMBERVALUE(RIGHT(A239,2))-43</f>
        <v>23</v>
      </c>
      <c r="E239" s="27" t="n">
        <f aca="false">DATE(2000+D239,C239,B239)</f>
        <v>45090</v>
      </c>
      <c r="F239" s="28" t="n">
        <v>14.3013</v>
      </c>
      <c r="G239" s="28" t="n">
        <v>14.3014</v>
      </c>
      <c r="H239" s="28" t="n">
        <v>14.3013</v>
      </c>
      <c r="I239" s="29" t="n">
        <f aca="false">F239-F240</f>
        <v>0</v>
      </c>
      <c r="J239" s="30" t="n">
        <f aca="false">I239/F240/(E239-E240)*100</f>
        <v>0</v>
      </c>
      <c r="K239" s="31" t="n">
        <f aca="false">IF(H239&lt;H240,1+K240,0)</f>
        <v>0</v>
      </c>
      <c r="L239" s="32" t="n">
        <f aca="false">MIN(0, H239-MAX(H240:H250))</f>
        <v>0</v>
      </c>
      <c r="M239" s="3" t="n">
        <f aca="false">ABS(L239)/MAX(H239:H250)</f>
        <v>0</v>
      </c>
    </row>
    <row r="240" customFormat="false" ht="15" hidden="false" customHeight="false" outlineLevel="0" collapsed="false">
      <c r="A240" s="25" t="s">
        <v>250</v>
      </c>
      <c r="B240" s="25" t="str">
        <f aca="false">LEFT(A240,2)</f>
        <v>12</v>
      </c>
      <c r="C240" s="26" t="n">
        <f aca="false">VLOOKUP(MID(A240,4,4),MONTHS!$A$1:$B$12,2,0)</f>
        <v>6</v>
      </c>
      <c r="D240" s="26" t="n">
        <f aca="false">_xlfn.NUMBERVALUE(RIGHT(A240,2))-43</f>
        <v>23</v>
      </c>
      <c r="E240" s="27" t="n">
        <f aca="false">DATE(2000+D240,C240,B240)</f>
        <v>45089</v>
      </c>
      <c r="F240" s="28" t="n">
        <v>14.3013</v>
      </c>
      <c r="G240" s="28" t="n">
        <v>14.3014</v>
      </c>
      <c r="H240" s="28" t="n">
        <v>14.3013</v>
      </c>
      <c r="I240" s="29" t="n">
        <f aca="false">F240-F241</f>
        <v>0.00150000000000006</v>
      </c>
      <c r="J240" s="30" t="n">
        <f aca="false">I240/F241/(E240-E241)*100</f>
        <v>0.00349655239933439</v>
      </c>
      <c r="K240" s="31" t="n">
        <f aca="false">IF(H240&lt;H241,1+K241,0)</f>
        <v>0</v>
      </c>
      <c r="L240" s="32" t="n">
        <f aca="false">MIN(0, H240-MAX(H241:H251))</f>
        <v>0</v>
      </c>
      <c r="M240" s="3" t="n">
        <f aca="false">ABS(L240)/MAX(H240:H251)</f>
        <v>0</v>
      </c>
    </row>
    <row r="241" customFormat="false" ht="15" hidden="false" customHeight="false" outlineLevel="0" collapsed="false">
      <c r="A241" s="25" t="s">
        <v>251</v>
      </c>
      <c r="B241" s="25" t="str">
        <f aca="false">LEFT(A241,2)</f>
        <v>09</v>
      </c>
      <c r="C241" s="26" t="n">
        <f aca="false">VLOOKUP(MID(A241,4,4),MONTHS!$A$1:$B$12,2,0)</f>
        <v>6</v>
      </c>
      <c r="D241" s="26" t="n">
        <f aca="false">_xlfn.NUMBERVALUE(RIGHT(A241,2))-43</f>
        <v>23</v>
      </c>
      <c r="E241" s="27" t="n">
        <f aca="false">DATE(2000+D241,C241,B241)</f>
        <v>45086</v>
      </c>
      <c r="F241" s="28" t="n">
        <v>14.2998</v>
      </c>
      <c r="G241" s="28" t="n">
        <v>14.2999</v>
      </c>
      <c r="H241" s="28" t="n">
        <v>14.2998</v>
      </c>
      <c r="I241" s="29" t="n">
        <f aca="false">F241-F242</f>
        <v>0.000499999999998835</v>
      </c>
      <c r="J241" s="30" t="n">
        <f aca="false">I241/F242/(E241-E242)*100</f>
        <v>0.00349667466238791</v>
      </c>
      <c r="K241" s="31" t="n">
        <f aca="false">IF(H241&lt;H242,1+K242,0)</f>
        <v>0</v>
      </c>
      <c r="L241" s="32" t="n">
        <f aca="false">MIN(0, H241-MAX(H242:H252))</f>
        <v>0</v>
      </c>
      <c r="M241" s="3" t="n">
        <f aca="false">ABS(L241)/MAX(H241:H252)</f>
        <v>0</v>
      </c>
    </row>
    <row r="242" customFormat="false" ht="15" hidden="false" customHeight="false" outlineLevel="0" collapsed="false">
      <c r="A242" s="25" t="s">
        <v>252</v>
      </c>
      <c r="B242" s="25" t="str">
        <f aca="false">LEFT(A242,2)</f>
        <v>08</v>
      </c>
      <c r="C242" s="26" t="n">
        <f aca="false">VLOOKUP(MID(A242,4,4),MONTHS!$A$1:$B$12,2,0)</f>
        <v>6</v>
      </c>
      <c r="D242" s="26" t="n">
        <f aca="false">_xlfn.NUMBERVALUE(RIGHT(A242,2))-43</f>
        <v>23</v>
      </c>
      <c r="E242" s="27" t="n">
        <f aca="false">DATE(2000+D242,C242,B242)</f>
        <v>45085</v>
      </c>
      <c r="F242" s="28" t="n">
        <v>14.2993</v>
      </c>
      <c r="G242" s="28" t="n">
        <v>14.2994</v>
      </c>
      <c r="H242" s="28" t="n">
        <v>14.2993</v>
      </c>
      <c r="I242" s="29" t="n">
        <f aca="false">F242-F243</f>
        <v>0.000500000000000611</v>
      </c>
      <c r="J242" s="30" t="n">
        <f aca="false">I242/F243/(E242-E243)*100</f>
        <v>0.00349679693401272</v>
      </c>
      <c r="K242" s="31" t="n">
        <f aca="false">IF(H242&lt;H243,1+K243,0)</f>
        <v>0</v>
      </c>
      <c r="L242" s="32" t="n">
        <f aca="false">MIN(0, H242-MAX(H243:H253))</f>
        <v>0</v>
      </c>
      <c r="M242" s="3" t="n">
        <f aca="false">ABS(L242)/MAX(H242:H253)</f>
        <v>0</v>
      </c>
    </row>
    <row r="243" customFormat="false" ht="15" hidden="false" customHeight="false" outlineLevel="0" collapsed="false">
      <c r="A243" s="25" t="s">
        <v>253</v>
      </c>
      <c r="B243" s="25" t="str">
        <f aca="false">LEFT(A243,2)</f>
        <v>07</v>
      </c>
      <c r="C243" s="26" t="n">
        <f aca="false">VLOOKUP(MID(A243,4,4),MONTHS!$A$1:$B$12,2,0)</f>
        <v>6</v>
      </c>
      <c r="D243" s="26" t="n">
        <f aca="false">_xlfn.NUMBERVALUE(RIGHT(A243,2))-43</f>
        <v>23</v>
      </c>
      <c r="E243" s="27" t="n">
        <f aca="false">DATE(2000+D243,C243,B243)</f>
        <v>45084</v>
      </c>
      <c r="F243" s="28" t="n">
        <v>14.2988</v>
      </c>
      <c r="G243" s="28" t="n">
        <v>14.2989</v>
      </c>
      <c r="H243" s="28" t="n">
        <v>14.2988</v>
      </c>
      <c r="I243" s="29" t="n">
        <f aca="false">F243-F244</f>
        <v>0.000600000000000378</v>
      </c>
      <c r="J243" s="30" t="n">
        <f aca="false">I243/F244/(E243-E244)*100</f>
        <v>0.00419633240548026</v>
      </c>
      <c r="K243" s="31" t="n">
        <f aca="false">IF(H243&lt;H244,1+K244,0)</f>
        <v>0</v>
      </c>
      <c r="L243" s="32" t="n">
        <f aca="false">MIN(0, H243-MAX(H244:H254))</f>
        <v>0</v>
      </c>
      <c r="M243" s="3" t="n">
        <f aca="false">ABS(L243)/MAX(H243:H254)</f>
        <v>0</v>
      </c>
    </row>
    <row r="244" customFormat="false" ht="15" hidden="false" customHeight="false" outlineLevel="0" collapsed="false">
      <c r="A244" s="25" t="s">
        <v>254</v>
      </c>
      <c r="B244" s="25" t="str">
        <f aca="false">LEFT(A244,2)</f>
        <v>06</v>
      </c>
      <c r="C244" s="26" t="n">
        <f aca="false">VLOOKUP(MID(A244,4,4),MONTHS!$A$1:$B$12,2,0)</f>
        <v>6</v>
      </c>
      <c r="D244" s="26" t="n">
        <f aca="false">_xlfn.NUMBERVALUE(RIGHT(A244,2))-43</f>
        <v>23</v>
      </c>
      <c r="E244" s="27" t="n">
        <f aca="false">DATE(2000+D244,C244,B244)</f>
        <v>45083</v>
      </c>
      <c r="F244" s="28" t="n">
        <v>14.2982</v>
      </c>
      <c r="G244" s="28" t="n">
        <v>14.2983</v>
      </c>
      <c r="H244" s="28" t="n">
        <v>14.2982</v>
      </c>
      <c r="I244" s="29" t="n">
        <f aca="false">F244-F245</f>
        <v>0.0022000000000002</v>
      </c>
      <c r="J244" s="30" t="n">
        <f aca="false">I244/F245/(E244-E245)*100</f>
        <v>0.00384722999440438</v>
      </c>
      <c r="K244" s="31" t="n">
        <f aca="false">IF(H244&lt;H245,1+K245,0)</f>
        <v>0</v>
      </c>
      <c r="L244" s="32" t="n">
        <f aca="false">MIN(0, H244-MAX(H245:H255))</f>
        <v>0</v>
      </c>
      <c r="M244" s="3" t="n">
        <f aca="false">ABS(L244)/MAX(H244:H255)</f>
        <v>0</v>
      </c>
    </row>
    <row r="245" customFormat="false" ht="15" hidden="false" customHeight="false" outlineLevel="0" collapsed="false">
      <c r="A245" s="25" t="s">
        <v>255</v>
      </c>
      <c r="B245" s="25" t="str">
        <f aca="false">LEFT(A245,2)</f>
        <v>02</v>
      </c>
      <c r="C245" s="26" t="n">
        <f aca="false">VLOOKUP(MID(A245,4,4),MONTHS!$A$1:$B$12,2,0)</f>
        <v>6</v>
      </c>
      <c r="D245" s="26" t="n">
        <f aca="false">_xlfn.NUMBERVALUE(RIGHT(A245,2))-43</f>
        <v>23</v>
      </c>
      <c r="E245" s="27" t="n">
        <f aca="false">DATE(2000+D245,C245,B245)</f>
        <v>45079</v>
      </c>
      <c r="F245" s="28" t="n">
        <v>14.296</v>
      </c>
      <c r="G245" s="28" t="n">
        <v>14.2961</v>
      </c>
      <c r="H245" s="28" t="n">
        <v>14.296</v>
      </c>
      <c r="I245" s="29" t="n">
        <f aca="false">F245-F246</f>
        <v>0.00150000000000006</v>
      </c>
      <c r="J245" s="30" t="n">
        <f aca="false">I245/F246/(E245-E246)*100</f>
        <v>0.010493546468922</v>
      </c>
      <c r="K245" s="31" t="n">
        <f aca="false">IF(H245&lt;H246,1+K246,0)</f>
        <v>0</v>
      </c>
      <c r="L245" s="32" t="n">
        <f aca="false">MIN(0, H245-MAX(H246:H256))</f>
        <v>0</v>
      </c>
      <c r="M245" s="3" t="n">
        <f aca="false">ABS(L245)/MAX(H245:H256)</f>
        <v>0</v>
      </c>
    </row>
    <row r="246" customFormat="false" ht="15" hidden="false" customHeight="false" outlineLevel="0" collapsed="false">
      <c r="A246" s="25" t="s">
        <v>256</v>
      </c>
      <c r="B246" s="25" t="str">
        <f aca="false">LEFT(A246,2)</f>
        <v>01</v>
      </c>
      <c r="C246" s="26" t="n">
        <f aca="false">VLOOKUP(MID(A246,4,4),MONTHS!$A$1:$B$12,2,0)</f>
        <v>6</v>
      </c>
      <c r="D246" s="26" t="n">
        <f aca="false">_xlfn.NUMBERVALUE(RIGHT(A246,2))-43</f>
        <v>23</v>
      </c>
      <c r="E246" s="27" t="n">
        <f aca="false">DATE(2000+D246,C246,B246)</f>
        <v>45078</v>
      </c>
      <c r="F246" s="28" t="n">
        <v>14.2945</v>
      </c>
      <c r="G246" s="28" t="n">
        <v>14.2946</v>
      </c>
      <c r="H246" s="28" t="n">
        <v>14.2945</v>
      </c>
      <c r="I246" s="29" t="n">
        <f aca="false">F246-F247</f>
        <v>0.000499999999998835</v>
      </c>
      <c r="J246" s="30" t="n">
        <f aca="false">I246/F247/(E246-E247)*100</f>
        <v>0.00349797117670935</v>
      </c>
      <c r="K246" s="31" t="n">
        <f aca="false">IF(H246&lt;H247,1+K247,0)</f>
        <v>0</v>
      </c>
      <c r="L246" s="32" t="n">
        <f aca="false">MIN(0, H246-MAX(H247:H257))</f>
        <v>0</v>
      </c>
      <c r="M246" s="3" t="n">
        <f aca="false">ABS(L246)/MAX(H246:H257)</f>
        <v>0</v>
      </c>
    </row>
    <row r="247" customFormat="false" ht="15" hidden="false" customHeight="false" outlineLevel="0" collapsed="false">
      <c r="A247" s="25" t="s">
        <v>257</v>
      </c>
      <c r="B247" s="25" t="str">
        <f aca="false">LEFT(A247,2)</f>
        <v>31</v>
      </c>
      <c r="C247" s="26" t="n">
        <f aca="false">VLOOKUP(MID(A247,4,4),MONTHS!$A$1:$B$12,2,0)</f>
        <v>5</v>
      </c>
      <c r="D247" s="26" t="n">
        <f aca="false">_xlfn.NUMBERVALUE(RIGHT(A247,2))-43</f>
        <v>23</v>
      </c>
      <c r="E247" s="27" t="n">
        <f aca="false">DATE(2000+D247,C247,B247)</f>
        <v>45077</v>
      </c>
      <c r="F247" s="28" t="n">
        <v>14.294</v>
      </c>
      <c r="G247" s="28" t="n">
        <v>14.2941</v>
      </c>
      <c r="H247" s="28" t="n">
        <v>14.294</v>
      </c>
      <c r="I247" s="29" t="n">
        <f aca="false">F247-F248</f>
        <v>0.000600000000000378</v>
      </c>
      <c r="J247" s="30" t="n">
        <f aca="false">I247/F248/(E247-E248)*100</f>
        <v>0.00419774161501377</v>
      </c>
      <c r="K247" s="31" t="n">
        <f aca="false">IF(H247&lt;H248,1+K248,0)</f>
        <v>0</v>
      </c>
      <c r="L247" s="32" t="n">
        <f aca="false">MIN(0, H247-MAX(H248:H258))</f>
        <v>0</v>
      </c>
      <c r="M247" s="3" t="n">
        <f aca="false">ABS(L247)/MAX(H247:H258)</f>
        <v>0</v>
      </c>
    </row>
    <row r="248" customFormat="false" ht="15" hidden="false" customHeight="false" outlineLevel="0" collapsed="false">
      <c r="A248" s="25" t="s">
        <v>258</v>
      </c>
      <c r="B248" s="25" t="str">
        <f aca="false">LEFT(A248,2)</f>
        <v>30</v>
      </c>
      <c r="C248" s="26" t="n">
        <f aca="false">VLOOKUP(MID(A248,4,4),MONTHS!$A$1:$B$12,2,0)</f>
        <v>5</v>
      </c>
      <c r="D248" s="26" t="n">
        <f aca="false">_xlfn.NUMBERVALUE(RIGHT(A248,2))-43</f>
        <v>23</v>
      </c>
      <c r="E248" s="27" t="n">
        <f aca="false">DATE(2000+D248,C248,B248)</f>
        <v>45076</v>
      </c>
      <c r="F248" s="28" t="n">
        <v>14.2934</v>
      </c>
      <c r="G248" s="28" t="n">
        <v>14.2935</v>
      </c>
      <c r="H248" s="28" t="n">
        <v>14.2934</v>
      </c>
      <c r="I248" s="29" t="n">
        <f aca="false">F248-F249</f>
        <v>-9.99999999997669E-005</v>
      </c>
      <c r="J248" s="30" t="n">
        <f aca="false">I248/F249/(E248-E249)*100</f>
        <v>-0.000699618707802616</v>
      </c>
      <c r="K248" s="31" t="n">
        <f aca="false">IF(H248&lt;H249,1+K249,0)</f>
        <v>1</v>
      </c>
      <c r="L248" s="32" t="n">
        <f aca="false">MIN(0, H248-MAX(H249:H259))</f>
        <v>-9.99999999997669E-005</v>
      </c>
      <c r="M248" s="3" t="n">
        <f aca="false">ABS(L248)/MAX(H248:H259)</f>
        <v>6.99618707802616E-006</v>
      </c>
    </row>
    <row r="249" customFormat="false" ht="15" hidden="false" customHeight="false" outlineLevel="0" collapsed="false">
      <c r="A249" s="25" t="s">
        <v>259</v>
      </c>
      <c r="B249" s="25" t="str">
        <f aca="false">LEFT(A249,2)</f>
        <v>29</v>
      </c>
      <c r="C249" s="26" t="n">
        <f aca="false">VLOOKUP(MID(A249,4,4),MONTHS!$A$1:$B$12,2,0)</f>
        <v>5</v>
      </c>
      <c r="D249" s="26" t="n">
        <f aca="false">_xlfn.NUMBERVALUE(RIGHT(A249,2))-43</f>
        <v>23</v>
      </c>
      <c r="E249" s="27" t="n">
        <f aca="false">DATE(2000+D249,C249,B249)</f>
        <v>45075</v>
      </c>
      <c r="F249" s="28" t="n">
        <v>14.2935</v>
      </c>
      <c r="G249" s="28" t="n">
        <v>14.2936</v>
      </c>
      <c r="H249" s="28" t="n">
        <v>14.2935</v>
      </c>
      <c r="I249" s="29" t="n">
        <f aca="false">F249-F250</f>
        <v>0.00200000000000067</v>
      </c>
      <c r="J249" s="30" t="n">
        <f aca="false">I249/F250/(E249-E250)*100</f>
        <v>0.00466477743180834</v>
      </c>
      <c r="K249" s="31" t="n">
        <f aca="false">IF(H249&lt;H250,1+K250,0)</f>
        <v>0</v>
      </c>
      <c r="L249" s="32" t="n">
        <f aca="false">MIN(0, H249-MAX(H250:H260))</f>
        <v>0</v>
      </c>
      <c r="M249" s="3" t="n">
        <f aca="false">ABS(L249)/MAX(H249:H260)</f>
        <v>0</v>
      </c>
    </row>
    <row r="250" customFormat="false" ht="15" hidden="false" customHeight="false" outlineLevel="0" collapsed="false">
      <c r="A250" s="25" t="s">
        <v>260</v>
      </c>
      <c r="B250" s="25" t="str">
        <f aca="false">LEFT(A250,2)</f>
        <v>26</v>
      </c>
      <c r="C250" s="26" t="n">
        <f aca="false">VLOOKUP(MID(A250,4,4),MONTHS!$A$1:$B$12,2,0)</f>
        <v>5</v>
      </c>
      <c r="D250" s="26" t="n">
        <f aca="false">_xlfn.NUMBERVALUE(RIGHT(A250,2))-43</f>
        <v>23</v>
      </c>
      <c r="E250" s="27" t="n">
        <f aca="false">DATE(2000+D250,C250,B250)</f>
        <v>45072</v>
      </c>
      <c r="F250" s="28" t="n">
        <v>14.2915</v>
      </c>
      <c r="G250" s="28" t="n">
        <v>14.2916</v>
      </c>
      <c r="H250" s="28" t="n">
        <v>14.2915</v>
      </c>
      <c r="I250" s="29" t="n">
        <f aca="false">F250-F251</f>
        <v>0.000799999999999912</v>
      </c>
      <c r="J250" s="30" t="n">
        <f aca="false">I250/F251/(E250-E251)*100</f>
        <v>0.00559804628184702</v>
      </c>
      <c r="K250" s="31" t="n">
        <f aca="false">IF(H250&lt;H251,1+K251,0)</f>
        <v>0</v>
      </c>
      <c r="L250" s="32" t="n">
        <f aca="false">MIN(0, H250-MAX(H251:H261))</f>
        <v>0</v>
      </c>
      <c r="M250" s="3" t="n">
        <f aca="false">ABS(L250)/MAX(H250:H261)</f>
        <v>0</v>
      </c>
    </row>
    <row r="251" customFormat="false" ht="15" hidden="false" customHeight="false" outlineLevel="0" collapsed="false">
      <c r="A251" s="25" t="s">
        <v>261</v>
      </c>
      <c r="B251" s="25" t="str">
        <f aca="false">LEFT(A251,2)</f>
        <v>25</v>
      </c>
      <c r="C251" s="26" t="n">
        <f aca="false">VLOOKUP(MID(A251,4,4),MONTHS!$A$1:$B$12,2,0)</f>
        <v>5</v>
      </c>
      <c r="D251" s="26" t="n">
        <f aca="false">_xlfn.NUMBERVALUE(RIGHT(A251,2))-43</f>
        <v>23</v>
      </c>
      <c r="E251" s="27" t="n">
        <f aca="false">DATE(2000+D251,C251,B251)</f>
        <v>45071</v>
      </c>
      <c r="F251" s="28" t="n">
        <v>14.2907</v>
      </c>
      <c r="G251" s="28" t="n">
        <v>14.2908</v>
      </c>
      <c r="H251" s="28" t="n">
        <v>14.2907</v>
      </c>
      <c r="I251" s="29" t="n">
        <f aca="false">F251-F252</f>
        <v>0.000399999999999068</v>
      </c>
      <c r="J251" s="30" t="n">
        <f aca="false">I251/F252/(E251-E252)*100</f>
        <v>0.00279910148841569</v>
      </c>
      <c r="K251" s="31" t="n">
        <f aca="false">IF(H251&lt;H252,1+K252,0)</f>
        <v>0</v>
      </c>
      <c r="L251" s="32" t="n">
        <f aca="false">MIN(0, H251-MAX(H252:H262))</f>
        <v>0</v>
      </c>
      <c r="M251" s="3" t="n">
        <f aca="false">ABS(L251)/MAX(H251:H262)</f>
        <v>0</v>
      </c>
    </row>
    <row r="252" customFormat="false" ht="15" hidden="false" customHeight="false" outlineLevel="0" collapsed="false">
      <c r="A252" s="25" t="s">
        <v>262</v>
      </c>
      <c r="B252" s="25" t="str">
        <f aca="false">LEFT(A252,2)</f>
        <v>24</v>
      </c>
      <c r="C252" s="26" t="n">
        <f aca="false">VLOOKUP(MID(A252,4,4),MONTHS!$A$1:$B$12,2,0)</f>
        <v>5</v>
      </c>
      <c r="D252" s="26" t="n">
        <f aca="false">_xlfn.NUMBERVALUE(RIGHT(A252,2))-43</f>
        <v>23</v>
      </c>
      <c r="E252" s="27" t="n">
        <f aca="false">DATE(2000+D252,C252,B252)</f>
        <v>45070</v>
      </c>
      <c r="F252" s="28" t="n">
        <v>14.2903</v>
      </c>
      <c r="G252" s="28" t="n">
        <v>14.2904</v>
      </c>
      <c r="H252" s="28" t="n">
        <v>14.2903</v>
      </c>
      <c r="I252" s="29" t="n">
        <f aca="false">F252-F253</f>
        <v>0.000500000000000611</v>
      </c>
      <c r="J252" s="30" t="n">
        <f aca="false">I252/F253/(E252-E253)*100</f>
        <v>0.00349899928620842</v>
      </c>
      <c r="K252" s="31" t="n">
        <f aca="false">IF(H252&lt;H253,1+K253,0)</f>
        <v>0</v>
      </c>
      <c r="L252" s="32" t="n">
        <f aca="false">MIN(0, H252-MAX(H253:H263))</f>
        <v>0</v>
      </c>
      <c r="M252" s="3" t="n">
        <f aca="false">ABS(L252)/MAX(H252:H263)</f>
        <v>0</v>
      </c>
    </row>
    <row r="253" customFormat="false" ht="15" hidden="false" customHeight="false" outlineLevel="0" collapsed="false">
      <c r="A253" s="25" t="s">
        <v>263</v>
      </c>
      <c r="B253" s="25" t="str">
        <f aca="false">LEFT(A253,2)</f>
        <v>23</v>
      </c>
      <c r="C253" s="26" t="n">
        <f aca="false">VLOOKUP(MID(A253,4,4),MONTHS!$A$1:$B$12,2,0)</f>
        <v>5</v>
      </c>
      <c r="D253" s="26" t="n">
        <f aca="false">_xlfn.NUMBERVALUE(RIGHT(A253,2))-43</f>
        <v>23</v>
      </c>
      <c r="E253" s="27" t="n">
        <f aca="false">DATE(2000+D253,C253,B253)</f>
        <v>45069</v>
      </c>
      <c r="F253" s="28" t="n">
        <v>14.2898</v>
      </c>
      <c r="G253" s="28" t="n">
        <v>14.2899</v>
      </c>
      <c r="H253" s="28" t="n">
        <v>14.2898</v>
      </c>
      <c r="I253" s="29" t="n">
        <f aca="false">F253-F254</f>
        <v>0.000499999999998835</v>
      </c>
      <c r="J253" s="30" t="n">
        <f aca="false">I253/F254/(E253-E254)*100</f>
        <v>0.00349912172044001</v>
      </c>
      <c r="K253" s="31" t="n">
        <f aca="false">IF(H253&lt;H254,1+K254,0)</f>
        <v>0</v>
      </c>
      <c r="L253" s="32" t="n">
        <f aca="false">MIN(0, H253-MAX(H254:H264))</f>
        <v>0</v>
      </c>
      <c r="M253" s="3" t="n">
        <f aca="false">ABS(L253)/MAX(H253:H264)</f>
        <v>0</v>
      </c>
    </row>
    <row r="254" customFormat="false" ht="15" hidden="false" customHeight="false" outlineLevel="0" collapsed="false">
      <c r="A254" s="25" t="s">
        <v>264</v>
      </c>
      <c r="B254" s="25" t="str">
        <f aca="false">LEFT(A254,2)</f>
        <v>22</v>
      </c>
      <c r="C254" s="26" t="n">
        <f aca="false">VLOOKUP(MID(A254,4,4),MONTHS!$A$1:$B$12,2,0)</f>
        <v>5</v>
      </c>
      <c r="D254" s="26" t="n">
        <f aca="false">_xlfn.NUMBERVALUE(RIGHT(A254,2))-43</f>
        <v>23</v>
      </c>
      <c r="E254" s="27" t="n">
        <f aca="false">DATE(2000+D254,C254,B254)</f>
        <v>45068</v>
      </c>
      <c r="F254" s="28" t="n">
        <v>14.2893</v>
      </c>
      <c r="G254" s="28" t="n">
        <v>14.2894</v>
      </c>
      <c r="H254" s="28" t="n">
        <v>14.2893</v>
      </c>
      <c r="I254" s="29" t="n">
        <f aca="false">F254-F255</f>
        <v>0.00150000000000006</v>
      </c>
      <c r="J254" s="30" t="n">
        <f aca="false">I254/F255/(E254-E255)*100</f>
        <v>0.00349948907459524</v>
      </c>
      <c r="K254" s="31" t="n">
        <f aca="false">IF(H254&lt;H255,1+K255,0)</f>
        <v>0</v>
      </c>
      <c r="L254" s="32" t="n">
        <f aca="false">MIN(0, H254-MAX(H255:H265))</f>
        <v>0</v>
      </c>
      <c r="M254" s="3" t="n">
        <f aca="false">ABS(L254)/MAX(H254:H265)</f>
        <v>0</v>
      </c>
    </row>
    <row r="255" customFormat="false" ht="15" hidden="false" customHeight="false" outlineLevel="0" collapsed="false">
      <c r="A255" s="25" t="s">
        <v>265</v>
      </c>
      <c r="B255" s="25" t="str">
        <f aca="false">LEFT(A255,2)</f>
        <v>19</v>
      </c>
      <c r="C255" s="26" t="n">
        <f aca="false">VLOOKUP(MID(A255,4,4),MONTHS!$A$1:$B$12,2,0)</f>
        <v>5</v>
      </c>
      <c r="D255" s="26" t="n">
        <f aca="false">_xlfn.NUMBERVALUE(RIGHT(A255,2))-43</f>
        <v>23</v>
      </c>
      <c r="E255" s="27" t="n">
        <f aca="false">DATE(2000+D255,C255,B255)</f>
        <v>45065</v>
      </c>
      <c r="F255" s="28" t="n">
        <v>14.2878</v>
      </c>
      <c r="G255" s="28" t="n">
        <v>14.2879</v>
      </c>
      <c r="H255" s="28" t="n">
        <v>14.2878</v>
      </c>
      <c r="I255" s="29" t="n">
        <f aca="false">F255-F256</f>
        <v>0.000900000000001455</v>
      </c>
      <c r="J255" s="30" t="n">
        <f aca="false">I255/F256/(E255-E256)*100</f>
        <v>0.00629947714340729</v>
      </c>
      <c r="K255" s="31" t="n">
        <f aca="false">IF(H255&lt;H256,1+K256,0)</f>
        <v>0</v>
      </c>
      <c r="L255" s="32" t="n">
        <f aca="false">MIN(0, H255-MAX(H256:H266))</f>
        <v>0</v>
      </c>
      <c r="M255" s="3" t="n">
        <f aca="false">ABS(L255)/MAX(H255:H266)</f>
        <v>0</v>
      </c>
    </row>
    <row r="256" customFormat="false" ht="15" hidden="false" customHeight="false" outlineLevel="0" collapsed="false">
      <c r="A256" s="25" t="s">
        <v>266</v>
      </c>
      <c r="B256" s="25" t="str">
        <f aca="false">LEFT(A256,2)</f>
        <v>18</v>
      </c>
      <c r="C256" s="26" t="n">
        <f aca="false">VLOOKUP(MID(A256,4,4),MONTHS!$A$1:$B$12,2,0)</f>
        <v>5</v>
      </c>
      <c r="D256" s="26" t="n">
        <f aca="false">_xlfn.NUMBERVALUE(RIGHT(A256,2))-43</f>
        <v>23</v>
      </c>
      <c r="E256" s="27" t="n">
        <f aca="false">DATE(2000+D256,C256,B256)</f>
        <v>45064</v>
      </c>
      <c r="F256" s="28" t="n">
        <v>14.2869</v>
      </c>
      <c r="G256" s="28" t="n">
        <v>14.287</v>
      </c>
      <c r="H256" s="28" t="n">
        <v>14.2869</v>
      </c>
      <c r="I256" s="29" t="n">
        <f aca="false">F256-F257</f>
        <v>0.00119999999999898</v>
      </c>
      <c r="J256" s="30" t="n">
        <f aca="false">I256/F257/(E256-E257)*100</f>
        <v>0.00840000840000126</v>
      </c>
      <c r="K256" s="31" t="n">
        <f aca="false">IF(H256&lt;H257,1+K257,0)</f>
        <v>0</v>
      </c>
      <c r="L256" s="32" t="n">
        <f aca="false">MIN(0, H256-MAX(H257:H267))</f>
        <v>0</v>
      </c>
      <c r="M256" s="3" t="n">
        <f aca="false">ABS(L256)/MAX(H256:H267)</f>
        <v>0</v>
      </c>
    </row>
    <row r="257" customFormat="false" ht="15" hidden="false" customHeight="false" outlineLevel="0" collapsed="false">
      <c r="A257" s="25" t="s">
        <v>267</v>
      </c>
      <c r="B257" s="25" t="str">
        <f aca="false">LEFT(A257,2)</f>
        <v>17</v>
      </c>
      <c r="C257" s="26" t="n">
        <f aca="false">VLOOKUP(MID(A257,4,4),MONTHS!$A$1:$B$12,2,0)</f>
        <v>5</v>
      </c>
      <c r="D257" s="26" t="n">
        <f aca="false">_xlfn.NUMBERVALUE(RIGHT(A257,2))-43</f>
        <v>23</v>
      </c>
      <c r="E257" s="27" t="n">
        <f aca="false">DATE(2000+D257,C257,B257)</f>
        <v>45063</v>
      </c>
      <c r="F257" s="28" t="n">
        <v>14.2857</v>
      </c>
      <c r="G257" s="28" t="n">
        <v>14.2858</v>
      </c>
      <c r="H257" s="28" t="n">
        <v>14.2857</v>
      </c>
      <c r="I257" s="29" t="n">
        <f aca="false">F257-F258</f>
        <v>0.000799999999999912</v>
      </c>
      <c r="J257" s="30" t="n">
        <f aca="false">I257/F258/(E257-E258)*100</f>
        <v>0.00560031921819482</v>
      </c>
      <c r="K257" s="31" t="n">
        <f aca="false">IF(H257&lt;H258,1+K258,0)</f>
        <v>0</v>
      </c>
      <c r="L257" s="32" t="n">
        <f aca="false">MIN(0, H257-MAX(H258:H268))</f>
        <v>0</v>
      </c>
      <c r="M257" s="3" t="n">
        <f aca="false">ABS(L257)/MAX(H257:H268)</f>
        <v>0</v>
      </c>
    </row>
    <row r="258" customFormat="false" ht="15" hidden="false" customHeight="false" outlineLevel="0" collapsed="false">
      <c r="A258" s="25" t="s">
        <v>268</v>
      </c>
      <c r="B258" s="25" t="str">
        <f aca="false">LEFT(A258,2)</f>
        <v>16</v>
      </c>
      <c r="C258" s="26" t="n">
        <f aca="false">VLOOKUP(MID(A258,4,4),MONTHS!$A$1:$B$12,2,0)</f>
        <v>5</v>
      </c>
      <c r="D258" s="26" t="n">
        <f aca="false">_xlfn.NUMBERVALUE(RIGHT(A258,2))-43</f>
        <v>23</v>
      </c>
      <c r="E258" s="27" t="n">
        <f aca="false">DATE(2000+D258,C258,B258)</f>
        <v>45062</v>
      </c>
      <c r="F258" s="28" t="n">
        <v>14.2849</v>
      </c>
      <c r="G258" s="28" t="n">
        <v>14.285</v>
      </c>
      <c r="H258" s="28" t="n">
        <v>14.2849</v>
      </c>
      <c r="I258" s="29" t="n">
        <f aca="false">F258-F259</f>
        <v>0.000199999999999534</v>
      </c>
      <c r="J258" s="30" t="n">
        <f aca="false">I258/F259/(E258-E259)*100</f>
        <v>0.00140009940705464</v>
      </c>
      <c r="K258" s="31" t="n">
        <f aca="false">IF(H258&lt;H259,1+K259,0)</f>
        <v>0</v>
      </c>
      <c r="L258" s="32" t="n">
        <f aca="false">MIN(0, H258-MAX(H259:H269))</f>
        <v>0</v>
      </c>
      <c r="M258" s="3" t="n">
        <f aca="false">ABS(L258)/MAX(H258:H269)</f>
        <v>0</v>
      </c>
    </row>
    <row r="259" customFormat="false" ht="15" hidden="false" customHeight="false" outlineLevel="0" collapsed="false">
      <c r="A259" s="25" t="s">
        <v>269</v>
      </c>
      <c r="B259" s="25" t="str">
        <f aca="false">LEFT(A259,2)</f>
        <v>15</v>
      </c>
      <c r="C259" s="26" t="n">
        <f aca="false">VLOOKUP(MID(A259,4,4),MONTHS!$A$1:$B$12,2,0)</f>
        <v>5</v>
      </c>
      <c r="D259" s="26" t="n">
        <f aca="false">_xlfn.NUMBERVALUE(RIGHT(A259,2))-43</f>
        <v>23</v>
      </c>
      <c r="E259" s="27" t="n">
        <f aca="false">DATE(2000+D259,C259,B259)</f>
        <v>45061</v>
      </c>
      <c r="F259" s="28" t="n">
        <v>14.2847</v>
      </c>
      <c r="G259" s="28" t="n">
        <v>14.2848</v>
      </c>
      <c r="H259" s="28" t="n">
        <v>14.2847</v>
      </c>
      <c r="I259" s="29" t="n">
        <f aca="false">F259-F260</f>
        <v>0.00290000000000035</v>
      </c>
      <c r="J259" s="30" t="n">
        <f aca="false">I259/F260/(E259-E260)*100</f>
        <v>0.00676852124148764</v>
      </c>
      <c r="K259" s="31" t="n">
        <f aca="false">IF(H259&lt;H260,1+K260,0)</f>
        <v>0</v>
      </c>
      <c r="L259" s="32" t="n">
        <f aca="false">MIN(0, H259-MAX(H260:H270))</f>
        <v>0</v>
      </c>
      <c r="M259" s="3" t="n">
        <f aca="false">ABS(L259)/MAX(H259:H270)</f>
        <v>0</v>
      </c>
    </row>
    <row r="260" customFormat="false" ht="15" hidden="false" customHeight="false" outlineLevel="0" collapsed="false">
      <c r="A260" s="25" t="s">
        <v>270</v>
      </c>
      <c r="B260" s="25" t="str">
        <f aca="false">LEFT(A260,2)</f>
        <v>12</v>
      </c>
      <c r="C260" s="26" t="n">
        <f aca="false">VLOOKUP(MID(A260,4,4),MONTHS!$A$1:$B$12,2,0)</f>
        <v>5</v>
      </c>
      <c r="D260" s="26" t="n">
        <f aca="false">_xlfn.NUMBERVALUE(RIGHT(A260,2))-43</f>
        <v>23</v>
      </c>
      <c r="E260" s="27" t="n">
        <f aca="false">DATE(2000+D260,C260,B260)</f>
        <v>45058</v>
      </c>
      <c r="F260" s="28" t="n">
        <v>14.2818</v>
      </c>
      <c r="G260" s="28" t="n">
        <v>14.2819</v>
      </c>
      <c r="H260" s="28" t="n">
        <v>14.2818</v>
      </c>
      <c r="I260" s="29" t="n">
        <f aca="false">F260-F261</f>
        <v>0.000300000000001077</v>
      </c>
      <c r="J260" s="30" t="n">
        <f aca="false">I260/F261/(E260-E261)*100</f>
        <v>0.00210061968281397</v>
      </c>
      <c r="K260" s="31" t="n">
        <f aca="false">IF(H260&lt;H261,1+K261,0)</f>
        <v>0</v>
      </c>
      <c r="L260" s="32" t="n">
        <f aca="false">MIN(0, H260-MAX(H261:H271))</f>
        <v>0</v>
      </c>
      <c r="M260" s="3" t="n">
        <f aca="false">ABS(L260)/MAX(H260:H271)</f>
        <v>0</v>
      </c>
    </row>
    <row r="261" customFormat="false" ht="15" hidden="false" customHeight="false" outlineLevel="0" collapsed="false">
      <c r="A261" s="25" t="s">
        <v>271</v>
      </c>
      <c r="B261" s="25" t="str">
        <f aca="false">LEFT(A261,2)</f>
        <v>11</v>
      </c>
      <c r="C261" s="26" t="n">
        <f aca="false">VLOOKUP(MID(A261,4,4),MONTHS!$A$1:$B$12,2,0)</f>
        <v>5</v>
      </c>
      <c r="D261" s="26" t="n">
        <f aca="false">_xlfn.NUMBERVALUE(RIGHT(A261,2))-43</f>
        <v>23</v>
      </c>
      <c r="E261" s="27" t="n">
        <f aca="false">DATE(2000+D261,C261,B261)</f>
        <v>45057</v>
      </c>
      <c r="F261" s="28" t="n">
        <v>14.2815</v>
      </c>
      <c r="G261" s="28" t="n">
        <v>14.2816</v>
      </c>
      <c r="H261" s="28" t="n">
        <v>14.2815</v>
      </c>
      <c r="I261" s="29" t="n">
        <f aca="false">F261-F262</f>
        <v>0.000599999999998602</v>
      </c>
      <c r="J261" s="30" t="n">
        <f aca="false">I261/F262/(E261-E262)*100</f>
        <v>0.00420141587714081</v>
      </c>
      <c r="K261" s="31" t="n">
        <f aca="false">IF(H261&lt;H262,1+K262,0)</f>
        <v>0</v>
      </c>
      <c r="L261" s="32" t="n">
        <f aca="false">MIN(0, H261-MAX(H262:H272))</f>
        <v>0</v>
      </c>
      <c r="M261" s="3" t="n">
        <f aca="false">ABS(L261)/MAX(H261:H272)</f>
        <v>0</v>
      </c>
    </row>
    <row r="262" customFormat="false" ht="15" hidden="false" customHeight="false" outlineLevel="0" collapsed="false">
      <c r="A262" s="25" t="s">
        <v>272</v>
      </c>
      <c r="B262" s="25" t="str">
        <f aca="false">LEFT(A262,2)</f>
        <v>10</v>
      </c>
      <c r="C262" s="26" t="n">
        <f aca="false">VLOOKUP(MID(A262,4,4),MONTHS!$A$1:$B$12,2,0)</f>
        <v>5</v>
      </c>
      <c r="D262" s="26" t="n">
        <f aca="false">_xlfn.NUMBERVALUE(RIGHT(A262,2))-43</f>
        <v>23</v>
      </c>
      <c r="E262" s="27" t="n">
        <f aca="false">DATE(2000+D262,C262,B262)</f>
        <v>45056</v>
      </c>
      <c r="F262" s="28" t="n">
        <v>14.2809</v>
      </c>
      <c r="G262" s="28" t="n">
        <v>14.281</v>
      </c>
      <c r="H262" s="28" t="n">
        <v>14.2809</v>
      </c>
      <c r="I262" s="29" t="n">
        <f aca="false">F262-F263</f>
        <v>-9.99999999997669E-005</v>
      </c>
      <c r="J262" s="30" t="n">
        <f aca="false">I262/F263/(E262-E263)*100</f>
        <v>-0.000700231076253532</v>
      </c>
      <c r="K262" s="31" t="n">
        <f aca="false">IF(H262&lt;H263,1+K263,0)</f>
        <v>2</v>
      </c>
      <c r="L262" s="32" t="n">
        <f aca="false">MIN(0, H262-MAX(H263:H273))</f>
        <v>-0.000199999999999534</v>
      </c>
      <c r="M262" s="3" t="n">
        <f aca="false">ABS(L262)/MAX(H262:H273)</f>
        <v>1.40045234610453E-005</v>
      </c>
    </row>
    <row r="263" customFormat="false" ht="15" hidden="false" customHeight="false" outlineLevel="0" collapsed="false">
      <c r="A263" s="25" t="s">
        <v>273</v>
      </c>
      <c r="B263" s="25" t="str">
        <f aca="false">LEFT(A263,2)</f>
        <v>09</v>
      </c>
      <c r="C263" s="26" t="n">
        <f aca="false">VLOOKUP(MID(A263,4,4),MONTHS!$A$1:$B$12,2,0)</f>
        <v>5</v>
      </c>
      <c r="D263" s="26" t="n">
        <f aca="false">_xlfn.NUMBERVALUE(RIGHT(A263,2))-43</f>
        <v>23</v>
      </c>
      <c r="E263" s="27" t="n">
        <f aca="false">DATE(2000+D263,C263,B263)</f>
        <v>45055</v>
      </c>
      <c r="F263" s="28" t="n">
        <v>14.281</v>
      </c>
      <c r="G263" s="28" t="n">
        <v>14.2811</v>
      </c>
      <c r="H263" s="28" t="n">
        <v>14.281</v>
      </c>
      <c r="I263" s="29" t="n">
        <f aca="false">F263-F264</f>
        <v>-9.99999999997669E-005</v>
      </c>
      <c r="J263" s="30" t="n">
        <f aca="false">I263/F264/(E263-E264)*100</f>
        <v>-0.000700226173052264</v>
      </c>
      <c r="K263" s="31" t="n">
        <f aca="false">IF(H263&lt;H264,1+K264,0)</f>
        <v>1</v>
      </c>
      <c r="L263" s="32" t="n">
        <f aca="false">MIN(0, H263-MAX(H264:H274))</f>
        <v>-9.99999999997669E-005</v>
      </c>
      <c r="M263" s="3" t="n">
        <f aca="false">ABS(L263)/MAX(H263:H274)</f>
        <v>7.00226173052265E-006</v>
      </c>
    </row>
    <row r="264" customFormat="false" ht="15" hidden="false" customHeight="false" outlineLevel="0" collapsed="false">
      <c r="A264" s="25" t="s">
        <v>274</v>
      </c>
      <c r="B264" s="25" t="str">
        <f aca="false">LEFT(A264,2)</f>
        <v>08</v>
      </c>
      <c r="C264" s="26" t="n">
        <f aca="false">VLOOKUP(MID(A264,4,4),MONTHS!$A$1:$B$12,2,0)</f>
        <v>5</v>
      </c>
      <c r="D264" s="26" t="n">
        <f aca="false">_xlfn.NUMBERVALUE(RIGHT(A264,2))-43</f>
        <v>23</v>
      </c>
      <c r="E264" s="27" t="n">
        <f aca="false">DATE(2000+D264,C264,B264)</f>
        <v>45054</v>
      </c>
      <c r="F264" s="28" t="n">
        <v>14.2811</v>
      </c>
      <c r="G264" s="28" t="n">
        <v>14.2812</v>
      </c>
      <c r="H264" s="28" t="n">
        <v>14.2811</v>
      </c>
      <c r="I264" s="29" t="n">
        <f aca="false">F264-F265</f>
        <v>0.00280000000000058</v>
      </c>
      <c r="J264" s="30" t="n">
        <f aca="false">I264/F265/(E264-E265)*100</f>
        <v>0.00392203553644423</v>
      </c>
      <c r="K264" s="31" t="n">
        <f aca="false">IF(H264&lt;H265,1+K265,0)</f>
        <v>0</v>
      </c>
      <c r="L264" s="32" t="n">
        <f aca="false">MIN(0, H264-MAX(H265:H275))</f>
        <v>0</v>
      </c>
      <c r="M264" s="3" t="n">
        <f aca="false">ABS(L264)/MAX(H264:H275)</f>
        <v>0</v>
      </c>
    </row>
    <row r="265" customFormat="false" ht="15" hidden="false" customHeight="false" outlineLevel="0" collapsed="false">
      <c r="A265" s="25" t="s">
        <v>275</v>
      </c>
      <c r="B265" s="25" t="str">
        <f aca="false">LEFT(A265,2)</f>
        <v>03</v>
      </c>
      <c r="C265" s="26" t="n">
        <f aca="false">VLOOKUP(MID(A265,4,4),MONTHS!$A$1:$B$12,2,0)</f>
        <v>5</v>
      </c>
      <c r="D265" s="26" t="n">
        <f aca="false">_xlfn.NUMBERVALUE(RIGHT(A265,2))-43</f>
        <v>23</v>
      </c>
      <c r="E265" s="27" t="n">
        <f aca="false">DATE(2000+D265,C265,B265)</f>
        <v>45049</v>
      </c>
      <c r="F265" s="28" t="n">
        <v>14.2783</v>
      </c>
      <c r="G265" s="28" t="n">
        <v>14.2784</v>
      </c>
      <c r="H265" s="28" t="n">
        <v>14.2783</v>
      </c>
      <c r="I265" s="29" t="n">
        <f aca="false">F265-F266</f>
        <v>0.000700000000000145</v>
      </c>
      <c r="J265" s="30" t="n">
        <f aca="false">I265/F266/(E265-E266)*100</f>
        <v>0.00490278478175705</v>
      </c>
      <c r="K265" s="31" t="n">
        <f aca="false">IF(H265&lt;H266,1+K266,0)</f>
        <v>0</v>
      </c>
      <c r="L265" s="32" t="n">
        <f aca="false">MIN(0, H265-MAX(H266:H276))</f>
        <v>0</v>
      </c>
      <c r="M265" s="3" t="n">
        <f aca="false">ABS(L265)/MAX(H265:H276)</f>
        <v>0</v>
      </c>
    </row>
    <row r="266" customFormat="false" ht="15" hidden="false" customHeight="false" outlineLevel="0" collapsed="false">
      <c r="A266" s="25" t="s">
        <v>276</v>
      </c>
      <c r="B266" s="25" t="str">
        <f aca="false">LEFT(A266,2)</f>
        <v>02</v>
      </c>
      <c r="C266" s="26" t="n">
        <f aca="false">VLOOKUP(MID(A266,4,4),MONTHS!$A$1:$B$12,2,0)</f>
        <v>5</v>
      </c>
      <c r="D266" s="26" t="n">
        <f aca="false">_xlfn.NUMBERVALUE(RIGHT(A266,2))-43</f>
        <v>23</v>
      </c>
      <c r="E266" s="27" t="n">
        <f aca="false">DATE(2000+D266,C266,B266)</f>
        <v>45048</v>
      </c>
      <c r="F266" s="28" t="n">
        <v>14.2776</v>
      </c>
      <c r="G266" s="28" t="n">
        <v>14.2777</v>
      </c>
      <c r="H266" s="28" t="n">
        <v>14.2776</v>
      </c>
      <c r="I266" s="29" t="n">
        <f aca="false">F266-F267</f>
        <v>0.00130000000000052</v>
      </c>
      <c r="J266" s="30" t="n">
        <f aca="false">I266/F267/(E266-E267)*100</f>
        <v>0.00227650021364171</v>
      </c>
      <c r="K266" s="31" t="n">
        <f aca="false">IF(H266&lt;H267,1+K267,0)</f>
        <v>0</v>
      </c>
      <c r="L266" s="32" t="n">
        <f aca="false">MIN(0, H266-MAX(H267:H277))</f>
        <v>0</v>
      </c>
      <c r="M266" s="3" t="n">
        <f aca="false">ABS(L266)/MAX(H266:H277)</f>
        <v>0</v>
      </c>
    </row>
    <row r="267" customFormat="false" ht="15" hidden="false" customHeight="false" outlineLevel="0" collapsed="false">
      <c r="A267" s="25" t="s">
        <v>277</v>
      </c>
      <c r="B267" s="25" t="str">
        <f aca="false">LEFT(A267,2)</f>
        <v>28</v>
      </c>
      <c r="C267" s="26" t="n">
        <f aca="false">VLOOKUP(MID(A267,4,4),MONTHS!$A$1:$B$12,2,0)</f>
        <v>4</v>
      </c>
      <c r="D267" s="26" t="n">
        <f aca="false">_xlfn.NUMBERVALUE(RIGHT(A267,2))-43</f>
        <v>23</v>
      </c>
      <c r="E267" s="27" t="n">
        <f aca="false">DATE(2000+D267,C267,B267)</f>
        <v>45044</v>
      </c>
      <c r="F267" s="28" t="n">
        <v>14.2763</v>
      </c>
      <c r="G267" s="28" t="n">
        <v>14.2764</v>
      </c>
      <c r="H267" s="28" t="n">
        <v>14.2763</v>
      </c>
      <c r="I267" s="29" t="n">
        <f aca="false">F267-F268</f>
        <v>0.00159999999999982</v>
      </c>
      <c r="J267" s="30" t="n">
        <f aca="false">I267/F268/(E267-E268)*100</f>
        <v>0.011208641862875</v>
      </c>
      <c r="K267" s="31" t="n">
        <f aca="false">IF(H267&lt;H268,1+K268,0)</f>
        <v>0</v>
      </c>
      <c r="L267" s="32" t="n">
        <f aca="false">MIN(0, H267-MAX(H268:H278))</f>
        <v>0</v>
      </c>
      <c r="M267" s="3" t="n">
        <f aca="false">ABS(L267)/MAX(H267:H278)</f>
        <v>0</v>
      </c>
    </row>
    <row r="268" customFormat="false" ht="15" hidden="false" customHeight="false" outlineLevel="0" collapsed="false">
      <c r="A268" s="25" t="s">
        <v>278</v>
      </c>
      <c r="B268" s="25" t="str">
        <f aca="false">LEFT(A268,2)</f>
        <v>27</v>
      </c>
      <c r="C268" s="26" t="n">
        <f aca="false">VLOOKUP(MID(A268,4,4),MONTHS!$A$1:$B$12,2,0)</f>
        <v>4</v>
      </c>
      <c r="D268" s="26" t="n">
        <f aca="false">_xlfn.NUMBERVALUE(RIGHT(A268,2))-43</f>
        <v>23</v>
      </c>
      <c r="E268" s="27" t="n">
        <f aca="false">DATE(2000+D268,C268,B268)</f>
        <v>45043</v>
      </c>
      <c r="F268" s="28" t="n">
        <v>14.2747</v>
      </c>
      <c r="G268" s="28" t="n">
        <v>14.2748</v>
      </c>
      <c r="H268" s="28" t="n">
        <v>14.2747</v>
      </c>
      <c r="I268" s="29" t="n">
        <f aca="false">F268-F269</f>
        <v>0.000799999999999912</v>
      </c>
      <c r="J268" s="30" t="n">
        <f aca="false">I268/F269/(E268-E269)*100</f>
        <v>0.00560463503317182</v>
      </c>
      <c r="K268" s="31" t="n">
        <f aca="false">IF(H268&lt;H269,1+K269,0)</f>
        <v>0</v>
      </c>
      <c r="L268" s="32" t="n">
        <f aca="false">MIN(0, H268-MAX(H269:H279))</f>
        <v>0</v>
      </c>
      <c r="M268" s="3" t="n">
        <f aca="false">ABS(L268)/MAX(H268:H279)</f>
        <v>0</v>
      </c>
    </row>
    <row r="269" customFormat="false" ht="15" hidden="false" customHeight="false" outlineLevel="0" collapsed="false">
      <c r="A269" s="25" t="s">
        <v>279</v>
      </c>
      <c r="B269" s="25" t="str">
        <f aca="false">LEFT(A269,2)</f>
        <v>26</v>
      </c>
      <c r="C269" s="26" t="n">
        <f aca="false">VLOOKUP(MID(A269,4,4),MONTHS!$A$1:$B$12,2,0)</f>
        <v>4</v>
      </c>
      <c r="D269" s="26" t="n">
        <f aca="false">_xlfn.NUMBERVALUE(RIGHT(A269,2))-43</f>
        <v>23</v>
      </c>
      <c r="E269" s="27" t="n">
        <f aca="false">DATE(2000+D269,C269,B269)</f>
        <v>45042</v>
      </c>
      <c r="F269" s="28" t="n">
        <v>14.2739</v>
      </c>
      <c r="G269" s="28" t="n">
        <v>14.274</v>
      </c>
      <c r="H269" s="28" t="n">
        <v>14.2739</v>
      </c>
      <c r="I269" s="29" t="n">
        <f aca="false">F269-F270</f>
        <v>0.000399999999999068</v>
      </c>
      <c r="J269" s="30" t="n">
        <f aca="false">I269/F270/(E269-E270)*100</f>
        <v>0.00280239604861504</v>
      </c>
      <c r="K269" s="31" t="n">
        <f aca="false">IF(H269&lt;H270,1+K270,0)</f>
        <v>0</v>
      </c>
      <c r="L269" s="32" t="n">
        <f aca="false">MIN(0, H269-MAX(H270:H280))</f>
        <v>0</v>
      </c>
      <c r="M269" s="3" t="n">
        <f aca="false">ABS(L269)/MAX(H269:H280)</f>
        <v>0</v>
      </c>
    </row>
    <row r="270" customFormat="false" ht="15" hidden="false" customHeight="false" outlineLevel="0" collapsed="false">
      <c r="A270" s="25" t="s">
        <v>280</v>
      </c>
      <c r="B270" s="25" t="str">
        <f aca="false">LEFT(A270,2)</f>
        <v>25</v>
      </c>
      <c r="C270" s="26" t="n">
        <f aca="false">VLOOKUP(MID(A270,4,4),MONTHS!$A$1:$B$12,2,0)</f>
        <v>4</v>
      </c>
      <c r="D270" s="26" t="n">
        <f aca="false">_xlfn.NUMBERVALUE(RIGHT(A270,2))-43</f>
        <v>23</v>
      </c>
      <c r="E270" s="27" t="n">
        <f aca="false">DATE(2000+D270,C270,B270)</f>
        <v>45041</v>
      </c>
      <c r="F270" s="28" t="n">
        <v>14.2735</v>
      </c>
      <c r="G270" s="28" t="n">
        <v>14.2736</v>
      </c>
      <c r="H270" s="28" t="n">
        <v>14.2735</v>
      </c>
      <c r="I270" s="29" t="n">
        <f aca="false">F270-F271</f>
        <v>0.000999999999999446</v>
      </c>
      <c r="J270" s="30" t="n">
        <f aca="false">I270/F271/(E270-E271)*100</f>
        <v>0.00700648099491642</v>
      </c>
      <c r="K270" s="31" t="n">
        <f aca="false">IF(H270&lt;H271,1+K271,0)</f>
        <v>0</v>
      </c>
      <c r="L270" s="32" t="n">
        <f aca="false">MIN(0, H270-MAX(H271:H281))</f>
        <v>0</v>
      </c>
      <c r="M270" s="3" t="n">
        <f aca="false">ABS(L270)/MAX(H270:H281)</f>
        <v>0</v>
      </c>
    </row>
    <row r="271" customFormat="false" ht="15" hidden="false" customHeight="false" outlineLevel="0" collapsed="false">
      <c r="A271" s="25" t="s">
        <v>281</v>
      </c>
      <c r="B271" s="25" t="str">
        <f aca="false">LEFT(A271,2)</f>
        <v>24</v>
      </c>
      <c r="C271" s="26" t="n">
        <f aca="false">VLOOKUP(MID(A271,4,4),MONTHS!$A$1:$B$12,2,0)</f>
        <v>4</v>
      </c>
      <c r="D271" s="26" t="n">
        <f aca="false">_xlfn.NUMBERVALUE(RIGHT(A271,2))-43</f>
        <v>23</v>
      </c>
      <c r="E271" s="27" t="n">
        <f aca="false">DATE(2000+D271,C271,B271)</f>
        <v>45040</v>
      </c>
      <c r="F271" s="28" t="n">
        <v>14.2725</v>
      </c>
      <c r="G271" s="28" t="n">
        <v>14.2726</v>
      </c>
      <c r="H271" s="28" t="n">
        <v>14.2725</v>
      </c>
      <c r="I271" s="29" t="n">
        <f aca="false">F271-F272</f>
        <v>0.00150000000000006</v>
      </c>
      <c r="J271" s="30" t="n">
        <f aca="false">I271/F272/(E271-E272)*100</f>
        <v>0.00350360871697862</v>
      </c>
      <c r="K271" s="31" t="n">
        <f aca="false">IF(H271&lt;H272,1+K272,0)</f>
        <v>0</v>
      </c>
      <c r="L271" s="32" t="n">
        <f aca="false">MIN(0, H271-MAX(H272:H282))</f>
        <v>0</v>
      </c>
      <c r="M271" s="3" t="n">
        <f aca="false">ABS(L271)/MAX(H271:H282)</f>
        <v>0</v>
      </c>
    </row>
    <row r="272" customFormat="false" ht="15" hidden="false" customHeight="false" outlineLevel="0" collapsed="false">
      <c r="A272" s="25" t="s">
        <v>282</v>
      </c>
      <c r="B272" s="25" t="str">
        <f aca="false">LEFT(A272,2)</f>
        <v>21</v>
      </c>
      <c r="C272" s="26" t="n">
        <f aca="false">VLOOKUP(MID(A272,4,4),MONTHS!$A$1:$B$12,2,0)</f>
        <v>4</v>
      </c>
      <c r="D272" s="26" t="n">
        <f aca="false">_xlfn.NUMBERVALUE(RIGHT(A272,2))-43</f>
        <v>23</v>
      </c>
      <c r="E272" s="27" t="n">
        <f aca="false">DATE(2000+D272,C272,B272)</f>
        <v>45037</v>
      </c>
      <c r="F272" s="28" t="n">
        <v>14.271</v>
      </c>
      <c r="G272" s="28" t="n">
        <v>14.2711</v>
      </c>
      <c r="H272" s="28" t="n">
        <v>14.271</v>
      </c>
      <c r="I272" s="29" t="n">
        <f aca="false">F272-F273</f>
        <v>0.000800000000001688</v>
      </c>
      <c r="J272" s="30" t="n">
        <f aca="false">I272/F273/(E272-E273)*100</f>
        <v>0.00560608821180984</v>
      </c>
      <c r="K272" s="31" t="n">
        <f aca="false">IF(H272&lt;H273,1+K273,0)</f>
        <v>0</v>
      </c>
      <c r="L272" s="32" t="n">
        <f aca="false">MIN(0, H272-MAX(H273:H283))</f>
        <v>0</v>
      </c>
      <c r="M272" s="3" t="n">
        <f aca="false">ABS(L272)/MAX(H272:H283)</f>
        <v>0</v>
      </c>
    </row>
    <row r="273" customFormat="false" ht="15" hidden="false" customHeight="false" outlineLevel="0" collapsed="false">
      <c r="A273" s="25" t="s">
        <v>283</v>
      </c>
      <c r="B273" s="25" t="str">
        <f aca="false">LEFT(A273,2)</f>
        <v>20</v>
      </c>
      <c r="C273" s="26" t="n">
        <f aca="false">VLOOKUP(MID(A273,4,4),MONTHS!$A$1:$B$12,2,0)</f>
        <v>4</v>
      </c>
      <c r="D273" s="26" t="n">
        <f aca="false">_xlfn.NUMBERVALUE(RIGHT(A273,2))-43</f>
        <v>23</v>
      </c>
      <c r="E273" s="27" t="n">
        <f aca="false">DATE(2000+D273,C273,B273)</f>
        <v>45036</v>
      </c>
      <c r="F273" s="28" t="n">
        <v>14.2702</v>
      </c>
      <c r="G273" s="28" t="n">
        <v>14.2703</v>
      </c>
      <c r="H273" s="28" t="n">
        <v>14.2702</v>
      </c>
      <c r="I273" s="29" t="n">
        <f aca="false">F273-F274</f>
        <v>0.000399999999999068</v>
      </c>
      <c r="J273" s="30" t="n">
        <f aca="false">I273/F274/(E273-E274)*100</f>
        <v>0.0028031226786575</v>
      </c>
      <c r="K273" s="31" t="n">
        <f aca="false">IF(H273&lt;H274,1+K274,0)</f>
        <v>0</v>
      </c>
      <c r="L273" s="32" t="n">
        <f aca="false">MIN(0, H273-MAX(H274:H284))</f>
        <v>0</v>
      </c>
      <c r="M273" s="3" t="n">
        <f aca="false">ABS(L273)/MAX(H273:H284)</f>
        <v>0</v>
      </c>
    </row>
    <row r="274" customFormat="false" ht="15" hidden="false" customHeight="false" outlineLevel="0" collapsed="false">
      <c r="A274" s="25" t="s">
        <v>284</v>
      </c>
      <c r="B274" s="25" t="str">
        <f aca="false">LEFT(A274,2)</f>
        <v>19</v>
      </c>
      <c r="C274" s="26" t="n">
        <f aca="false">VLOOKUP(MID(A274,4,4),MONTHS!$A$1:$B$12,2,0)</f>
        <v>4</v>
      </c>
      <c r="D274" s="26" t="n">
        <f aca="false">_xlfn.NUMBERVALUE(RIGHT(A274,2))-43</f>
        <v>23</v>
      </c>
      <c r="E274" s="27" t="n">
        <f aca="false">DATE(2000+D274,C274,B274)</f>
        <v>45035</v>
      </c>
      <c r="F274" s="28" t="n">
        <v>14.2698</v>
      </c>
      <c r="G274" s="28" t="n">
        <v>14.2699</v>
      </c>
      <c r="H274" s="28" t="n">
        <v>14.2698</v>
      </c>
      <c r="I274" s="29" t="n">
        <f aca="false">F274-F275</f>
        <v>0.00130000000000052</v>
      </c>
      <c r="J274" s="30" t="n">
        <f aca="false">I274/F275/(E274-E275)*100</f>
        <v>0.00911097872937255</v>
      </c>
      <c r="K274" s="31" t="n">
        <f aca="false">IF(H274&lt;H275,1+K275,0)</f>
        <v>0</v>
      </c>
      <c r="L274" s="32" t="n">
        <f aca="false">MIN(0, H274-MAX(H275:H285))</f>
        <v>0</v>
      </c>
      <c r="M274" s="3" t="n">
        <f aca="false">ABS(L274)/MAX(H274:H285)</f>
        <v>0</v>
      </c>
    </row>
    <row r="275" customFormat="false" ht="15" hidden="false" customHeight="false" outlineLevel="0" collapsed="false">
      <c r="A275" s="25" t="s">
        <v>285</v>
      </c>
      <c r="B275" s="25" t="str">
        <f aca="false">LEFT(A275,2)</f>
        <v>18</v>
      </c>
      <c r="C275" s="26" t="n">
        <f aca="false">VLOOKUP(MID(A275,4,4),MONTHS!$A$1:$B$12,2,0)</f>
        <v>4</v>
      </c>
      <c r="D275" s="26" t="n">
        <f aca="false">_xlfn.NUMBERVALUE(RIGHT(A275,2))-43</f>
        <v>23</v>
      </c>
      <c r="E275" s="27" t="n">
        <f aca="false">DATE(2000+D275,C275,B275)</f>
        <v>45034</v>
      </c>
      <c r="F275" s="28" t="n">
        <v>14.2685</v>
      </c>
      <c r="G275" s="28" t="n">
        <v>14.2686</v>
      </c>
      <c r="H275" s="28" t="n">
        <v>14.2685</v>
      </c>
      <c r="I275" s="29" t="n">
        <f aca="false">F275-F276</f>
        <v>0.000499999999998835</v>
      </c>
      <c r="J275" s="30" t="n">
        <f aca="false">I275/F276/(E275-E276)*100</f>
        <v>0.0035043453882733</v>
      </c>
      <c r="K275" s="31" t="n">
        <f aca="false">IF(H275&lt;H276,1+K276,0)</f>
        <v>0</v>
      </c>
      <c r="L275" s="32" t="n">
        <f aca="false">MIN(0, H275-MAX(H276:H286))</f>
        <v>0</v>
      </c>
      <c r="M275" s="3" t="n">
        <f aca="false">ABS(L275)/MAX(H275:H286)</f>
        <v>0</v>
      </c>
    </row>
    <row r="276" customFormat="false" ht="15" hidden="false" customHeight="false" outlineLevel="0" collapsed="false">
      <c r="A276" s="25" t="s">
        <v>286</v>
      </c>
      <c r="B276" s="25" t="str">
        <f aca="false">LEFT(A276,2)</f>
        <v>17</v>
      </c>
      <c r="C276" s="26" t="n">
        <f aca="false">VLOOKUP(MID(A276,4,4),MONTHS!$A$1:$B$12,2,0)</f>
        <v>4</v>
      </c>
      <c r="D276" s="26" t="n">
        <f aca="false">_xlfn.NUMBERVALUE(RIGHT(A276,2))-43</f>
        <v>23</v>
      </c>
      <c r="E276" s="27" t="n">
        <f aca="false">DATE(2000+D276,C276,B276)</f>
        <v>45033</v>
      </c>
      <c r="F276" s="28" t="n">
        <v>14.268</v>
      </c>
      <c r="G276" s="28" t="n">
        <v>14.2681</v>
      </c>
      <c r="H276" s="28" t="n">
        <v>14.268</v>
      </c>
      <c r="I276" s="29" t="n">
        <f aca="false">F276-F277</f>
        <v>0.00229999999999997</v>
      </c>
      <c r="J276" s="30" t="n">
        <f aca="false">I276/F277/(E276-E277)*100</f>
        <v>0.00322451754908623</v>
      </c>
      <c r="K276" s="31" t="n">
        <f aca="false">IF(H276&lt;H277,1+K277,0)</f>
        <v>0</v>
      </c>
      <c r="L276" s="32" t="n">
        <f aca="false">MIN(0, H276-MAX(H277:H287))</f>
        <v>0</v>
      </c>
      <c r="M276" s="3" t="n">
        <f aca="false">ABS(L276)/MAX(H276:H287)</f>
        <v>0</v>
      </c>
    </row>
    <row r="277" customFormat="false" ht="15" hidden="false" customHeight="false" outlineLevel="0" collapsed="false">
      <c r="A277" s="25" t="s">
        <v>287</v>
      </c>
      <c r="B277" s="25" t="str">
        <f aca="false">LEFT(A277,2)</f>
        <v>12</v>
      </c>
      <c r="C277" s="26" t="n">
        <f aca="false">VLOOKUP(MID(A277,4,4),MONTHS!$A$1:$B$12,2,0)</f>
        <v>4</v>
      </c>
      <c r="D277" s="26" t="n">
        <f aca="false">_xlfn.NUMBERVALUE(RIGHT(A277,2))-43</f>
        <v>23</v>
      </c>
      <c r="E277" s="27" t="n">
        <f aca="false">DATE(2000+D277,C277,B277)</f>
        <v>45028</v>
      </c>
      <c r="F277" s="28" t="n">
        <v>14.2657</v>
      </c>
      <c r="G277" s="28" t="n">
        <v>14.2658</v>
      </c>
      <c r="H277" s="28" t="n">
        <v>14.2657</v>
      </c>
      <c r="I277" s="29" t="n">
        <f aca="false">F277-F278</f>
        <v>0.00110000000000099</v>
      </c>
      <c r="J277" s="30" t="n">
        <f aca="false">I277/F278/(E277-E278)*100</f>
        <v>0.00771139744543127</v>
      </c>
      <c r="K277" s="31" t="n">
        <f aca="false">IF(H277&lt;H278,1+K278,0)</f>
        <v>0</v>
      </c>
      <c r="L277" s="32" t="n">
        <f aca="false">MIN(0, H277-MAX(H278:H288))</f>
        <v>0</v>
      </c>
      <c r="M277" s="3" t="n">
        <f aca="false">ABS(L277)/MAX(H277:H288)</f>
        <v>0</v>
      </c>
    </row>
    <row r="278" customFormat="false" ht="15" hidden="false" customHeight="false" outlineLevel="0" collapsed="false">
      <c r="A278" s="25" t="s">
        <v>288</v>
      </c>
      <c r="B278" s="25" t="str">
        <f aca="false">LEFT(A278,2)</f>
        <v>11</v>
      </c>
      <c r="C278" s="26" t="n">
        <f aca="false">VLOOKUP(MID(A278,4,4),MONTHS!$A$1:$B$12,2,0)</f>
        <v>4</v>
      </c>
      <c r="D278" s="26" t="n">
        <f aca="false">_xlfn.NUMBERVALUE(RIGHT(A278,2))-43</f>
        <v>23</v>
      </c>
      <c r="E278" s="27" t="n">
        <f aca="false">DATE(2000+D278,C278,B278)</f>
        <v>45027</v>
      </c>
      <c r="F278" s="28" t="n">
        <v>14.2646</v>
      </c>
      <c r="G278" s="28" t="n">
        <v>14.2647</v>
      </c>
      <c r="H278" s="28" t="n">
        <v>14.2646</v>
      </c>
      <c r="I278" s="29" t="n">
        <f aca="false">F278-F279</f>
        <v>0.00150000000000006</v>
      </c>
      <c r="J278" s="30" t="n">
        <f aca="false">I278/F279/(E278-E279)*100</f>
        <v>0.0105166478535526</v>
      </c>
      <c r="K278" s="31" t="n">
        <f aca="false">IF(H278&lt;H279,1+K279,0)</f>
        <v>0</v>
      </c>
      <c r="L278" s="32" t="n">
        <f aca="false">MIN(0, H278-MAX(H279:H289))</f>
        <v>0</v>
      </c>
      <c r="M278" s="3" t="n">
        <f aca="false">ABS(L278)/MAX(H278:H289)</f>
        <v>0</v>
      </c>
    </row>
    <row r="279" customFormat="false" ht="15" hidden="false" customHeight="false" outlineLevel="0" collapsed="false">
      <c r="A279" s="25" t="s">
        <v>289</v>
      </c>
      <c r="B279" s="25" t="str">
        <f aca="false">LEFT(A279,2)</f>
        <v>10</v>
      </c>
      <c r="C279" s="26" t="n">
        <f aca="false">VLOOKUP(MID(A279,4,4),MONTHS!$A$1:$B$12,2,0)</f>
        <v>4</v>
      </c>
      <c r="D279" s="26" t="n">
        <f aca="false">_xlfn.NUMBERVALUE(RIGHT(A279,2))-43</f>
        <v>23</v>
      </c>
      <c r="E279" s="27" t="n">
        <f aca="false">DATE(2000+D279,C279,B279)</f>
        <v>45026</v>
      </c>
      <c r="F279" s="28" t="n">
        <v>14.2631</v>
      </c>
      <c r="G279" s="28" t="n">
        <v>14.2632</v>
      </c>
      <c r="H279" s="28" t="n">
        <v>14.2631</v>
      </c>
      <c r="I279" s="29" t="n">
        <f aca="false">F279-F280</f>
        <v>0.000999999999999446</v>
      </c>
      <c r="J279" s="30" t="n">
        <f aca="false">I279/F280/(E279-E280)*100</f>
        <v>0.00233719671950939</v>
      </c>
      <c r="K279" s="31" t="n">
        <f aca="false">IF(H279&lt;H280,1+K280,0)</f>
        <v>0</v>
      </c>
      <c r="L279" s="32" t="n">
        <f aca="false">MIN(0, H279-MAX(H280:H290))</f>
        <v>0</v>
      </c>
      <c r="M279" s="3" t="n">
        <f aca="false">ABS(L279)/MAX(H279:H290)</f>
        <v>0</v>
      </c>
    </row>
    <row r="280" customFormat="false" ht="15" hidden="false" customHeight="false" outlineLevel="0" collapsed="false">
      <c r="A280" s="25" t="s">
        <v>290</v>
      </c>
      <c r="B280" s="25" t="str">
        <f aca="false">LEFT(A280,2)</f>
        <v>07</v>
      </c>
      <c r="C280" s="26" t="n">
        <f aca="false">VLOOKUP(MID(A280,4,4),MONTHS!$A$1:$B$12,2,0)</f>
        <v>4</v>
      </c>
      <c r="D280" s="26" t="n">
        <f aca="false">_xlfn.NUMBERVALUE(RIGHT(A280,2))-43</f>
        <v>23</v>
      </c>
      <c r="E280" s="27" t="n">
        <f aca="false">DATE(2000+D280,C280,B280)</f>
        <v>45023</v>
      </c>
      <c r="F280" s="28" t="n">
        <v>14.2621</v>
      </c>
      <c r="G280" s="28" t="n">
        <v>14.2622</v>
      </c>
      <c r="H280" s="28" t="n">
        <v>14.2621</v>
      </c>
      <c r="I280" s="29" t="n">
        <f aca="false">F280-F281</f>
        <v>0.00110000000000099</v>
      </c>
      <c r="J280" s="30" t="n">
        <f aca="false">I280/F281/(E280-E281)*100</f>
        <v>0.00385667204263722</v>
      </c>
      <c r="K280" s="31" t="n">
        <f aca="false">IF(H280&lt;H281,1+K281,0)</f>
        <v>0</v>
      </c>
      <c r="L280" s="32" t="n">
        <f aca="false">MIN(0, H280-MAX(H281:H291))</f>
        <v>0</v>
      </c>
      <c r="M280" s="3" t="n">
        <f aca="false">ABS(L280)/MAX(H280:H291)</f>
        <v>0</v>
      </c>
    </row>
    <row r="281" customFormat="false" ht="15" hidden="false" customHeight="false" outlineLevel="0" collapsed="false">
      <c r="A281" s="25" t="s">
        <v>291</v>
      </c>
      <c r="B281" s="25" t="str">
        <f aca="false">LEFT(A281,2)</f>
        <v>05</v>
      </c>
      <c r="C281" s="26" t="n">
        <f aca="false">VLOOKUP(MID(A281,4,4),MONTHS!$A$1:$B$12,2,0)</f>
        <v>4</v>
      </c>
      <c r="D281" s="26" t="n">
        <f aca="false">_xlfn.NUMBERVALUE(RIGHT(A281,2))-43</f>
        <v>23</v>
      </c>
      <c r="E281" s="27" t="n">
        <f aca="false">DATE(2000+D281,C281,B281)</f>
        <v>45021</v>
      </c>
      <c r="F281" s="28" t="n">
        <v>14.261</v>
      </c>
      <c r="G281" s="28" t="n">
        <v>14.2611</v>
      </c>
      <c r="H281" s="28" t="n">
        <v>14.261</v>
      </c>
      <c r="I281" s="29" t="n">
        <f aca="false">F281-F282</f>
        <v>0.000999999999999446</v>
      </c>
      <c r="J281" s="30" t="n">
        <f aca="false">I281/F282/(E281-E282)*100</f>
        <v>0.00701262272089373</v>
      </c>
      <c r="K281" s="31" t="n">
        <f aca="false">IF(H281&lt;H282,1+K282,0)</f>
        <v>0</v>
      </c>
      <c r="L281" s="32" t="n">
        <f aca="false">MIN(0, H281-MAX(H282:H292))</f>
        <v>0</v>
      </c>
      <c r="M281" s="3" t="n">
        <f aca="false">ABS(L281)/MAX(H281:H292)</f>
        <v>0</v>
      </c>
    </row>
    <row r="282" customFormat="false" ht="15" hidden="false" customHeight="false" outlineLevel="0" collapsed="false">
      <c r="A282" s="25" t="s">
        <v>292</v>
      </c>
      <c r="B282" s="25" t="str">
        <f aca="false">LEFT(A282,2)</f>
        <v>04</v>
      </c>
      <c r="C282" s="26" t="n">
        <f aca="false">VLOOKUP(MID(A282,4,4),MONTHS!$A$1:$B$12,2,0)</f>
        <v>4</v>
      </c>
      <c r="D282" s="26" t="n">
        <f aca="false">_xlfn.NUMBERVALUE(RIGHT(A282,2))-43</f>
        <v>23</v>
      </c>
      <c r="E282" s="27" t="n">
        <f aca="false">DATE(2000+D282,C282,B282)</f>
        <v>45020</v>
      </c>
      <c r="F282" s="28" t="n">
        <v>14.26</v>
      </c>
      <c r="G282" s="28" t="n">
        <v>14.2601</v>
      </c>
      <c r="H282" s="28" t="n">
        <v>14.26</v>
      </c>
      <c r="I282" s="29" t="n">
        <f aca="false">F282-F283</f>
        <v>0.000199999999999534</v>
      </c>
      <c r="J282" s="30" t="n">
        <f aca="false">I282/F283/(E282-E283)*100</f>
        <v>0.00140254421520312</v>
      </c>
      <c r="K282" s="31" t="n">
        <f aca="false">IF(H282&lt;H283,1+K283,0)</f>
        <v>0</v>
      </c>
      <c r="L282" s="32" t="n">
        <f aca="false">MIN(0, H282-MAX(H283:H293))</f>
        <v>0</v>
      </c>
      <c r="M282" s="3" t="n">
        <f aca="false">ABS(L282)/MAX(H282:H293)</f>
        <v>0</v>
      </c>
    </row>
    <row r="283" customFormat="false" ht="15" hidden="false" customHeight="false" outlineLevel="0" collapsed="false">
      <c r="A283" s="25" t="s">
        <v>293</v>
      </c>
      <c r="B283" s="25" t="str">
        <f aca="false">LEFT(A283,2)</f>
        <v>03</v>
      </c>
      <c r="C283" s="26" t="n">
        <f aca="false">VLOOKUP(MID(A283,4,4),MONTHS!$A$1:$B$12,2,0)</f>
        <v>4</v>
      </c>
      <c r="D283" s="26" t="n">
        <f aca="false">_xlfn.NUMBERVALUE(RIGHT(A283,2))-43</f>
        <v>23</v>
      </c>
      <c r="E283" s="27" t="n">
        <f aca="false">DATE(2000+D283,C283,B283)</f>
        <v>45019</v>
      </c>
      <c r="F283" s="28" t="n">
        <v>14.2598</v>
      </c>
      <c r="G283" s="28" t="n">
        <v>14.2599</v>
      </c>
      <c r="H283" s="28" t="n">
        <v>14.2598</v>
      </c>
      <c r="I283" s="29" t="n">
        <f aca="false">F283-F284</f>
        <v>0.00110000000000099</v>
      </c>
      <c r="J283" s="30" t="n">
        <f aca="false">I283/F284/(E283-E284)*100</f>
        <v>0.00257152942881887</v>
      </c>
      <c r="K283" s="31" t="n">
        <f aca="false">IF(H283&lt;H284,1+K284,0)</f>
        <v>0</v>
      </c>
      <c r="L283" s="32" t="n">
        <f aca="false">MIN(0, H283-MAX(H284:H294))</f>
        <v>0</v>
      </c>
      <c r="M283" s="3" t="n">
        <f aca="false">ABS(L283)/MAX(H283:H294)</f>
        <v>0</v>
      </c>
    </row>
    <row r="284" customFormat="false" ht="15" hidden="false" customHeight="false" outlineLevel="0" collapsed="false">
      <c r="A284" s="25" t="s">
        <v>294</v>
      </c>
      <c r="B284" s="25" t="str">
        <f aca="false">LEFT(A284,2)</f>
        <v>31</v>
      </c>
      <c r="C284" s="26" t="n">
        <f aca="false">VLOOKUP(MID(A284,4,4),MONTHS!$A$1:$B$12,2,0)</f>
        <v>3</v>
      </c>
      <c r="D284" s="26" t="n">
        <f aca="false">_xlfn.NUMBERVALUE(RIGHT(A284,2))-43</f>
        <v>23</v>
      </c>
      <c r="E284" s="27" t="n">
        <f aca="false">DATE(2000+D284,C284,B284)</f>
        <v>45016</v>
      </c>
      <c r="F284" s="28" t="n">
        <v>14.2587</v>
      </c>
      <c r="G284" s="28" t="n">
        <v>14.2588</v>
      </c>
      <c r="H284" s="28" t="n">
        <v>14.2587</v>
      </c>
      <c r="I284" s="29" t="n">
        <f aca="false">F284-F285</f>
        <v>0.000899999999999679</v>
      </c>
      <c r="J284" s="30" t="n">
        <f aca="false">I284/F285/(E284-E285)*100</f>
        <v>0.00631233430122234</v>
      </c>
      <c r="K284" s="31" t="n">
        <f aca="false">IF(H284&lt;H285,1+K285,0)</f>
        <v>0</v>
      </c>
      <c r="L284" s="32" t="n">
        <f aca="false">MIN(0, H284-MAX(H285:H295))</f>
        <v>0</v>
      </c>
      <c r="M284" s="3" t="n">
        <f aca="false">ABS(L284)/MAX(H284:H295)</f>
        <v>0</v>
      </c>
    </row>
    <row r="285" customFormat="false" ht="15" hidden="false" customHeight="false" outlineLevel="0" collapsed="false">
      <c r="A285" s="25" t="s">
        <v>295</v>
      </c>
      <c r="B285" s="25" t="str">
        <f aca="false">LEFT(A285,2)</f>
        <v>30</v>
      </c>
      <c r="C285" s="26" t="n">
        <f aca="false">VLOOKUP(MID(A285,4,4),MONTHS!$A$1:$B$12,2,0)</f>
        <v>3</v>
      </c>
      <c r="D285" s="26" t="n">
        <f aca="false">_xlfn.NUMBERVALUE(RIGHT(A285,2))-43</f>
        <v>23</v>
      </c>
      <c r="E285" s="27" t="n">
        <f aca="false">DATE(2000+D285,C285,B285)</f>
        <v>45015</v>
      </c>
      <c r="F285" s="28" t="n">
        <v>14.2578</v>
      </c>
      <c r="G285" s="28" t="n">
        <v>14.2579</v>
      </c>
      <c r="H285" s="28" t="n">
        <v>14.2578</v>
      </c>
      <c r="I285" s="29" t="n">
        <f aca="false">F285-F286</f>
        <v>0.000399999999999068</v>
      </c>
      <c r="J285" s="30" t="n">
        <f aca="false">I285/F286/(E285-E286)*100</f>
        <v>0.00280556062114458</v>
      </c>
      <c r="K285" s="31" t="n">
        <f aca="false">IF(H285&lt;H286,1+K286,0)</f>
        <v>0</v>
      </c>
      <c r="L285" s="32" t="n">
        <f aca="false">MIN(0, H285-MAX(H286:H296))</f>
        <v>0</v>
      </c>
      <c r="M285" s="3" t="n">
        <f aca="false">ABS(L285)/MAX(H285:H296)</f>
        <v>0</v>
      </c>
    </row>
    <row r="286" customFormat="false" ht="15" hidden="false" customHeight="false" outlineLevel="0" collapsed="false">
      <c r="A286" s="25" t="s">
        <v>296</v>
      </c>
      <c r="B286" s="25" t="str">
        <f aca="false">LEFT(A286,2)</f>
        <v>29</v>
      </c>
      <c r="C286" s="26" t="n">
        <f aca="false">VLOOKUP(MID(A286,4,4),MONTHS!$A$1:$B$12,2,0)</f>
        <v>3</v>
      </c>
      <c r="D286" s="26" t="n">
        <f aca="false">_xlfn.NUMBERVALUE(RIGHT(A286,2))-43</f>
        <v>23</v>
      </c>
      <c r="E286" s="27" t="n">
        <f aca="false">DATE(2000+D286,C286,B286)</f>
        <v>45014</v>
      </c>
      <c r="F286" s="28" t="n">
        <v>14.2574</v>
      </c>
      <c r="G286" s="28" t="n">
        <v>14.2575</v>
      </c>
      <c r="H286" s="28" t="n">
        <v>14.2574</v>
      </c>
      <c r="I286" s="29" t="n">
        <f aca="false">F286-F287</f>
        <v>0.000300000000001077</v>
      </c>
      <c r="J286" s="30" t="n">
        <f aca="false">I286/F287/(E286-E287)*100</f>
        <v>0.00210421474213604</v>
      </c>
      <c r="K286" s="31" t="n">
        <f aca="false">IF(H286&lt;H287,1+K287,0)</f>
        <v>0</v>
      </c>
      <c r="L286" s="32" t="n">
        <f aca="false">MIN(0, H286-MAX(H287:H297))</f>
        <v>0</v>
      </c>
      <c r="M286" s="3" t="n">
        <f aca="false">ABS(L286)/MAX(H286:H297)</f>
        <v>0</v>
      </c>
    </row>
    <row r="287" customFormat="false" ht="15" hidden="false" customHeight="false" outlineLevel="0" collapsed="false">
      <c r="A287" s="25" t="s">
        <v>297</v>
      </c>
      <c r="B287" s="25" t="str">
        <f aca="false">LEFT(A287,2)</f>
        <v>28</v>
      </c>
      <c r="C287" s="26" t="n">
        <f aca="false">VLOOKUP(MID(A287,4,4),MONTHS!$A$1:$B$12,2,0)</f>
        <v>3</v>
      </c>
      <c r="D287" s="26" t="n">
        <f aca="false">_xlfn.NUMBERVALUE(RIGHT(A287,2))-43</f>
        <v>23</v>
      </c>
      <c r="E287" s="27" t="n">
        <f aca="false">DATE(2000+D287,C287,B287)</f>
        <v>45013</v>
      </c>
      <c r="F287" s="28" t="n">
        <v>14.2571</v>
      </c>
      <c r="G287" s="28" t="n">
        <v>14.2572</v>
      </c>
      <c r="H287" s="28" t="n">
        <v>14.2571</v>
      </c>
      <c r="I287" s="29" t="n">
        <f aca="false">F287-F288</f>
        <v>0.000499999999998835</v>
      </c>
      <c r="J287" s="30" t="n">
        <f aca="false">I287/F288/(E287-E288)*100</f>
        <v>0.00350714756673284</v>
      </c>
      <c r="K287" s="31" t="n">
        <f aca="false">IF(H287&lt;H288,1+K288,0)</f>
        <v>0</v>
      </c>
      <c r="L287" s="32" t="n">
        <f aca="false">MIN(0, H287-MAX(H288:H298))</f>
        <v>0</v>
      </c>
      <c r="M287" s="3" t="n">
        <f aca="false">ABS(L287)/MAX(H287:H298)</f>
        <v>0</v>
      </c>
    </row>
    <row r="288" customFormat="false" ht="15" hidden="false" customHeight="false" outlineLevel="0" collapsed="false">
      <c r="A288" s="25" t="s">
        <v>298</v>
      </c>
      <c r="B288" s="25" t="str">
        <f aca="false">LEFT(A288,2)</f>
        <v>27</v>
      </c>
      <c r="C288" s="26" t="n">
        <f aca="false">VLOOKUP(MID(A288,4,4),MONTHS!$A$1:$B$12,2,0)</f>
        <v>3</v>
      </c>
      <c r="D288" s="26" t="n">
        <f aca="false">_xlfn.NUMBERVALUE(RIGHT(A288,2))-43</f>
        <v>23</v>
      </c>
      <c r="E288" s="27" t="n">
        <f aca="false">DATE(2000+D288,C288,B288)</f>
        <v>45012</v>
      </c>
      <c r="F288" s="28" t="n">
        <v>14.2566</v>
      </c>
      <c r="G288" s="28" t="n">
        <v>14.2567</v>
      </c>
      <c r="H288" s="28" t="n">
        <v>14.2566</v>
      </c>
      <c r="I288" s="29" t="n">
        <f aca="false">F288-F289</f>
        <v>0.00180000000000113</v>
      </c>
      <c r="J288" s="30" t="n">
        <f aca="false">I288/F289/(E288-E289)*100</f>
        <v>0.00420910851082006</v>
      </c>
      <c r="K288" s="31" t="n">
        <f aca="false">IF(H288&lt;H289,1+K289,0)</f>
        <v>0</v>
      </c>
      <c r="L288" s="32" t="n">
        <f aca="false">MIN(0, H288-MAX(H289:H299))</f>
        <v>0</v>
      </c>
      <c r="M288" s="3" t="n">
        <f aca="false">ABS(L288)/MAX(H288:H299)</f>
        <v>0</v>
      </c>
    </row>
    <row r="289" customFormat="false" ht="15" hidden="false" customHeight="false" outlineLevel="0" collapsed="false">
      <c r="A289" s="25" t="s">
        <v>299</v>
      </c>
      <c r="B289" s="25" t="str">
        <f aca="false">LEFT(A289,2)</f>
        <v>24</v>
      </c>
      <c r="C289" s="26" t="n">
        <f aca="false">VLOOKUP(MID(A289,4,4),MONTHS!$A$1:$B$12,2,0)</f>
        <v>3</v>
      </c>
      <c r="D289" s="26" t="n">
        <f aca="false">_xlfn.NUMBERVALUE(RIGHT(A289,2))-43</f>
        <v>23</v>
      </c>
      <c r="E289" s="27" t="n">
        <f aca="false">DATE(2000+D289,C289,B289)</f>
        <v>45009</v>
      </c>
      <c r="F289" s="28" t="n">
        <v>14.2548</v>
      </c>
      <c r="G289" s="28" t="n">
        <v>14.2549</v>
      </c>
      <c r="H289" s="28" t="n">
        <v>14.2548</v>
      </c>
      <c r="I289" s="29" t="n">
        <f aca="false">F289-F290</f>
        <v>0.000499999999998835</v>
      </c>
      <c r="J289" s="30" t="n">
        <f aca="false">I289/F290/(E289-E290)*100</f>
        <v>0.00350771346189455</v>
      </c>
      <c r="K289" s="31" t="n">
        <f aca="false">IF(H289&lt;H290,1+K290,0)</f>
        <v>0</v>
      </c>
      <c r="L289" s="32" t="n">
        <f aca="false">MIN(0, H289-MAX(H290:H300))</f>
        <v>0</v>
      </c>
      <c r="M289" s="3" t="n">
        <f aca="false">ABS(L289)/MAX(H289:H300)</f>
        <v>0</v>
      </c>
    </row>
    <row r="290" customFormat="false" ht="15" hidden="false" customHeight="false" outlineLevel="0" collapsed="false">
      <c r="A290" s="25" t="s">
        <v>300</v>
      </c>
      <c r="B290" s="25" t="str">
        <f aca="false">LEFT(A290,2)</f>
        <v>23</v>
      </c>
      <c r="C290" s="26" t="n">
        <f aca="false">VLOOKUP(MID(A290,4,4),MONTHS!$A$1:$B$12,2,0)</f>
        <v>3</v>
      </c>
      <c r="D290" s="26" t="n">
        <f aca="false">_xlfn.NUMBERVALUE(RIGHT(A290,2))-43</f>
        <v>23</v>
      </c>
      <c r="E290" s="27" t="n">
        <f aca="false">DATE(2000+D290,C290,B290)</f>
        <v>45008</v>
      </c>
      <c r="F290" s="28" t="n">
        <v>14.2543</v>
      </c>
      <c r="G290" s="28" t="n">
        <v>14.2544</v>
      </c>
      <c r="H290" s="28" t="n">
        <v>14.2543</v>
      </c>
      <c r="I290" s="29" t="n">
        <f aca="false">F290-F291</f>
        <v>0.000799999999999912</v>
      </c>
      <c r="J290" s="30" t="n">
        <f aca="false">I290/F291/(E290-E291)*100</f>
        <v>0.00561265654049821</v>
      </c>
      <c r="K290" s="31" t="n">
        <f aca="false">IF(H290&lt;H291,1+K291,0)</f>
        <v>0</v>
      </c>
      <c r="L290" s="32" t="n">
        <f aca="false">MIN(0, H290-MAX(H291:H301))</f>
        <v>0</v>
      </c>
      <c r="M290" s="3" t="n">
        <f aca="false">ABS(L290)/MAX(H290:H301)</f>
        <v>0</v>
      </c>
    </row>
    <row r="291" customFormat="false" ht="15" hidden="false" customHeight="false" outlineLevel="0" collapsed="false">
      <c r="A291" s="25" t="s">
        <v>301</v>
      </c>
      <c r="B291" s="25" t="str">
        <f aca="false">LEFT(A291,2)</f>
        <v>22</v>
      </c>
      <c r="C291" s="26" t="n">
        <f aca="false">VLOOKUP(MID(A291,4,4),MONTHS!$A$1:$B$12,2,0)</f>
        <v>3</v>
      </c>
      <c r="D291" s="26" t="n">
        <f aca="false">_xlfn.NUMBERVALUE(RIGHT(A291,2))-43</f>
        <v>23</v>
      </c>
      <c r="E291" s="27" t="n">
        <f aca="false">DATE(2000+D291,C291,B291)</f>
        <v>45007</v>
      </c>
      <c r="F291" s="28" t="n">
        <v>14.2535</v>
      </c>
      <c r="G291" s="28" t="n">
        <v>14.2536</v>
      </c>
      <c r="H291" s="28" t="n">
        <v>14.2535</v>
      </c>
      <c r="I291" s="29" t="n">
        <f aca="false">F291-F292</f>
        <v>0.000600000000000378</v>
      </c>
      <c r="J291" s="30" t="n">
        <f aca="false">I291/F292/(E291-E292)*100</f>
        <v>0.00420966961109934</v>
      </c>
      <c r="K291" s="31" t="n">
        <f aca="false">IF(H291&lt;H292,1+K292,0)</f>
        <v>0</v>
      </c>
      <c r="L291" s="32" t="n">
        <f aca="false">MIN(0, H291-MAX(H292:H302))</f>
        <v>0</v>
      </c>
      <c r="M291" s="3" t="n">
        <f aca="false">ABS(L291)/MAX(H291:H302)</f>
        <v>0</v>
      </c>
    </row>
    <row r="292" customFormat="false" ht="15" hidden="false" customHeight="false" outlineLevel="0" collapsed="false">
      <c r="A292" s="25" t="s">
        <v>302</v>
      </c>
      <c r="B292" s="25" t="str">
        <f aca="false">LEFT(A292,2)</f>
        <v>21</v>
      </c>
      <c r="C292" s="26" t="n">
        <f aca="false">VLOOKUP(MID(A292,4,4),MONTHS!$A$1:$B$12,2,0)</f>
        <v>3</v>
      </c>
      <c r="D292" s="26" t="n">
        <f aca="false">_xlfn.NUMBERVALUE(RIGHT(A292,2))-43</f>
        <v>23</v>
      </c>
      <c r="E292" s="27" t="n">
        <f aca="false">DATE(2000+D292,C292,B292)</f>
        <v>45006</v>
      </c>
      <c r="F292" s="28" t="n">
        <v>14.2529</v>
      </c>
      <c r="G292" s="28" t="n">
        <v>14.253</v>
      </c>
      <c r="H292" s="28" t="n">
        <v>14.2529</v>
      </c>
      <c r="I292" s="29" t="n">
        <f aca="false">F292-F293</f>
        <v>0.000500000000000611</v>
      </c>
      <c r="J292" s="30" t="n">
        <f aca="false">I292/F293/(E292-E293)*100</f>
        <v>0.00350818107827882</v>
      </c>
      <c r="K292" s="31" t="n">
        <f aca="false">IF(H292&lt;H293,1+K293,0)</f>
        <v>0</v>
      </c>
      <c r="L292" s="32" t="n">
        <f aca="false">MIN(0, H292-MAX(H293:H303))</f>
        <v>0</v>
      </c>
      <c r="M292" s="3" t="n">
        <f aca="false">ABS(L292)/MAX(H292:H303)</f>
        <v>0</v>
      </c>
    </row>
    <row r="293" customFormat="false" ht="15" hidden="false" customHeight="false" outlineLevel="0" collapsed="false">
      <c r="A293" s="25" t="s">
        <v>303</v>
      </c>
      <c r="B293" s="25" t="str">
        <f aca="false">LEFT(A293,2)</f>
        <v>20</v>
      </c>
      <c r="C293" s="26" t="n">
        <f aca="false">VLOOKUP(MID(A293,4,4),MONTHS!$A$1:$B$12,2,0)</f>
        <v>3</v>
      </c>
      <c r="D293" s="26" t="n">
        <f aca="false">_xlfn.NUMBERVALUE(RIGHT(A293,2))-43</f>
        <v>23</v>
      </c>
      <c r="E293" s="27" t="n">
        <f aca="false">DATE(2000+D293,C293,B293)</f>
        <v>45005</v>
      </c>
      <c r="F293" s="28" t="n">
        <v>14.2524</v>
      </c>
      <c r="G293" s="28" t="n">
        <v>14.2525</v>
      </c>
      <c r="H293" s="28" t="n">
        <v>14.2524</v>
      </c>
      <c r="I293" s="29" t="n">
        <f aca="false">F293-F294</f>
        <v>0.00159999999999982</v>
      </c>
      <c r="J293" s="30" t="n">
        <f aca="false">I293/F294/(E293-E294)*100</f>
        <v>0.00374247995434133</v>
      </c>
      <c r="K293" s="31" t="n">
        <f aca="false">IF(H293&lt;H294,1+K294,0)</f>
        <v>0</v>
      </c>
      <c r="L293" s="32" t="n">
        <f aca="false">MIN(0, H293-MAX(H294:H304))</f>
        <v>0</v>
      </c>
      <c r="M293" s="3" t="n">
        <f aca="false">ABS(L293)/MAX(H293:H304)</f>
        <v>0</v>
      </c>
    </row>
    <row r="294" customFormat="false" ht="15" hidden="false" customHeight="false" outlineLevel="0" collapsed="false">
      <c r="A294" s="25" t="s">
        <v>304</v>
      </c>
      <c r="B294" s="25" t="str">
        <f aca="false">LEFT(A294,2)</f>
        <v>17</v>
      </c>
      <c r="C294" s="26" t="n">
        <f aca="false">VLOOKUP(MID(A294,4,4),MONTHS!$A$1:$B$12,2,0)</f>
        <v>3</v>
      </c>
      <c r="D294" s="26" t="n">
        <f aca="false">_xlfn.NUMBERVALUE(RIGHT(A294,2))-43</f>
        <v>23</v>
      </c>
      <c r="E294" s="27" t="n">
        <f aca="false">DATE(2000+D294,C294,B294)</f>
        <v>45002</v>
      </c>
      <c r="F294" s="28" t="n">
        <v>14.2508</v>
      </c>
      <c r="G294" s="28" t="n">
        <v>14.2509</v>
      </c>
      <c r="H294" s="28" t="n">
        <v>14.2508</v>
      </c>
      <c r="I294" s="29" t="n">
        <f aca="false">F294-F295</f>
        <v>0.00120000000000076</v>
      </c>
      <c r="J294" s="30" t="n">
        <f aca="false">I294/F295/(E294-E295)*100</f>
        <v>0.00842128901864442</v>
      </c>
      <c r="K294" s="31" t="n">
        <f aca="false">IF(H294&lt;H295,1+K295,0)</f>
        <v>0</v>
      </c>
      <c r="L294" s="32" t="n">
        <f aca="false">MIN(0, H294-MAX(H295:H305))</f>
        <v>0</v>
      </c>
      <c r="M294" s="3" t="n">
        <f aca="false">ABS(L294)/MAX(H294:H305)</f>
        <v>0</v>
      </c>
    </row>
    <row r="295" customFormat="false" ht="15" hidden="false" customHeight="false" outlineLevel="0" collapsed="false">
      <c r="A295" s="25" t="s">
        <v>305</v>
      </c>
      <c r="B295" s="25" t="str">
        <f aca="false">LEFT(A295,2)</f>
        <v>16</v>
      </c>
      <c r="C295" s="26" t="n">
        <f aca="false">VLOOKUP(MID(A295,4,4),MONTHS!$A$1:$B$12,2,0)</f>
        <v>3</v>
      </c>
      <c r="D295" s="26" t="n">
        <f aca="false">_xlfn.NUMBERVALUE(RIGHT(A295,2))-43</f>
        <v>23</v>
      </c>
      <c r="E295" s="27" t="n">
        <f aca="false">DATE(2000+D295,C295,B295)</f>
        <v>45001</v>
      </c>
      <c r="F295" s="28" t="n">
        <v>14.2496</v>
      </c>
      <c r="G295" s="28" t="n">
        <v>14.2497</v>
      </c>
      <c r="H295" s="28" t="n">
        <v>14.2496</v>
      </c>
      <c r="I295" s="29" t="n">
        <f aca="false">F295-F296</f>
        <v>0.000799999999999912</v>
      </c>
      <c r="J295" s="30" t="n">
        <f aca="false">I295/F296/(E295-E296)*100</f>
        <v>0.00561450788838296</v>
      </c>
      <c r="K295" s="31" t="n">
        <f aca="false">IF(H295&lt;H296,1+K296,0)</f>
        <v>0</v>
      </c>
      <c r="L295" s="32" t="n">
        <f aca="false">MIN(0, H295-MAX(H296:H306))</f>
        <v>0</v>
      </c>
      <c r="M295" s="3" t="n">
        <f aca="false">ABS(L295)/MAX(H295:H306)</f>
        <v>0</v>
      </c>
    </row>
    <row r="296" customFormat="false" ht="15" hidden="false" customHeight="false" outlineLevel="0" collapsed="false">
      <c r="A296" s="25" t="s">
        <v>306</v>
      </c>
      <c r="B296" s="25" t="str">
        <f aca="false">LEFT(A296,2)</f>
        <v>15</v>
      </c>
      <c r="C296" s="26" t="n">
        <f aca="false">VLOOKUP(MID(A296,4,4),MONTHS!$A$1:$B$12,2,0)</f>
        <v>3</v>
      </c>
      <c r="D296" s="26" t="n">
        <f aca="false">_xlfn.NUMBERVALUE(RIGHT(A296,2))-43</f>
        <v>23</v>
      </c>
      <c r="E296" s="27" t="n">
        <f aca="false">DATE(2000+D296,C296,B296)</f>
        <v>45000</v>
      </c>
      <c r="F296" s="28" t="n">
        <v>14.2488</v>
      </c>
      <c r="G296" s="28" t="n">
        <v>14.2489</v>
      </c>
      <c r="H296" s="28" t="n">
        <v>14.2488</v>
      </c>
      <c r="I296" s="29" t="n">
        <f aca="false">F296-F297</f>
        <v>0.00169999999999959</v>
      </c>
      <c r="J296" s="30" t="n">
        <f aca="false">I296/F297/(E296-E297)*100</f>
        <v>0.0119322528795305</v>
      </c>
      <c r="K296" s="31" t="n">
        <f aca="false">IF(H296&lt;H297,1+K297,0)</f>
        <v>0</v>
      </c>
      <c r="L296" s="32" t="n">
        <f aca="false">MIN(0, H296-MAX(H297:H307))</f>
        <v>0</v>
      </c>
      <c r="M296" s="3" t="n">
        <f aca="false">ABS(L296)/MAX(H296:H307)</f>
        <v>0</v>
      </c>
    </row>
    <row r="297" customFormat="false" ht="15" hidden="false" customHeight="false" outlineLevel="0" collapsed="false">
      <c r="A297" s="25" t="s">
        <v>307</v>
      </c>
      <c r="B297" s="25" t="str">
        <f aca="false">LEFT(A297,2)</f>
        <v>14</v>
      </c>
      <c r="C297" s="26" t="n">
        <f aca="false">VLOOKUP(MID(A297,4,4),MONTHS!$A$1:$B$12,2,0)</f>
        <v>3</v>
      </c>
      <c r="D297" s="26" t="n">
        <f aca="false">_xlfn.NUMBERVALUE(RIGHT(A297,2))-43</f>
        <v>23</v>
      </c>
      <c r="E297" s="27" t="n">
        <f aca="false">DATE(2000+D297,C297,B297)</f>
        <v>44999</v>
      </c>
      <c r="F297" s="28" t="n">
        <v>14.2471</v>
      </c>
      <c r="G297" s="28" t="n">
        <v>14.2472</v>
      </c>
      <c r="H297" s="28" t="n">
        <v>14.2471</v>
      </c>
      <c r="I297" s="29" t="n">
        <f aca="false">F297-F298</f>
        <v>0</v>
      </c>
      <c r="J297" s="30" t="n">
        <f aca="false">I297/F298/(E297-E298)*100</f>
        <v>0</v>
      </c>
      <c r="K297" s="31" t="n">
        <f aca="false">IF(H297&lt;H298,1+K298,0)</f>
        <v>0</v>
      </c>
      <c r="L297" s="32" t="n">
        <f aca="false">MIN(0, H297-MAX(H298:H308))</f>
        <v>0</v>
      </c>
      <c r="M297" s="3" t="n">
        <f aca="false">ABS(L297)/MAX(H297:H308)</f>
        <v>0</v>
      </c>
    </row>
    <row r="298" customFormat="false" ht="15" hidden="false" customHeight="false" outlineLevel="0" collapsed="false">
      <c r="A298" s="25" t="s">
        <v>308</v>
      </c>
      <c r="B298" s="25" t="str">
        <f aca="false">LEFT(A298,2)</f>
        <v>13</v>
      </c>
      <c r="C298" s="26" t="n">
        <f aca="false">VLOOKUP(MID(A298,4,4),MONTHS!$A$1:$B$12,2,0)</f>
        <v>3</v>
      </c>
      <c r="D298" s="26" t="n">
        <f aca="false">_xlfn.NUMBERVALUE(RIGHT(A298,2))-43</f>
        <v>23</v>
      </c>
      <c r="E298" s="27" t="n">
        <f aca="false">DATE(2000+D298,C298,B298)</f>
        <v>44998</v>
      </c>
      <c r="F298" s="28" t="n">
        <v>14.2471</v>
      </c>
      <c r="G298" s="28" t="n">
        <v>14.2472</v>
      </c>
      <c r="H298" s="28" t="n">
        <v>14.2471</v>
      </c>
      <c r="I298" s="29" t="n">
        <f aca="false">F298-F299</f>
        <v>0.00189999999999912</v>
      </c>
      <c r="J298" s="30" t="n">
        <f aca="false">I298/F299/(E298-E299)*100</f>
        <v>0.00444594202491395</v>
      </c>
      <c r="K298" s="31" t="n">
        <f aca="false">IF(H298&lt;H299,1+K299,0)</f>
        <v>0</v>
      </c>
      <c r="L298" s="32" t="n">
        <f aca="false">MIN(0, H298-MAX(H299:H309))</f>
        <v>0</v>
      </c>
      <c r="M298" s="3" t="n">
        <f aca="false">ABS(L298)/MAX(H298:H309)</f>
        <v>0</v>
      </c>
    </row>
    <row r="299" customFormat="false" ht="15" hidden="false" customHeight="false" outlineLevel="0" collapsed="false">
      <c r="A299" s="25" t="s">
        <v>309</v>
      </c>
      <c r="B299" s="25" t="str">
        <f aca="false">LEFT(A299,2)</f>
        <v>10</v>
      </c>
      <c r="C299" s="26" t="n">
        <f aca="false">VLOOKUP(MID(A299,4,4),MONTHS!$A$1:$B$12,2,0)</f>
        <v>3</v>
      </c>
      <c r="D299" s="26" t="n">
        <f aca="false">_xlfn.NUMBERVALUE(RIGHT(A299,2))-43</f>
        <v>23</v>
      </c>
      <c r="E299" s="27" t="n">
        <f aca="false">DATE(2000+D299,C299,B299)</f>
        <v>44995</v>
      </c>
      <c r="F299" s="28" t="n">
        <v>14.2452</v>
      </c>
      <c r="G299" s="28" t="n">
        <v>14.2453</v>
      </c>
      <c r="H299" s="28" t="n">
        <v>14.2452</v>
      </c>
      <c r="I299" s="29" t="n">
        <f aca="false">F299-F300</f>
        <v>0.000500000000000611</v>
      </c>
      <c r="J299" s="30" t="n">
        <f aca="false">I299/F300/(E299-E300)*100</f>
        <v>0.00351007743231245</v>
      </c>
      <c r="K299" s="31" t="n">
        <f aca="false">IF(H299&lt;H300,1+K300,0)</f>
        <v>0</v>
      </c>
      <c r="L299" s="32" t="n">
        <f aca="false">MIN(0, H299-MAX(H300:H310))</f>
        <v>0</v>
      </c>
      <c r="M299" s="3" t="n">
        <f aca="false">ABS(L299)/MAX(H299:H310)</f>
        <v>0</v>
      </c>
    </row>
    <row r="300" customFormat="false" ht="15" hidden="false" customHeight="false" outlineLevel="0" collapsed="false">
      <c r="A300" s="25" t="s">
        <v>310</v>
      </c>
      <c r="B300" s="25" t="str">
        <f aca="false">LEFT(A300,2)</f>
        <v>09</v>
      </c>
      <c r="C300" s="26" t="n">
        <f aca="false">VLOOKUP(MID(A300,4,4),MONTHS!$A$1:$B$12,2,0)</f>
        <v>3</v>
      </c>
      <c r="D300" s="26" t="n">
        <f aca="false">_xlfn.NUMBERVALUE(RIGHT(A300,2))-43</f>
        <v>23</v>
      </c>
      <c r="E300" s="27" t="n">
        <f aca="false">DATE(2000+D300,C300,B300)</f>
        <v>44994</v>
      </c>
      <c r="F300" s="28" t="n">
        <v>14.2447</v>
      </c>
      <c r="G300" s="28" t="n">
        <v>14.2448</v>
      </c>
      <c r="H300" s="28" t="n">
        <v>14.2447</v>
      </c>
      <c r="I300" s="29" t="n">
        <f aca="false">F300-F301</f>
        <v>0.000799999999999912</v>
      </c>
      <c r="J300" s="30" t="n">
        <f aca="false">I300/F301/(E300-E301)*100</f>
        <v>0.00561643931788283</v>
      </c>
      <c r="K300" s="31" t="n">
        <f aca="false">IF(H300&lt;H301,1+K301,0)</f>
        <v>0</v>
      </c>
      <c r="L300" s="32" t="n">
        <f aca="false">MIN(0, H300-MAX(H301:H311))</f>
        <v>0</v>
      </c>
      <c r="M300" s="3" t="n">
        <f aca="false">ABS(L300)/MAX(H300:H311)</f>
        <v>0</v>
      </c>
    </row>
    <row r="301" customFormat="false" ht="15" hidden="false" customHeight="false" outlineLevel="0" collapsed="false">
      <c r="A301" s="25" t="s">
        <v>311</v>
      </c>
      <c r="B301" s="25" t="str">
        <f aca="false">LEFT(A301,2)</f>
        <v>08</v>
      </c>
      <c r="C301" s="26" t="n">
        <f aca="false">VLOOKUP(MID(A301,4,4),MONTHS!$A$1:$B$12,2,0)</f>
        <v>3</v>
      </c>
      <c r="D301" s="26" t="n">
        <f aca="false">_xlfn.NUMBERVALUE(RIGHT(A301,2))-43</f>
        <v>23</v>
      </c>
      <c r="E301" s="27" t="n">
        <f aca="false">DATE(2000+D301,C301,B301)</f>
        <v>44993</v>
      </c>
      <c r="F301" s="28" t="n">
        <v>14.2439</v>
      </c>
      <c r="G301" s="28" t="n">
        <v>14.244</v>
      </c>
      <c r="H301" s="28" t="n">
        <v>14.2439</v>
      </c>
      <c r="I301" s="29" t="n">
        <f aca="false">F301-F302</f>
        <v>0.000700000000000145</v>
      </c>
      <c r="J301" s="30" t="n">
        <f aca="false">I301/F302/(E301-E302)*100</f>
        <v>0.00491462592675905</v>
      </c>
      <c r="K301" s="31" t="n">
        <f aca="false">IF(H301&lt;H302,1+K302,0)</f>
        <v>0</v>
      </c>
      <c r="L301" s="32" t="n">
        <f aca="false">MIN(0, H301-MAX(H302:H312))</f>
        <v>0</v>
      </c>
      <c r="M301" s="3" t="n">
        <f aca="false">ABS(L301)/MAX(H301:H312)</f>
        <v>0</v>
      </c>
    </row>
    <row r="302" customFormat="false" ht="15" hidden="false" customHeight="false" outlineLevel="0" collapsed="false">
      <c r="A302" s="25" t="s">
        <v>312</v>
      </c>
      <c r="B302" s="25" t="str">
        <f aca="false">LEFT(A302,2)</f>
        <v>07</v>
      </c>
      <c r="C302" s="26" t="n">
        <f aca="false">VLOOKUP(MID(A302,4,4),MONTHS!$A$1:$B$12,2,0)</f>
        <v>3</v>
      </c>
      <c r="D302" s="26" t="n">
        <f aca="false">_xlfn.NUMBERVALUE(RIGHT(A302,2))-43</f>
        <v>23</v>
      </c>
      <c r="E302" s="27" t="n">
        <f aca="false">DATE(2000+D302,C302,B302)</f>
        <v>44992</v>
      </c>
      <c r="F302" s="28" t="n">
        <v>14.2432</v>
      </c>
      <c r="G302" s="28" t="n">
        <v>14.2433</v>
      </c>
      <c r="H302" s="28" t="n">
        <v>14.2432</v>
      </c>
      <c r="I302" s="29" t="n">
        <f aca="false">F302-F303</f>
        <v>0.00229999999999997</v>
      </c>
      <c r="J302" s="30" t="n">
        <f aca="false">I302/F303/(E302-E303)*100</f>
        <v>0.00403766615873991</v>
      </c>
      <c r="K302" s="31" t="n">
        <f aca="false">IF(H302&lt;H303,1+K303,0)</f>
        <v>0</v>
      </c>
      <c r="L302" s="32" t="n">
        <f aca="false">MIN(0, H302-MAX(H303:H313))</f>
        <v>0</v>
      </c>
      <c r="M302" s="3" t="n">
        <f aca="false">ABS(L302)/MAX(H302:H313)</f>
        <v>0</v>
      </c>
    </row>
    <row r="303" customFormat="false" ht="15" hidden="false" customHeight="false" outlineLevel="0" collapsed="false">
      <c r="A303" s="25" t="s">
        <v>313</v>
      </c>
      <c r="B303" s="25" t="str">
        <f aca="false">LEFT(A303,2)</f>
        <v>03</v>
      </c>
      <c r="C303" s="26" t="n">
        <f aca="false">VLOOKUP(MID(A303,4,4),MONTHS!$A$1:$B$12,2,0)</f>
        <v>3</v>
      </c>
      <c r="D303" s="26" t="n">
        <f aca="false">_xlfn.NUMBERVALUE(RIGHT(A303,2))-43</f>
        <v>23</v>
      </c>
      <c r="E303" s="27" t="n">
        <f aca="false">DATE(2000+D303,C303,B303)</f>
        <v>44988</v>
      </c>
      <c r="F303" s="28" t="n">
        <v>14.2409</v>
      </c>
      <c r="G303" s="28" t="n">
        <v>14.241</v>
      </c>
      <c r="H303" s="28" t="n">
        <v>14.2409</v>
      </c>
      <c r="I303" s="29" t="n">
        <f aca="false">F303-F304</f>
        <v>0.000999999999999446</v>
      </c>
      <c r="J303" s="30" t="n">
        <f aca="false">I303/F304/(E303-E304)*100</f>
        <v>0.00702252122556651</v>
      </c>
      <c r="K303" s="31" t="n">
        <f aca="false">IF(H303&lt;H304,1+K304,0)</f>
        <v>0</v>
      </c>
      <c r="L303" s="32" t="n">
        <f aca="false">MIN(0, H303-MAX(H304:H314))</f>
        <v>0</v>
      </c>
      <c r="M303" s="3" t="n">
        <f aca="false">ABS(L303)/MAX(H303:H314)</f>
        <v>0</v>
      </c>
    </row>
    <row r="304" customFormat="false" ht="15" hidden="false" customHeight="false" outlineLevel="0" collapsed="false">
      <c r="A304" s="25" t="s">
        <v>314</v>
      </c>
      <c r="B304" s="25" t="str">
        <f aca="false">LEFT(A304,2)</f>
        <v>02</v>
      </c>
      <c r="C304" s="26" t="n">
        <f aca="false">VLOOKUP(MID(A304,4,4),MONTHS!$A$1:$B$12,2,0)</f>
        <v>3</v>
      </c>
      <c r="D304" s="26" t="n">
        <f aca="false">_xlfn.NUMBERVALUE(RIGHT(A304,2))-43</f>
        <v>23</v>
      </c>
      <c r="E304" s="27" t="n">
        <f aca="false">DATE(2000+D304,C304,B304)</f>
        <v>44987</v>
      </c>
      <c r="F304" s="28" t="n">
        <v>14.2399</v>
      </c>
      <c r="G304" s="28" t="n">
        <v>14.24</v>
      </c>
      <c r="H304" s="28" t="n">
        <v>14.2399</v>
      </c>
      <c r="I304" s="29" t="n">
        <f aca="false">F304-F305</f>
        <v>0.000899999999999679</v>
      </c>
      <c r="J304" s="30" t="n">
        <f aca="false">I304/F305/(E304-E305)*100</f>
        <v>0.00632066858627487</v>
      </c>
      <c r="K304" s="31" t="n">
        <f aca="false">IF(H304&lt;H305,1+K305,0)</f>
        <v>0</v>
      </c>
      <c r="L304" s="32" t="n">
        <f aca="false">MIN(0, H304-MAX(H305:H315))</f>
        <v>0</v>
      </c>
      <c r="M304" s="3" t="n">
        <f aca="false">ABS(L304)/MAX(H304:H315)</f>
        <v>0</v>
      </c>
    </row>
    <row r="305" customFormat="false" ht="15" hidden="false" customHeight="false" outlineLevel="0" collapsed="false">
      <c r="A305" s="25" t="s">
        <v>315</v>
      </c>
      <c r="B305" s="25" t="str">
        <f aca="false">LEFT(A305,2)</f>
        <v>01</v>
      </c>
      <c r="C305" s="26" t="n">
        <f aca="false">VLOOKUP(MID(A305,4,4),MONTHS!$A$1:$B$12,2,0)</f>
        <v>3</v>
      </c>
      <c r="D305" s="26" t="n">
        <f aca="false">_xlfn.NUMBERVALUE(RIGHT(A305,2))-43</f>
        <v>23</v>
      </c>
      <c r="E305" s="27" t="n">
        <f aca="false">DATE(2000+D305,C305,B305)</f>
        <v>44986</v>
      </c>
      <c r="F305" s="28" t="n">
        <v>14.239</v>
      </c>
      <c r="G305" s="28" t="n">
        <v>14.2391</v>
      </c>
      <c r="H305" s="28" t="n">
        <v>14.239</v>
      </c>
      <c r="I305" s="29" t="n">
        <f aca="false">F305-F306</f>
        <v>0.000799999999999912</v>
      </c>
      <c r="J305" s="30" t="n">
        <f aca="false">I305/F306/(E305-E306)*100</f>
        <v>0.00561868775547409</v>
      </c>
      <c r="K305" s="31" t="n">
        <f aca="false">IF(H305&lt;H306,1+K306,0)</f>
        <v>0</v>
      </c>
      <c r="L305" s="32" t="n">
        <f aca="false">MIN(0, H305-MAX(H306:H316))</f>
        <v>0</v>
      </c>
      <c r="M305" s="3" t="n">
        <f aca="false">ABS(L305)/MAX(H305:H316)</f>
        <v>0</v>
      </c>
    </row>
    <row r="306" customFormat="false" ht="15" hidden="false" customHeight="false" outlineLevel="0" collapsed="false">
      <c r="A306" s="25" t="s">
        <v>316</v>
      </c>
      <c r="B306" s="25" t="str">
        <f aca="false">LEFT(A306,2)</f>
        <v>28</v>
      </c>
      <c r="C306" s="26" t="n">
        <f aca="false">VLOOKUP(MID(A306,4,4),MONTHS!$A$1:$B$12,2,0)</f>
        <v>2</v>
      </c>
      <c r="D306" s="26" t="n">
        <f aca="false">_xlfn.NUMBERVALUE(RIGHT(A306,2))-43</f>
        <v>23</v>
      </c>
      <c r="E306" s="27" t="n">
        <f aca="false">DATE(2000+D306,C306,B306)</f>
        <v>44985</v>
      </c>
      <c r="F306" s="28" t="n">
        <v>14.2382</v>
      </c>
      <c r="G306" s="28" t="n">
        <v>14.2383</v>
      </c>
      <c r="H306" s="28" t="n">
        <v>14.2382</v>
      </c>
      <c r="I306" s="29" t="n">
        <f aca="false">F306-F307</f>
        <v>0.000600000000000378</v>
      </c>
      <c r="J306" s="30" t="n">
        <f aca="false">I306/F307/(E306-E307)*100</f>
        <v>0.00421419340338525</v>
      </c>
      <c r="K306" s="31" t="n">
        <f aca="false">IF(H306&lt;H307,1+K307,0)</f>
        <v>0</v>
      </c>
      <c r="L306" s="32" t="n">
        <f aca="false">MIN(0, H306-MAX(H307:H317))</f>
        <v>0</v>
      </c>
      <c r="M306" s="3" t="n">
        <f aca="false">ABS(L306)/MAX(H306:H317)</f>
        <v>0</v>
      </c>
    </row>
    <row r="307" customFormat="false" ht="15" hidden="false" customHeight="false" outlineLevel="0" collapsed="false">
      <c r="A307" s="25" t="s">
        <v>317</v>
      </c>
      <c r="B307" s="25" t="str">
        <f aca="false">LEFT(A307,2)</f>
        <v>27</v>
      </c>
      <c r="C307" s="26" t="n">
        <f aca="false">VLOOKUP(MID(A307,4,4),MONTHS!$A$1:$B$12,2,0)</f>
        <v>2</v>
      </c>
      <c r="D307" s="26" t="n">
        <f aca="false">_xlfn.NUMBERVALUE(RIGHT(A307,2))-43</f>
        <v>23</v>
      </c>
      <c r="E307" s="27" t="n">
        <f aca="false">DATE(2000+D307,C307,B307)</f>
        <v>44984</v>
      </c>
      <c r="F307" s="28" t="n">
        <v>14.2376</v>
      </c>
      <c r="G307" s="28" t="n">
        <v>14.2377</v>
      </c>
      <c r="H307" s="28" t="n">
        <v>14.2376</v>
      </c>
      <c r="I307" s="29" t="n">
        <f aca="false">F307-F308</f>
        <v>0.00159999999999982</v>
      </c>
      <c r="J307" s="30" t="n">
        <f aca="false">I307/F308/(E307-E308)*100</f>
        <v>0.00374637070338069</v>
      </c>
      <c r="K307" s="31" t="n">
        <f aca="false">IF(H307&lt;H308,1+K308,0)</f>
        <v>0</v>
      </c>
      <c r="L307" s="32" t="n">
        <f aca="false">MIN(0, H307-MAX(H308:H318))</f>
        <v>0</v>
      </c>
      <c r="M307" s="3" t="n">
        <f aca="false">ABS(L307)/MAX(H307:H318)</f>
        <v>0</v>
      </c>
    </row>
    <row r="308" customFormat="false" ht="15" hidden="false" customHeight="false" outlineLevel="0" collapsed="false">
      <c r="A308" s="25" t="s">
        <v>318</v>
      </c>
      <c r="B308" s="25" t="str">
        <f aca="false">LEFT(A308,2)</f>
        <v>24</v>
      </c>
      <c r="C308" s="26" t="n">
        <f aca="false">VLOOKUP(MID(A308,4,4),MONTHS!$A$1:$B$12,2,0)</f>
        <v>2</v>
      </c>
      <c r="D308" s="26" t="n">
        <f aca="false">_xlfn.NUMBERVALUE(RIGHT(A308,2))-43</f>
        <v>23</v>
      </c>
      <c r="E308" s="27" t="n">
        <f aca="false">DATE(2000+D308,C308,B308)</f>
        <v>44981</v>
      </c>
      <c r="F308" s="28" t="n">
        <v>14.236</v>
      </c>
      <c r="G308" s="28" t="n">
        <v>14.2361</v>
      </c>
      <c r="H308" s="28" t="n">
        <v>14.236</v>
      </c>
      <c r="I308" s="29" t="n">
        <f aca="false">F308-F309</f>
        <v>0.000300000000001077</v>
      </c>
      <c r="J308" s="30" t="n">
        <f aca="false">I308/F309/(E308-E309)*100</f>
        <v>0.00210737793014096</v>
      </c>
      <c r="K308" s="31" t="n">
        <f aca="false">IF(H308&lt;H309,1+K309,0)</f>
        <v>0</v>
      </c>
      <c r="L308" s="32" t="n">
        <f aca="false">MIN(0, H308-MAX(H309:H319))</f>
        <v>0</v>
      </c>
      <c r="M308" s="3" t="n">
        <f aca="false">ABS(L308)/MAX(H308:H319)</f>
        <v>0</v>
      </c>
    </row>
    <row r="309" customFormat="false" ht="15" hidden="false" customHeight="false" outlineLevel="0" collapsed="false">
      <c r="A309" s="25" t="s">
        <v>319</v>
      </c>
      <c r="B309" s="25" t="str">
        <f aca="false">LEFT(A309,2)</f>
        <v>23</v>
      </c>
      <c r="C309" s="26" t="n">
        <f aca="false">VLOOKUP(MID(A309,4,4),MONTHS!$A$1:$B$12,2,0)</f>
        <v>2</v>
      </c>
      <c r="D309" s="26" t="n">
        <f aca="false">_xlfn.NUMBERVALUE(RIGHT(A309,2))-43</f>
        <v>23</v>
      </c>
      <c r="E309" s="27" t="n">
        <f aca="false">DATE(2000+D309,C309,B309)</f>
        <v>44980</v>
      </c>
      <c r="F309" s="28" t="n">
        <v>14.2357</v>
      </c>
      <c r="G309" s="28" t="n">
        <v>14.2358</v>
      </c>
      <c r="H309" s="28" t="n">
        <v>14.2357</v>
      </c>
      <c r="I309" s="29" t="n">
        <f aca="false">F309-F310</f>
        <v>0.00140000000000029</v>
      </c>
      <c r="J309" s="30" t="n">
        <f aca="false">I309/F310/(E309-E310)*100</f>
        <v>0.00983539759594985</v>
      </c>
      <c r="K309" s="31" t="n">
        <f aca="false">IF(H309&lt;H310,1+K310,0)</f>
        <v>0</v>
      </c>
      <c r="L309" s="32" t="n">
        <f aca="false">MIN(0, H309-MAX(H310:H320))</f>
        <v>0</v>
      </c>
      <c r="M309" s="3" t="n">
        <f aca="false">ABS(L309)/MAX(H309:H320)</f>
        <v>0</v>
      </c>
    </row>
    <row r="310" customFormat="false" ht="15" hidden="false" customHeight="false" outlineLevel="0" collapsed="false">
      <c r="A310" s="25" t="s">
        <v>320</v>
      </c>
      <c r="B310" s="25" t="str">
        <f aca="false">LEFT(A310,2)</f>
        <v>22</v>
      </c>
      <c r="C310" s="26" t="n">
        <f aca="false">VLOOKUP(MID(A310,4,4),MONTHS!$A$1:$B$12,2,0)</f>
        <v>2</v>
      </c>
      <c r="D310" s="26" t="n">
        <f aca="false">_xlfn.NUMBERVALUE(RIGHT(A310,2))-43</f>
        <v>23</v>
      </c>
      <c r="E310" s="27" t="n">
        <f aca="false">DATE(2000+D310,C310,B310)</f>
        <v>44979</v>
      </c>
      <c r="F310" s="28" t="n">
        <v>14.2343</v>
      </c>
      <c r="G310" s="28" t="n">
        <v>14.2344</v>
      </c>
      <c r="H310" s="28" t="n">
        <v>14.2343</v>
      </c>
      <c r="I310" s="29" t="n">
        <f aca="false">F310-F311</f>
        <v>-0.000300000000001077</v>
      </c>
      <c r="J310" s="30" t="n">
        <f aca="false">I310/F311/(E310-E311)*100</f>
        <v>-0.00210754078092168</v>
      </c>
      <c r="K310" s="31" t="n">
        <f aca="false">IF(H310&lt;H311,1+K311,0)</f>
        <v>1</v>
      </c>
      <c r="L310" s="32" t="n">
        <f aca="false">MIN(0, H310-MAX(H311:H321))</f>
        <v>-0.000300000000001077</v>
      </c>
      <c r="M310" s="3" t="n">
        <f aca="false">ABS(L310)/MAX(H310:H321)</f>
        <v>2.10754078092168E-005</v>
      </c>
    </row>
    <row r="311" customFormat="false" ht="15" hidden="false" customHeight="false" outlineLevel="0" collapsed="false">
      <c r="A311" s="25" t="s">
        <v>321</v>
      </c>
      <c r="B311" s="25" t="str">
        <f aca="false">LEFT(A311,2)</f>
        <v>21</v>
      </c>
      <c r="C311" s="26" t="n">
        <f aca="false">VLOOKUP(MID(A311,4,4),MONTHS!$A$1:$B$12,2,0)</f>
        <v>2</v>
      </c>
      <c r="D311" s="26" t="n">
        <f aca="false">_xlfn.NUMBERVALUE(RIGHT(A311,2))-43</f>
        <v>23</v>
      </c>
      <c r="E311" s="27" t="n">
        <f aca="false">DATE(2000+D311,C311,B311)</f>
        <v>44978</v>
      </c>
      <c r="F311" s="28" t="n">
        <v>14.2346</v>
      </c>
      <c r="G311" s="28" t="n">
        <v>14.2347</v>
      </c>
      <c r="H311" s="28" t="n">
        <v>14.2346</v>
      </c>
      <c r="I311" s="29" t="n">
        <f aca="false">F311-F312</f>
        <v>0.000799999999999912</v>
      </c>
      <c r="J311" s="30" t="n">
        <f aca="false">I311/F312/(E311-E312)*100</f>
        <v>0.00562042462307965</v>
      </c>
      <c r="K311" s="31" t="n">
        <f aca="false">IF(H311&lt;H312,1+K312,0)</f>
        <v>0</v>
      </c>
      <c r="L311" s="32" t="n">
        <f aca="false">MIN(0, H311-MAX(H312:H322))</f>
        <v>0</v>
      </c>
      <c r="M311" s="3" t="n">
        <f aca="false">ABS(L311)/MAX(H311:H322)</f>
        <v>0</v>
      </c>
    </row>
    <row r="312" customFormat="false" ht="15" hidden="false" customHeight="false" outlineLevel="0" collapsed="false">
      <c r="A312" s="25" t="s">
        <v>322</v>
      </c>
      <c r="B312" s="25" t="str">
        <f aca="false">LEFT(A312,2)</f>
        <v>20</v>
      </c>
      <c r="C312" s="26" t="n">
        <f aca="false">VLOOKUP(MID(A312,4,4),MONTHS!$A$1:$B$12,2,0)</f>
        <v>2</v>
      </c>
      <c r="D312" s="26" t="n">
        <f aca="false">_xlfn.NUMBERVALUE(RIGHT(A312,2))-43</f>
        <v>23</v>
      </c>
      <c r="E312" s="27" t="n">
        <f aca="false">DATE(2000+D312,C312,B312)</f>
        <v>44977</v>
      </c>
      <c r="F312" s="28" t="n">
        <v>14.2338</v>
      </c>
      <c r="G312" s="28" t="n">
        <v>14.2339</v>
      </c>
      <c r="H312" s="28" t="n">
        <v>14.2338</v>
      </c>
      <c r="I312" s="29" t="n">
        <f aca="false">F312-F313</f>
        <v>0.00180000000000113</v>
      </c>
      <c r="J312" s="30" t="n">
        <f aca="false">I312/F313/(E312-E313)*100</f>
        <v>0.00421585160202626</v>
      </c>
      <c r="K312" s="31" t="n">
        <f aca="false">IF(H312&lt;H313,1+K313,0)</f>
        <v>0</v>
      </c>
      <c r="L312" s="32" t="n">
        <f aca="false">MIN(0, H312-MAX(H313:H323))</f>
        <v>0</v>
      </c>
      <c r="M312" s="3" t="n">
        <f aca="false">ABS(L312)/MAX(H312:H323)</f>
        <v>0</v>
      </c>
    </row>
    <row r="313" customFormat="false" ht="15" hidden="false" customHeight="false" outlineLevel="0" collapsed="false">
      <c r="A313" s="25" t="s">
        <v>323</v>
      </c>
      <c r="B313" s="25" t="str">
        <f aca="false">LEFT(A313,2)</f>
        <v>17</v>
      </c>
      <c r="C313" s="26" t="n">
        <f aca="false">VLOOKUP(MID(A313,4,4),MONTHS!$A$1:$B$12,2,0)</f>
        <v>2</v>
      </c>
      <c r="D313" s="26" t="n">
        <f aca="false">_xlfn.NUMBERVALUE(RIGHT(A313,2))-43</f>
        <v>23</v>
      </c>
      <c r="E313" s="27" t="n">
        <f aca="false">DATE(2000+D313,C313,B313)</f>
        <v>44974</v>
      </c>
      <c r="F313" s="28" t="n">
        <v>14.232</v>
      </c>
      <c r="G313" s="28" t="n">
        <v>14.2321</v>
      </c>
      <c r="H313" s="28" t="n">
        <v>14.232</v>
      </c>
      <c r="I313" s="29" t="n">
        <f aca="false">F313-F314</f>
        <v>0.000700000000000145</v>
      </c>
      <c r="J313" s="30" t="n">
        <f aca="false">I313/F314/(E313-E314)*100</f>
        <v>0.00491873546338103</v>
      </c>
      <c r="K313" s="31" t="n">
        <f aca="false">IF(H313&lt;H314,1+K314,0)</f>
        <v>0</v>
      </c>
      <c r="L313" s="32" t="n">
        <f aca="false">MIN(0, H313-MAX(H314:H324))</f>
        <v>0</v>
      </c>
      <c r="M313" s="3" t="n">
        <f aca="false">ABS(L313)/MAX(H313:H324)</f>
        <v>0</v>
      </c>
    </row>
    <row r="314" customFormat="false" ht="15" hidden="false" customHeight="false" outlineLevel="0" collapsed="false">
      <c r="A314" s="25" t="s">
        <v>324</v>
      </c>
      <c r="B314" s="25" t="str">
        <f aca="false">LEFT(A314,2)</f>
        <v>16</v>
      </c>
      <c r="C314" s="26" t="n">
        <f aca="false">VLOOKUP(MID(A314,4,4),MONTHS!$A$1:$B$12,2,0)</f>
        <v>2</v>
      </c>
      <c r="D314" s="26" t="n">
        <f aca="false">_xlfn.NUMBERVALUE(RIGHT(A314,2))-43</f>
        <v>23</v>
      </c>
      <c r="E314" s="27" t="n">
        <f aca="false">DATE(2000+D314,C314,B314)</f>
        <v>44973</v>
      </c>
      <c r="F314" s="28" t="n">
        <v>14.2313</v>
      </c>
      <c r="G314" s="28" t="n">
        <v>14.2314</v>
      </c>
      <c r="H314" s="28" t="n">
        <v>14.2313</v>
      </c>
      <c r="I314" s="29" t="n">
        <f aca="false">F314-F315</f>
        <v>0.000899999999999679</v>
      </c>
      <c r="J314" s="30" t="n">
        <f aca="false">I314/F315/(E314-E315)*100</f>
        <v>0.00632448841915673</v>
      </c>
      <c r="K314" s="31" t="n">
        <f aca="false">IF(H314&lt;H315,1+K315,0)</f>
        <v>0</v>
      </c>
      <c r="L314" s="32" t="n">
        <f aca="false">MIN(0, H314-MAX(H315:H325))</f>
        <v>0</v>
      </c>
      <c r="M314" s="3" t="n">
        <f aca="false">ABS(L314)/MAX(H314:H325)</f>
        <v>0</v>
      </c>
    </row>
    <row r="315" customFormat="false" ht="15" hidden="false" customHeight="false" outlineLevel="0" collapsed="false">
      <c r="A315" s="25" t="s">
        <v>325</v>
      </c>
      <c r="B315" s="25" t="str">
        <f aca="false">LEFT(A315,2)</f>
        <v>15</v>
      </c>
      <c r="C315" s="26" t="n">
        <f aca="false">VLOOKUP(MID(A315,4,4),MONTHS!$A$1:$B$12,2,0)</f>
        <v>2</v>
      </c>
      <c r="D315" s="26" t="n">
        <f aca="false">_xlfn.NUMBERVALUE(RIGHT(A315,2))-43</f>
        <v>23</v>
      </c>
      <c r="E315" s="27" t="n">
        <f aca="false">DATE(2000+D315,C315,B315)</f>
        <v>44972</v>
      </c>
      <c r="F315" s="28" t="n">
        <v>14.2304</v>
      </c>
      <c r="G315" s="28" t="n">
        <v>14.2305</v>
      </c>
      <c r="H315" s="28" t="n">
        <v>14.2304</v>
      </c>
      <c r="I315" s="29" t="n">
        <f aca="false">F315-F316</f>
        <v>0.000599999999998602</v>
      </c>
      <c r="J315" s="30" t="n">
        <f aca="false">I315/F316/(E315-E316)*100</f>
        <v>0.0042165033942754</v>
      </c>
      <c r="K315" s="31" t="n">
        <f aca="false">IF(H315&lt;H316,1+K316,0)</f>
        <v>0</v>
      </c>
      <c r="L315" s="32" t="n">
        <f aca="false">MIN(0, H315-MAX(H316:H326))</f>
        <v>0</v>
      </c>
      <c r="M315" s="3" t="n">
        <f aca="false">ABS(L315)/MAX(H315:H326)</f>
        <v>0</v>
      </c>
    </row>
    <row r="316" customFormat="false" ht="15" hidden="false" customHeight="false" outlineLevel="0" collapsed="false">
      <c r="A316" s="25" t="s">
        <v>326</v>
      </c>
      <c r="B316" s="25" t="str">
        <f aca="false">LEFT(A316,2)</f>
        <v>14</v>
      </c>
      <c r="C316" s="26" t="n">
        <f aca="false">VLOOKUP(MID(A316,4,4),MONTHS!$A$1:$B$12,2,0)</f>
        <v>2</v>
      </c>
      <c r="D316" s="26" t="n">
        <f aca="false">_xlfn.NUMBERVALUE(RIGHT(A316,2))-43</f>
        <v>23</v>
      </c>
      <c r="E316" s="27" t="n">
        <f aca="false">DATE(2000+D316,C316,B316)</f>
        <v>44971</v>
      </c>
      <c r="F316" s="28" t="n">
        <v>14.2298</v>
      </c>
      <c r="G316" s="28" t="n">
        <v>14.2299</v>
      </c>
      <c r="H316" s="28" t="n">
        <v>14.2298</v>
      </c>
      <c r="I316" s="29" t="n">
        <f aca="false">F316-F317</f>
        <v>0.000100000000001543</v>
      </c>
      <c r="J316" s="30" t="n">
        <f aca="false">I316/F317/(E316-E317)*100</f>
        <v>0.000702755504343333</v>
      </c>
      <c r="K316" s="31" t="n">
        <f aca="false">IF(H316&lt;H317,1+K317,0)</f>
        <v>0</v>
      </c>
      <c r="L316" s="32" t="n">
        <f aca="false">MIN(0, H316-MAX(H317:H327))</f>
        <v>0</v>
      </c>
      <c r="M316" s="3" t="n">
        <f aca="false">ABS(L316)/MAX(H316:H327)</f>
        <v>0</v>
      </c>
    </row>
    <row r="317" customFormat="false" ht="15" hidden="false" customHeight="false" outlineLevel="0" collapsed="false">
      <c r="A317" s="25" t="s">
        <v>327</v>
      </c>
      <c r="B317" s="25" t="str">
        <f aca="false">LEFT(A317,2)</f>
        <v>13</v>
      </c>
      <c r="C317" s="26" t="n">
        <f aca="false">VLOOKUP(MID(A317,4,4),MONTHS!$A$1:$B$12,2,0)</f>
        <v>2</v>
      </c>
      <c r="D317" s="26" t="n">
        <f aca="false">_xlfn.NUMBERVALUE(RIGHT(A317,2))-43</f>
        <v>23</v>
      </c>
      <c r="E317" s="27" t="n">
        <f aca="false">DATE(2000+D317,C317,B317)</f>
        <v>44970</v>
      </c>
      <c r="F317" s="28" t="n">
        <v>14.2297</v>
      </c>
      <c r="G317" s="28" t="n">
        <v>14.2298</v>
      </c>
      <c r="H317" s="28" t="n">
        <v>14.2297</v>
      </c>
      <c r="I317" s="29" t="n">
        <f aca="false">F317-F318</f>
        <v>0.00109999999999921</v>
      </c>
      <c r="J317" s="30" t="n">
        <f aca="false">I317/F318/(E317-E318)*100</f>
        <v>0.0025769693902872</v>
      </c>
      <c r="K317" s="31" t="n">
        <f aca="false">IF(H317&lt;H318,1+K318,0)</f>
        <v>0</v>
      </c>
      <c r="L317" s="32" t="n">
        <f aca="false">MIN(0, H317-MAX(H318:H328))</f>
        <v>0</v>
      </c>
      <c r="M317" s="3" t="n">
        <f aca="false">ABS(L317)/MAX(H317:H328)</f>
        <v>0</v>
      </c>
    </row>
    <row r="318" customFormat="false" ht="15" hidden="false" customHeight="false" outlineLevel="0" collapsed="false">
      <c r="A318" s="25" t="s">
        <v>328</v>
      </c>
      <c r="B318" s="25" t="str">
        <f aca="false">LEFT(A318,2)</f>
        <v>10</v>
      </c>
      <c r="C318" s="26" t="n">
        <f aca="false">VLOOKUP(MID(A318,4,4),MONTHS!$A$1:$B$12,2,0)</f>
        <v>2</v>
      </c>
      <c r="D318" s="26" t="n">
        <f aca="false">_xlfn.NUMBERVALUE(RIGHT(A318,2))-43</f>
        <v>23</v>
      </c>
      <c r="E318" s="27" t="n">
        <f aca="false">DATE(2000+D318,C318,B318)</f>
        <v>44967</v>
      </c>
      <c r="F318" s="28" t="n">
        <v>14.2286</v>
      </c>
      <c r="G318" s="28" t="n">
        <v>14.2287</v>
      </c>
      <c r="H318" s="28" t="n">
        <v>14.2286</v>
      </c>
      <c r="I318" s="29" t="n">
        <f aca="false">F318-F319</f>
        <v>9.99999999997669E-005</v>
      </c>
      <c r="J318" s="30" t="n">
        <f aca="false">I318/F319/(E318-E319)*100</f>
        <v>0.000702814773164894</v>
      </c>
      <c r="K318" s="31" t="n">
        <f aca="false">IF(H318&lt;H319,1+K319,0)</f>
        <v>0</v>
      </c>
      <c r="L318" s="32" t="n">
        <f aca="false">MIN(0, H318-MAX(H319:H329))</f>
        <v>0</v>
      </c>
      <c r="M318" s="3" t="n">
        <f aca="false">ABS(L318)/MAX(H318:H329)</f>
        <v>0</v>
      </c>
    </row>
    <row r="319" customFormat="false" ht="15" hidden="false" customHeight="false" outlineLevel="0" collapsed="false">
      <c r="A319" s="25" t="s">
        <v>329</v>
      </c>
      <c r="B319" s="25" t="str">
        <f aca="false">LEFT(A319,2)</f>
        <v>09</v>
      </c>
      <c r="C319" s="26" t="n">
        <f aca="false">VLOOKUP(MID(A319,4,4),MONTHS!$A$1:$B$12,2,0)</f>
        <v>2</v>
      </c>
      <c r="D319" s="26" t="n">
        <f aca="false">_xlfn.NUMBERVALUE(RIGHT(A319,2))-43</f>
        <v>23</v>
      </c>
      <c r="E319" s="27" t="n">
        <f aca="false">DATE(2000+D319,C319,B319)</f>
        <v>44966</v>
      </c>
      <c r="F319" s="28" t="n">
        <v>14.2285</v>
      </c>
      <c r="G319" s="28" t="n">
        <v>14.2286</v>
      </c>
      <c r="H319" s="28" t="n">
        <v>14.2285</v>
      </c>
      <c r="I319" s="29" t="n">
        <f aca="false">F319-F320</f>
        <v>0.000500000000000611</v>
      </c>
      <c r="J319" s="30" t="n">
        <f aca="false">I319/F320/(E319-E320)*100</f>
        <v>0.00351419735732788</v>
      </c>
      <c r="K319" s="31" t="n">
        <f aca="false">IF(H319&lt;H320,1+K320,0)</f>
        <v>0</v>
      </c>
      <c r="L319" s="32" t="n">
        <f aca="false">MIN(0, H319-MAX(H320:H330))</f>
        <v>0</v>
      </c>
      <c r="M319" s="3" t="n">
        <f aca="false">ABS(L319)/MAX(H319:H330)</f>
        <v>0</v>
      </c>
    </row>
    <row r="320" customFormat="false" ht="15" hidden="false" customHeight="false" outlineLevel="0" collapsed="false">
      <c r="A320" s="25" t="s">
        <v>330</v>
      </c>
      <c r="B320" s="25" t="str">
        <f aca="false">LEFT(A320,2)</f>
        <v>08</v>
      </c>
      <c r="C320" s="26" t="n">
        <f aca="false">VLOOKUP(MID(A320,4,4),MONTHS!$A$1:$B$12,2,0)</f>
        <v>2</v>
      </c>
      <c r="D320" s="26" t="n">
        <f aca="false">_xlfn.NUMBERVALUE(RIGHT(A320,2))-43</f>
        <v>23</v>
      </c>
      <c r="E320" s="27" t="n">
        <f aca="false">DATE(2000+D320,C320,B320)</f>
        <v>44965</v>
      </c>
      <c r="F320" s="28" t="n">
        <v>14.228</v>
      </c>
      <c r="G320" s="28" t="n">
        <v>14.2281</v>
      </c>
      <c r="H320" s="28" t="n">
        <v>14.228</v>
      </c>
      <c r="I320" s="29" t="n">
        <f aca="false">F320-F321</f>
        <v>0.000299999999999301</v>
      </c>
      <c r="J320" s="30" t="n">
        <f aca="false">I320/F321/(E320-E321)*100</f>
        <v>0.00210856287382571</v>
      </c>
      <c r="K320" s="31" t="n">
        <f aca="false">IF(H320&lt;H321,1+K321,0)</f>
        <v>0</v>
      </c>
      <c r="L320" s="32" t="n">
        <f aca="false">MIN(0, H320-MAX(H321:H331))</f>
        <v>0</v>
      </c>
      <c r="M320" s="3" t="n">
        <f aca="false">ABS(L320)/MAX(H320:H331)</f>
        <v>0</v>
      </c>
    </row>
    <row r="321" customFormat="false" ht="15" hidden="false" customHeight="false" outlineLevel="0" collapsed="false">
      <c r="A321" s="25" t="s">
        <v>331</v>
      </c>
      <c r="B321" s="25" t="str">
        <f aca="false">LEFT(A321,2)</f>
        <v>07</v>
      </c>
      <c r="C321" s="26" t="n">
        <f aca="false">VLOOKUP(MID(A321,4,4),MONTHS!$A$1:$B$12,2,0)</f>
        <v>2</v>
      </c>
      <c r="D321" s="26" t="n">
        <f aca="false">_xlfn.NUMBERVALUE(RIGHT(A321,2))-43</f>
        <v>23</v>
      </c>
      <c r="E321" s="27" t="n">
        <f aca="false">DATE(2000+D321,C321,B321)</f>
        <v>44964</v>
      </c>
      <c r="F321" s="28" t="n">
        <v>14.2277</v>
      </c>
      <c r="G321" s="28" t="n">
        <v>14.2278</v>
      </c>
      <c r="H321" s="28" t="n">
        <v>14.2277</v>
      </c>
      <c r="I321" s="29" t="n">
        <f aca="false">F321-F322</f>
        <v>0.000300000000001077</v>
      </c>
      <c r="J321" s="30" t="n">
        <f aca="false">I321/F322/(E321-E322)*100</f>
        <v>0.00210860733514962</v>
      </c>
      <c r="K321" s="31" t="n">
        <f aca="false">IF(H321&lt;H322,1+K322,0)</f>
        <v>0</v>
      </c>
      <c r="L321" s="32" t="n">
        <f aca="false">MIN(0, H321-MAX(H322:H332))</f>
        <v>0</v>
      </c>
      <c r="M321" s="3" t="n">
        <f aca="false">ABS(L321)/MAX(H321:H332)</f>
        <v>0</v>
      </c>
    </row>
    <row r="322" customFormat="false" ht="15" hidden="false" customHeight="false" outlineLevel="0" collapsed="false">
      <c r="A322" s="25" t="s">
        <v>332</v>
      </c>
      <c r="B322" s="25" t="str">
        <f aca="false">LEFT(A322,2)</f>
        <v>06</v>
      </c>
      <c r="C322" s="26" t="n">
        <f aca="false">VLOOKUP(MID(A322,4,4),MONTHS!$A$1:$B$12,2,0)</f>
        <v>2</v>
      </c>
      <c r="D322" s="26" t="n">
        <f aca="false">_xlfn.NUMBERVALUE(RIGHT(A322,2))-43</f>
        <v>23</v>
      </c>
      <c r="E322" s="27" t="n">
        <f aca="false">DATE(2000+D322,C322,B322)</f>
        <v>44963</v>
      </c>
      <c r="F322" s="28" t="n">
        <v>14.2274</v>
      </c>
      <c r="G322" s="28" t="n">
        <v>14.2275</v>
      </c>
      <c r="H322" s="28" t="n">
        <v>14.2274</v>
      </c>
      <c r="I322" s="29" t="n">
        <f aca="false">F322-F323</f>
        <v>0.00129999999999875</v>
      </c>
      <c r="J322" s="30" t="n">
        <f aca="false">I322/F323/(E322-E323)*100</f>
        <v>0.00304604447693265</v>
      </c>
      <c r="K322" s="31" t="n">
        <f aca="false">IF(H322&lt;H323,1+K323,0)</f>
        <v>0</v>
      </c>
      <c r="L322" s="32" t="n">
        <f aca="false">MIN(0, H322-MAX(H323:H333))</f>
        <v>0</v>
      </c>
      <c r="M322" s="3" t="n">
        <f aca="false">ABS(L322)/MAX(H322:H333)</f>
        <v>0</v>
      </c>
    </row>
    <row r="323" customFormat="false" ht="15" hidden="false" customHeight="false" outlineLevel="0" collapsed="false">
      <c r="A323" s="25" t="s">
        <v>333</v>
      </c>
      <c r="B323" s="25" t="str">
        <f aca="false">LEFT(A323,2)</f>
        <v>03</v>
      </c>
      <c r="C323" s="26" t="n">
        <f aca="false">VLOOKUP(MID(A323,4,4),MONTHS!$A$1:$B$12,2,0)</f>
        <v>2</v>
      </c>
      <c r="D323" s="26" t="n">
        <f aca="false">_xlfn.NUMBERVALUE(RIGHT(A323,2))-43</f>
        <v>23</v>
      </c>
      <c r="E323" s="27" t="n">
        <f aca="false">DATE(2000+D323,C323,B323)</f>
        <v>44960</v>
      </c>
      <c r="F323" s="28" t="n">
        <v>14.2261</v>
      </c>
      <c r="G323" s="28" t="n">
        <v>14.2262</v>
      </c>
      <c r="H323" s="28" t="n">
        <v>14.2261</v>
      </c>
      <c r="I323" s="29" t="n">
        <f aca="false">F323-F324</f>
        <v>0.00020000000000131</v>
      </c>
      <c r="J323" s="30" t="n">
        <f aca="false">I323/F324/(E323-E324)*100</f>
        <v>0.00140588644656092</v>
      </c>
      <c r="K323" s="31" t="n">
        <f aca="false">IF(H323&lt;H324,1+K324,0)</f>
        <v>0</v>
      </c>
      <c r="L323" s="32" t="n">
        <f aca="false">MIN(0, H323-MAX(H324:H334))</f>
        <v>0</v>
      </c>
      <c r="M323" s="3" t="n">
        <f aca="false">ABS(L323)/MAX(H323:H334)</f>
        <v>0</v>
      </c>
    </row>
    <row r="324" customFormat="false" ht="15" hidden="false" customHeight="false" outlineLevel="0" collapsed="false">
      <c r="A324" s="25" t="s">
        <v>334</v>
      </c>
      <c r="B324" s="25" t="str">
        <f aca="false">LEFT(A324,2)</f>
        <v>02</v>
      </c>
      <c r="C324" s="26" t="n">
        <f aca="false">VLOOKUP(MID(A324,4,4),MONTHS!$A$1:$B$12,2,0)</f>
        <v>2</v>
      </c>
      <c r="D324" s="26" t="n">
        <f aca="false">_xlfn.NUMBERVALUE(RIGHT(A324,2))-43</f>
        <v>23</v>
      </c>
      <c r="E324" s="27" t="n">
        <f aca="false">DATE(2000+D324,C324,B324)</f>
        <v>44959</v>
      </c>
      <c r="F324" s="28" t="n">
        <v>14.2259</v>
      </c>
      <c r="G324" s="28" t="n">
        <v>14.226</v>
      </c>
      <c r="H324" s="28" t="n">
        <v>14.2259</v>
      </c>
      <c r="I324" s="29" t="n">
        <f aca="false">F324-F325</f>
        <v>0.000399999999999068</v>
      </c>
      <c r="J324" s="30" t="n">
        <f aca="false">I324/F325/(E324-E325)*100</f>
        <v>0.00281185195598796</v>
      </c>
      <c r="K324" s="31" t="n">
        <f aca="false">IF(H324&lt;H325,1+K325,0)</f>
        <v>0</v>
      </c>
      <c r="L324" s="32" t="n">
        <f aca="false">MIN(0, H324-MAX(H325:H335))</f>
        <v>0</v>
      </c>
      <c r="M324" s="3" t="n">
        <f aca="false">ABS(L324)/MAX(H324:H335)</f>
        <v>0</v>
      </c>
    </row>
    <row r="325" customFormat="false" ht="15" hidden="false" customHeight="false" outlineLevel="0" collapsed="false">
      <c r="A325" s="25" t="s">
        <v>335</v>
      </c>
      <c r="B325" s="25" t="str">
        <f aca="false">LEFT(A325,2)</f>
        <v>01</v>
      </c>
      <c r="C325" s="26" t="n">
        <f aca="false">VLOOKUP(MID(A325,4,4),MONTHS!$A$1:$B$12,2,0)</f>
        <v>2</v>
      </c>
      <c r="D325" s="26" t="n">
        <f aca="false">_xlfn.NUMBERVALUE(RIGHT(A325,2))-43</f>
        <v>23</v>
      </c>
      <c r="E325" s="27" t="n">
        <f aca="false">DATE(2000+D325,C325,B325)</f>
        <v>44958</v>
      </c>
      <c r="F325" s="28" t="n">
        <v>14.2255</v>
      </c>
      <c r="G325" s="28" t="n">
        <v>14.2256</v>
      </c>
      <c r="H325" s="28" t="n">
        <v>14.2255</v>
      </c>
      <c r="I325" s="29" t="n">
        <f aca="false">F325-F326</f>
        <v>0.000600000000000378</v>
      </c>
      <c r="J325" s="30" t="n">
        <f aca="false">I325/F326/(E325-E326)*100</f>
        <v>0.00421795583800503</v>
      </c>
      <c r="K325" s="31" t="n">
        <f aca="false">IF(H325&lt;H326,1+K326,0)</f>
        <v>0</v>
      </c>
      <c r="L325" s="32" t="n">
        <f aca="false">MIN(0, H325-MAX(H326:H336))</f>
        <v>0</v>
      </c>
      <c r="M325" s="3" t="n">
        <f aca="false">ABS(L325)/MAX(H325:H336)</f>
        <v>0</v>
      </c>
    </row>
    <row r="326" customFormat="false" ht="15" hidden="false" customHeight="false" outlineLevel="0" collapsed="false">
      <c r="A326" s="25" t="s">
        <v>336</v>
      </c>
      <c r="B326" s="25" t="str">
        <f aca="false">LEFT(A326,2)</f>
        <v>31</v>
      </c>
      <c r="C326" s="26" t="n">
        <f aca="false">VLOOKUP(MID(A326,4,4),MONTHS!$A$1:$B$12,2,0)</f>
        <v>1</v>
      </c>
      <c r="D326" s="26" t="n">
        <f aca="false">_xlfn.NUMBERVALUE(RIGHT(A326,2))-43</f>
        <v>23</v>
      </c>
      <c r="E326" s="27" t="n">
        <f aca="false">DATE(2000+D326,C326,B326)</f>
        <v>44957</v>
      </c>
      <c r="F326" s="28" t="n">
        <v>14.2249</v>
      </c>
      <c r="G326" s="28" t="n">
        <v>14.225</v>
      </c>
      <c r="H326" s="28" t="n">
        <v>14.2249</v>
      </c>
      <c r="I326" s="29" t="n">
        <f aca="false">F326-F327</f>
        <v>0.000500000000000611</v>
      </c>
      <c r="J326" s="30" t="n">
        <f aca="false">I326/F327/(E326-E327)*100</f>
        <v>0.00351508675234534</v>
      </c>
      <c r="K326" s="31" t="n">
        <f aca="false">IF(H326&lt;H327,1+K327,0)</f>
        <v>0</v>
      </c>
      <c r="L326" s="32" t="n">
        <f aca="false">MIN(0, H326-MAX(H327:H337))</f>
        <v>0</v>
      </c>
      <c r="M326" s="3" t="n">
        <f aca="false">ABS(L326)/MAX(H326:H337)</f>
        <v>0</v>
      </c>
    </row>
    <row r="327" customFormat="false" ht="15" hidden="false" customHeight="false" outlineLevel="0" collapsed="false">
      <c r="A327" s="25" t="s">
        <v>337</v>
      </c>
      <c r="B327" s="25" t="str">
        <f aca="false">LEFT(A327,2)</f>
        <v>30</v>
      </c>
      <c r="C327" s="26" t="n">
        <f aca="false">VLOOKUP(MID(A327,4,4),MONTHS!$A$1:$B$12,2,0)</f>
        <v>1</v>
      </c>
      <c r="D327" s="26" t="n">
        <f aca="false">_xlfn.NUMBERVALUE(RIGHT(A327,2))-43</f>
        <v>23</v>
      </c>
      <c r="E327" s="27" t="n">
        <f aca="false">DATE(2000+D327,C327,B327)</f>
        <v>44956</v>
      </c>
      <c r="F327" s="28" t="n">
        <v>14.2244</v>
      </c>
      <c r="G327" s="28" t="n">
        <v>14.2245</v>
      </c>
      <c r="H327" s="28" t="n">
        <v>14.2244</v>
      </c>
      <c r="I327" s="29" t="n">
        <f aca="false">F327-F328</f>
        <v>0.00119999999999898</v>
      </c>
      <c r="J327" s="30" t="n">
        <f aca="false">I327/F328/(E327-E328)*100</f>
        <v>0.00281230665391515</v>
      </c>
      <c r="K327" s="31" t="n">
        <f aca="false">IF(H327&lt;H328,1+K328,0)</f>
        <v>0</v>
      </c>
      <c r="L327" s="32" t="n">
        <f aca="false">MIN(0, H327-MAX(H328:H338))</f>
        <v>0</v>
      </c>
      <c r="M327" s="3" t="n">
        <f aca="false">ABS(L327)/MAX(H327:H338)</f>
        <v>0</v>
      </c>
    </row>
    <row r="328" customFormat="false" ht="15" hidden="false" customHeight="false" outlineLevel="0" collapsed="false">
      <c r="A328" s="25" t="s">
        <v>338</v>
      </c>
      <c r="B328" s="25" t="str">
        <f aca="false">LEFT(A328,2)</f>
        <v>27</v>
      </c>
      <c r="C328" s="26" t="n">
        <f aca="false">VLOOKUP(MID(A328,4,4),MONTHS!$A$1:$B$12,2,0)</f>
        <v>1</v>
      </c>
      <c r="D328" s="26" t="n">
        <f aca="false">_xlfn.NUMBERVALUE(RIGHT(A328,2))-43</f>
        <v>23</v>
      </c>
      <c r="E328" s="27" t="n">
        <f aca="false">DATE(2000+D328,C328,B328)</f>
        <v>44953</v>
      </c>
      <c r="F328" s="28" t="n">
        <v>14.2232</v>
      </c>
      <c r="G328" s="28" t="n">
        <v>14.2233</v>
      </c>
      <c r="H328" s="28" t="n">
        <v>14.2232</v>
      </c>
      <c r="I328" s="29" t="n">
        <f aca="false">F328-F329</f>
        <v>0.000899999999999679</v>
      </c>
      <c r="J328" s="30" t="n">
        <f aca="false">I328/F329/(E328-E329)*100</f>
        <v>0.0063280903932534</v>
      </c>
      <c r="K328" s="31" t="n">
        <f aca="false">IF(H328&lt;H329,1+K329,0)</f>
        <v>0</v>
      </c>
      <c r="L328" s="32" t="n">
        <f aca="false">MIN(0, H328-MAX(H329:H339))</f>
        <v>-9.99999999997669E-005</v>
      </c>
      <c r="M328" s="3" t="n">
        <f aca="false">ABS(L328)/MAX(H328:H339)</f>
        <v>7.03071720344554E-006</v>
      </c>
    </row>
    <row r="329" customFormat="false" ht="15" hidden="false" customHeight="false" outlineLevel="0" collapsed="false">
      <c r="A329" s="25" t="s">
        <v>339</v>
      </c>
      <c r="B329" s="25" t="str">
        <f aca="false">LEFT(A329,2)</f>
        <v>26</v>
      </c>
      <c r="C329" s="26" t="n">
        <f aca="false">VLOOKUP(MID(A329,4,4),MONTHS!$A$1:$B$12,2,0)</f>
        <v>1</v>
      </c>
      <c r="D329" s="26" t="n">
        <f aca="false">_xlfn.NUMBERVALUE(RIGHT(A329,2))-43</f>
        <v>23</v>
      </c>
      <c r="E329" s="27" t="n">
        <f aca="false">DATE(2000+D329,C329,B329)</f>
        <v>44952</v>
      </c>
      <c r="F329" s="28" t="n">
        <v>14.2223</v>
      </c>
      <c r="G329" s="28" t="n">
        <v>14.2224</v>
      </c>
      <c r="H329" s="28" t="n">
        <v>14.2223</v>
      </c>
      <c r="I329" s="29" t="n">
        <f aca="false">F329-F330</f>
        <v>-0.000599999999998602</v>
      </c>
      <c r="J329" s="30" t="n">
        <f aca="false">I329/F330/(E329-E330)*100</f>
        <v>-0.0042185489597663</v>
      </c>
      <c r="K329" s="31" t="n">
        <f aca="false">IF(H329&lt;H330,1+K330,0)</f>
        <v>2</v>
      </c>
      <c r="L329" s="32" t="n">
        <f aca="false">MIN(0, H329-MAX(H330:H340))</f>
        <v>-0.000999999999999446</v>
      </c>
      <c r="M329" s="3" t="n">
        <f aca="false">ABS(L329)/MAX(H329:H340)</f>
        <v>7.03071720345803E-005</v>
      </c>
    </row>
    <row r="330" customFormat="false" ht="15" hidden="false" customHeight="false" outlineLevel="0" collapsed="false">
      <c r="A330" s="25" t="s">
        <v>340</v>
      </c>
      <c r="B330" s="25" t="str">
        <f aca="false">LEFT(A330,2)</f>
        <v>25</v>
      </c>
      <c r="C330" s="26" t="n">
        <f aca="false">VLOOKUP(MID(A330,4,4),MONTHS!$A$1:$B$12,2,0)</f>
        <v>1</v>
      </c>
      <c r="D330" s="26" t="n">
        <f aca="false">_xlfn.NUMBERVALUE(RIGHT(A330,2))-43</f>
        <v>23</v>
      </c>
      <c r="E330" s="27" t="n">
        <f aca="false">DATE(2000+D330,C330,B330)</f>
        <v>44951</v>
      </c>
      <c r="F330" s="28" t="n">
        <v>14.2229</v>
      </c>
      <c r="G330" s="28" t="n">
        <v>14.223</v>
      </c>
      <c r="H330" s="28" t="n">
        <v>14.2229</v>
      </c>
      <c r="I330" s="29" t="n">
        <f aca="false">F330-F331</f>
        <v>-0.000400000000000844</v>
      </c>
      <c r="J330" s="30" t="n">
        <f aca="false">I330/F331/(E330-E331)*100</f>
        <v>-0.00281228688139071</v>
      </c>
      <c r="K330" s="31" t="n">
        <f aca="false">IF(H330&lt;H331,1+K331,0)</f>
        <v>1</v>
      </c>
      <c r="L330" s="32" t="n">
        <f aca="false">MIN(0, H330-MAX(H331:H341))</f>
        <v>-0.000400000000000844</v>
      </c>
      <c r="M330" s="3" t="n">
        <f aca="false">ABS(L330)/MAX(H330:H341)</f>
        <v>2.8122868813907E-005</v>
      </c>
    </row>
    <row r="331" customFormat="false" ht="15" hidden="false" customHeight="false" outlineLevel="0" collapsed="false">
      <c r="A331" s="25" t="s">
        <v>341</v>
      </c>
      <c r="B331" s="25" t="str">
        <f aca="false">LEFT(A331,2)</f>
        <v>24</v>
      </c>
      <c r="C331" s="26" t="n">
        <f aca="false">VLOOKUP(MID(A331,4,4),MONTHS!$A$1:$B$12,2,0)</f>
        <v>1</v>
      </c>
      <c r="D331" s="26" t="n">
        <f aca="false">_xlfn.NUMBERVALUE(RIGHT(A331,2))-43</f>
        <v>23</v>
      </c>
      <c r="E331" s="27" t="n">
        <f aca="false">DATE(2000+D331,C331,B331)</f>
        <v>44950</v>
      </c>
      <c r="F331" s="28" t="n">
        <v>14.2233</v>
      </c>
      <c r="G331" s="28" t="n">
        <v>14.2234</v>
      </c>
      <c r="H331" s="28" t="n">
        <v>14.2233</v>
      </c>
      <c r="I331" s="29" t="n">
        <f aca="false">F331-F332</f>
        <v>9.99999999997669E-005</v>
      </c>
      <c r="J331" s="30" t="n">
        <f aca="false">I331/F332/(E331-E332)*100</f>
        <v>0.000703076663477747</v>
      </c>
      <c r="K331" s="31" t="n">
        <f aca="false">IF(H331&lt;H332,1+K332,0)</f>
        <v>0</v>
      </c>
      <c r="L331" s="32" t="n">
        <f aca="false">MIN(0, H331-MAX(H332:H342))</f>
        <v>0</v>
      </c>
      <c r="M331" s="3" t="n">
        <f aca="false">ABS(L331)/MAX(H331:H342)</f>
        <v>0</v>
      </c>
    </row>
    <row r="332" customFormat="false" ht="15" hidden="false" customHeight="false" outlineLevel="0" collapsed="false">
      <c r="A332" s="25" t="s">
        <v>342</v>
      </c>
      <c r="B332" s="25" t="str">
        <f aca="false">LEFT(A332,2)</f>
        <v>23</v>
      </c>
      <c r="C332" s="26" t="n">
        <f aca="false">VLOOKUP(MID(A332,4,4),MONTHS!$A$1:$B$12,2,0)</f>
        <v>1</v>
      </c>
      <c r="D332" s="26" t="n">
        <f aca="false">_xlfn.NUMBERVALUE(RIGHT(A332,2))-43</f>
        <v>23</v>
      </c>
      <c r="E332" s="27" t="n">
        <f aca="false">DATE(2000+D332,C332,B332)</f>
        <v>44949</v>
      </c>
      <c r="F332" s="28" t="n">
        <v>14.2232</v>
      </c>
      <c r="G332" s="28" t="n">
        <v>14.2233</v>
      </c>
      <c r="H332" s="28" t="n">
        <v>14.2232</v>
      </c>
      <c r="I332" s="29" t="n">
        <f aca="false">F332-F333</f>
        <v>0.000999999999999446</v>
      </c>
      <c r="J332" s="30" t="n">
        <f aca="false">I332/F333/(E332-E333)*100</f>
        <v>0.0023437536621138</v>
      </c>
      <c r="K332" s="31" t="n">
        <f aca="false">IF(H332&lt;H333,1+K333,0)</f>
        <v>0</v>
      </c>
      <c r="L332" s="32" t="n">
        <f aca="false">MIN(0, H332-MAX(H333:H343))</f>
        <v>0</v>
      </c>
      <c r="M332" s="3" t="n">
        <f aca="false">ABS(L332)/MAX(H332:H343)</f>
        <v>0</v>
      </c>
    </row>
    <row r="333" customFormat="false" ht="15" hidden="false" customHeight="false" outlineLevel="0" collapsed="false">
      <c r="A333" s="25" t="s">
        <v>343</v>
      </c>
      <c r="B333" s="25" t="str">
        <f aca="false">LEFT(A333,2)</f>
        <v>20</v>
      </c>
      <c r="C333" s="26" t="n">
        <f aca="false">VLOOKUP(MID(A333,4,4),MONTHS!$A$1:$B$12,2,0)</f>
        <v>1</v>
      </c>
      <c r="D333" s="26" t="n">
        <f aca="false">_xlfn.NUMBERVALUE(RIGHT(A333,2))-43</f>
        <v>23</v>
      </c>
      <c r="E333" s="27" t="n">
        <f aca="false">DATE(2000+D333,C333,B333)</f>
        <v>44946</v>
      </c>
      <c r="F333" s="28" t="n">
        <v>14.2222</v>
      </c>
      <c r="G333" s="28" t="n">
        <v>14.2223</v>
      </c>
      <c r="H333" s="28" t="n">
        <v>14.2222</v>
      </c>
      <c r="I333" s="29" t="n">
        <f aca="false">F333-F334</f>
        <v>0.000400000000000844</v>
      </c>
      <c r="J333" s="30" t="n">
        <f aca="false">I333/F334/(E333-E334)*100</f>
        <v>0.00281258349857855</v>
      </c>
      <c r="K333" s="31" t="n">
        <f aca="false">IF(H333&lt;H334,1+K334,0)</f>
        <v>0</v>
      </c>
      <c r="L333" s="32" t="n">
        <f aca="false">MIN(0, H333-MAX(H334:H344))</f>
        <v>0</v>
      </c>
      <c r="M333" s="3" t="n">
        <f aca="false">ABS(L333)/MAX(H333:H344)</f>
        <v>0</v>
      </c>
    </row>
    <row r="334" customFormat="false" ht="15" hidden="false" customHeight="false" outlineLevel="0" collapsed="false">
      <c r="A334" s="25" t="s">
        <v>344</v>
      </c>
      <c r="B334" s="25" t="str">
        <f aca="false">LEFT(A334,2)</f>
        <v>19</v>
      </c>
      <c r="C334" s="26" t="n">
        <f aca="false">VLOOKUP(MID(A334,4,4),MONTHS!$A$1:$B$12,2,0)</f>
        <v>1</v>
      </c>
      <c r="D334" s="26" t="n">
        <f aca="false">_xlfn.NUMBERVALUE(RIGHT(A334,2))-43</f>
        <v>23</v>
      </c>
      <c r="E334" s="27" t="n">
        <f aca="false">DATE(2000+D334,C334,B334)</f>
        <v>44945</v>
      </c>
      <c r="F334" s="28" t="n">
        <v>14.2218</v>
      </c>
      <c r="G334" s="28" t="n">
        <v>14.2219</v>
      </c>
      <c r="H334" s="28" t="n">
        <v>14.2218</v>
      </c>
      <c r="I334" s="29" t="n">
        <f aca="false">F334-F335</f>
        <v>-0.000199999999999534</v>
      </c>
      <c r="J334" s="30" t="n">
        <f aca="false">I334/F335/(E334-E335)*100</f>
        <v>-0.0014062719729963</v>
      </c>
      <c r="K334" s="31" t="n">
        <f aca="false">IF(H334&lt;H335,1+K335,0)</f>
        <v>1</v>
      </c>
      <c r="L334" s="32" t="n">
        <f aca="false">MIN(0, H334-MAX(H335:H345))</f>
        <v>-0.000199999999999534</v>
      </c>
      <c r="M334" s="3" t="n">
        <f aca="false">ABS(L334)/MAX(H334:H345)</f>
        <v>1.4062719729963E-005</v>
      </c>
    </row>
    <row r="335" customFormat="false" ht="15" hidden="false" customHeight="false" outlineLevel="0" collapsed="false">
      <c r="A335" s="25" t="s">
        <v>345</v>
      </c>
      <c r="B335" s="25" t="str">
        <f aca="false">LEFT(A335,2)</f>
        <v>18</v>
      </c>
      <c r="C335" s="26" t="n">
        <f aca="false">VLOOKUP(MID(A335,4,4),MONTHS!$A$1:$B$12,2,0)</f>
        <v>1</v>
      </c>
      <c r="D335" s="26" t="n">
        <f aca="false">_xlfn.NUMBERVALUE(RIGHT(A335,2))-43</f>
        <v>23</v>
      </c>
      <c r="E335" s="27" t="n">
        <f aca="false">DATE(2000+D335,C335,B335)</f>
        <v>44944</v>
      </c>
      <c r="F335" s="28" t="n">
        <v>14.222</v>
      </c>
      <c r="G335" s="28" t="n">
        <v>14.2221</v>
      </c>
      <c r="H335" s="28" t="n">
        <v>14.222</v>
      </c>
      <c r="I335" s="29" t="n">
        <f aca="false">F335-F336</f>
        <v>0.000399999999999068</v>
      </c>
      <c r="J335" s="30" t="n">
        <f aca="false">I335/F336/(E335-E336)*100</f>
        <v>0.00281262305225198</v>
      </c>
      <c r="K335" s="31" t="n">
        <f aca="false">IF(H335&lt;H336,1+K336,0)</f>
        <v>0</v>
      </c>
      <c r="L335" s="32" t="n">
        <f aca="false">MIN(0, H335-MAX(H336:H346))</f>
        <v>0</v>
      </c>
      <c r="M335" s="3" t="n">
        <f aca="false">ABS(L335)/MAX(H335:H346)</f>
        <v>0</v>
      </c>
    </row>
    <row r="336" customFormat="false" ht="15" hidden="false" customHeight="false" outlineLevel="0" collapsed="false">
      <c r="A336" s="25" t="s">
        <v>346</v>
      </c>
      <c r="B336" s="25" t="str">
        <f aca="false">LEFT(A336,2)</f>
        <v>17</v>
      </c>
      <c r="C336" s="26" t="n">
        <f aca="false">VLOOKUP(MID(A336,4,4),MONTHS!$A$1:$B$12,2,0)</f>
        <v>1</v>
      </c>
      <c r="D336" s="26" t="n">
        <f aca="false">_xlfn.NUMBERVALUE(RIGHT(A336,2))-43</f>
        <v>23</v>
      </c>
      <c r="E336" s="27" t="n">
        <f aca="false">DATE(2000+D336,C336,B336)</f>
        <v>44943</v>
      </c>
      <c r="F336" s="28" t="n">
        <v>14.2216</v>
      </c>
      <c r="G336" s="28" t="n">
        <v>14.2217</v>
      </c>
      <c r="H336" s="28" t="n">
        <v>14.2216</v>
      </c>
      <c r="I336" s="29" t="n">
        <f aca="false">F336-F337</f>
        <v>0.000600000000000378</v>
      </c>
      <c r="J336" s="30" t="n">
        <f aca="false">I336/F337/(E336-E337)*100</f>
        <v>0.00421911257999</v>
      </c>
      <c r="K336" s="31" t="n">
        <f aca="false">IF(H336&lt;H337,1+K337,0)</f>
        <v>0</v>
      </c>
      <c r="L336" s="32" t="n">
        <f aca="false">MIN(0, H336-MAX(H337:H347))</f>
        <v>0</v>
      </c>
      <c r="M336" s="3" t="n">
        <f aca="false">ABS(L336)/MAX(H336:H347)</f>
        <v>0</v>
      </c>
    </row>
    <row r="337" customFormat="false" ht="15" hidden="false" customHeight="false" outlineLevel="0" collapsed="false">
      <c r="A337" s="25" t="s">
        <v>347</v>
      </c>
      <c r="B337" s="25" t="str">
        <f aca="false">LEFT(A337,2)</f>
        <v>16</v>
      </c>
      <c r="C337" s="26" t="n">
        <f aca="false">VLOOKUP(MID(A337,4,4),MONTHS!$A$1:$B$12,2,0)</f>
        <v>1</v>
      </c>
      <c r="D337" s="26" t="n">
        <f aca="false">_xlfn.NUMBERVALUE(RIGHT(A337,2))-43</f>
        <v>23</v>
      </c>
      <c r="E337" s="27" t="n">
        <f aca="false">DATE(2000+D337,C337,B337)</f>
        <v>44942</v>
      </c>
      <c r="F337" s="28" t="n">
        <v>14.221</v>
      </c>
      <c r="G337" s="28" t="n">
        <v>14.2211</v>
      </c>
      <c r="H337" s="28" t="n">
        <v>14.221</v>
      </c>
      <c r="I337" s="29" t="n">
        <f aca="false">F337-F338</f>
        <v>0.00169999999999959</v>
      </c>
      <c r="J337" s="30" t="n">
        <f aca="false">I337/F338/(E337-E338)*100</f>
        <v>0.00398519383279437</v>
      </c>
      <c r="K337" s="31" t="n">
        <f aca="false">IF(H337&lt;H338,1+K338,0)</f>
        <v>0</v>
      </c>
      <c r="L337" s="32" t="n">
        <f aca="false">MIN(0, H337-MAX(H338:H348))</f>
        <v>0</v>
      </c>
      <c r="M337" s="3" t="n">
        <f aca="false">ABS(L337)/MAX(H337:H348)</f>
        <v>0</v>
      </c>
    </row>
    <row r="338" customFormat="false" ht="15" hidden="false" customHeight="false" outlineLevel="0" collapsed="false">
      <c r="A338" s="25" t="s">
        <v>348</v>
      </c>
      <c r="B338" s="25" t="str">
        <f aca="false">LEFT(A338,2)</f>
        <v>13</v>
      </c>
      <c r="C338" s="26" t="n">
        <f aca="false">VLOOKUP(MID(A338,4,4),MONTHS!$A$1:$B$12,2,0)</f>
        <v>1</v>
      </c>
      <c r="D338" s="26" t="n">
        <f aca="false">_xlfn.NUMBERVALUE(RIGHT(A338,2))-43</f>
        <v>23</v>
      </c>
      <c r="E338" s="27" t="n">
        <f aca="false">DATE(2000+D338,C338,B338)</f>
        <v>44939</v>
      </c>
      <c r="F338" s="28" t="n">
        <v>14.2193</v>
      </c>
      <c r="G338" s="28" t="n">
        <v>14.2194</v>
      </c>
      <c r="H338" s="28" t="n">
        <v>14.2193</v>
      </c>
      <c r="I338" s="29" t="n">
        <f aca="false">F338-F339</f>
        <v>0.000300000000001077</v>
      </c>
      <c r="J338" s="30" t="n">
        <f aca="false">I338/F339/(E338-E339)*100</f>
        <v>0.00210985301358096</v>
      </c>
      <c r="K338" s="31" t="n">
        <f aca="false">IF(H338&lt;H339,1+K339,0)</f>
        <v>0</v>
      </c>
      <c r="L338" s="32" t="n">
        <f aca="false">MIN(0, H338-MAX(H339:H349))</f>
        <v>0</v>
      </c>
      <c r="M338" s="3" t="n">
        <f aca="false">ABS(L338)/MAX(H338:H349)</f>
        <v>0</v>
      </c>
    </row>
    <row r="339" customFormat="false" ht="15" hidden="false" customHeight="false" outlineLevel="0" collapsed="false">
      <c r="A339" s="25" t="s">
        <v>349</v>
      </c>
      <c r="B339" s="25" t="str">
        <f aca="false">LEFT(A339,2)</f>
        <v>12</v>
      </c>
      <c r="C339" s="26" t="n">
        <f aca="false">VLOOKUP(MID(A339,4,4),MONTHS!$A$1:$B$12,2,0)</f>
        <v>1</v>
      </c>
      <c r="D339" s="26" t="n">
        <f aca="false">_xlfn.NUMBERVALUE(RIGHT(A339,2))-43</f>
        <v>23</v>
      </c>
      <c r="E339" s="27" t="n">
        <f aca="false">DATE(2000+D339,C339,B339)</f>
        <v>44938</v>
      </c>
      <c r="F339" s="28" t="n">
        <v>14.219</v>
      </c>
      <c r="G339" s="28" t="n">
        <v>14.2191</v>
      </c>
      <c r="H339" s="28" t="n">
        <v>14.219</v>
      </c>
      <c r="I339" s="29" t="n">
        <f aca="false">F339-F340</f>
        <v>0.000899999999999679</v>
      </c>
      <c r="J339" s="30" t="n">
        <f aca="false">I339/F340/(E339-E340)*100</f>
        <v>0.00632995969925432</v>
      </c>
      <c r="K339" s="31" t="n">
        <f aca="false">IF(H339&lt;H340,1+K340,0)</f>
        <v>0</v>
      </c>
      <c r="L339" s="32" t="n">
        <f aca="false">MIN(0, H339-MAX(H340:H350))</f>
        <v>0</v>
      </c>
      <c r="M339" s="3" t="n">
        <f aca="false">ABS(L339)/MAX(H339:H350)</f>
        <v>0</v>
      </c>
    </row>
    <row r="340" customFormat="false" ht="15" hidden="false" customHeight="false" outlineLevel="0" collapsed="false">
      <c r="A340" s="25" t="s">
        <v>350</v>
      </c>
      <c r="B340" s="25" t="str">
        <f aca="false">LEFT(A340,2)</f>
        <v>11</v>
      </c>
      <c r="C340" s="26" t="n">
        <f aca="false">VLOOKUP(MID(A340,4,4),MONTHS!$A$1:$B$12,2,0)</f>
        <v>1</v>
      </c>
      <c r="D340" s="26" t="n">
        <f aca="false">_xlfn.NUMBERVALUE(RIGHT(A340,2))-43</f>
        <v>23</v>
      </c>
      <c r="E340" s="27" t="n">
        <f aca="false">DATE(2000+D340,C340,B340)</f>
        <v>44937</v>
      </c>
      <c r="F340" s="28" t="n">
        <v>14.2181</v>
      </c>
      <c r="G340" s="28" t="n">
        <v>14.2182</v>
      </c>
      <c r="H340" s="28" t="n">
        <v>14.2181</v>
      </c>
      <c r="I340" s="29" t="n">
        <f aca="false">F340-F341</f>
        <v>0.000399999999999068</v>
      </c>
      <c r="J340" s="30" t="n">
        <f aca="false">I340/F341/(E340-E341)*100</f>
        <v>0.00281339457154862</v>
      </c>
      <c r="K340" s="31" t="n">
        <f aca="false">IF(H340&lt;H341,1+K341,0)</f>
        <v>0</v>
      </c>
      <c r="L340" s="32" t="n">
        <f aca="false">MIN(0, H340-MAX(H341:H351))</f>
        <v>0</v>
      </c>
      <c r="M340" s="3" t="n">
        <f aca="false">ABS(L340)/MAX(H340:H351)</f>
        <v>0</v>
      </c>
    </row>
    <row r="341" customFormat="false" ht="15" hidden="false" customHeight="false" outlineLevel="0" collapsed="false">
      <c r="A341" s="25" t="s">
        <v>351</v>
      </c>
      <c r="B341" s="25" t="str">
        <f aca="false">LEFT(A341,2)</f>
        <v>10</v>
      </c>
      <c r="C341" s="26" t="n">
        <f aca="false">VLOOKUP(MID(A341,4,4),MONTHS!$A$1:$B$12,2,0)</f>
        <v>1</v>
      </c>
      <c r="D341" s="26" t="n">
        <f aca="false">_xlfn.NUMBERVALUE(RIGHT(A341,2))-43</f>
        <v>23</v>
      </c>
      <c r="E341" s="27" t="n">
        <f aca="false">DATE(2000+D341,C341,B341)</f>
        <v>44936</v>
      </c>
      <c r="F341" s="28" t="n">
        <v>14.2177</v>
      </c>
      <c r="G341" s="28" t="n">
        <v>14.2178</v>
      </c>
      <c r="H341" s="28" t="n">
        <v>14.2177</v>
      </c>
      <c r="I341" s="29" t="n">
        <f aca="false">F341-F342</f>
        <v>-0.000199999999999534</v>
      </c>
      <c r="J341" s="30" t="n">
        <f aca="false">I341/F342/(E341-E342)*100</f>
        <v>-0.00140667749808012</v>
      </c>
      <c r="K341" s="31" t="n">
        <f aca="false">IF(H341&lt;H342,1+K342,0)</f>
        <v>1</v>
      </c>
      <c r="L341" s="32" t="n">
        <f aca="false">MIN(0, H341-MAX(H342:H352))</f>
        <v>-0.000199999999999534</v>
      </c>
      <c r="M341" s="3" t="n">
        <f aca="false">ABS(L341)/MAX(H341:H352)</f>
        <v>1.40667749808012E-005</v>
      </c>
    </row>
    <row r="342" customFormat="false" ht="15" hidden="false" customHeight="false" outlineLevel="0" collapsed="false">
      <c r="A342" s="25" t="s">
        <v>352</v>
      </c>
      <c r="B342" s="25" t="str">
        <f aca="false">LEFT(A342,2)</f>
        <v>09</v>
      </c>
      <c r="C342" s="26" t="n">
        <f aca="false">VLOOKUP(MID(A342,4,4),MONTHS!$A$1:$B$12,2,0)</f>
        <v>1</v>
      </c>
      <c r="D342" s="26" t="n">
        <f aca="false">_xlfn.NUMBERVALUE(RIGHT(A342,2))-43</f>
        <v>23</v>
      </c>
      <c r="E342" s="27" t="n">
        <f aca="false">DATE(2000+D342,C342,B342)</f>
        <v>44935</v>
      </c>
      <c r="F342" s="28" t="n">
        <v>14.2179</v>
      </c>
      <c r="G342" s="28" t="n">
        <v>14.218</v>
      </c>
      <c r="H342" s="28" t="n">
        <v>14.2179</v>
      </c>
      <c r="I342" s="29" t="n">
        <f aca="false">F342-F343</f>
        <v>0.00130000000000052</v>
      </c>
      <c r="J342" s="30" t="n">
        <f aca="false">I342/F343/(E342-E343)*100</f>
        <v>0.00304807994410413</v>
      </c>
      <c r="K342" s="31" t="n">
        <f aca="false">IF(H342&lt;H343,1+K343,0)</f>
        <v>0</v>
      </c>
      <c r="L342" s="32" t="n">
        <f aca="false">MIN(0, H342-MAX(H343:H353))</f>
        <v>0</v>
      </c>
      <c r="M342" s="3" t="n">
        <f aca="false">ABS(L342)/MAX(H342:H353)</f>
        <v>0</v>
      </c>
    </row>
    <row r="343" customFormat="false" ht="15" hidden="false" customHeight="false" outlineLevel="0" collapsed="false">
      <c r="A343" s="25" t="s">
        <v>353</v>
      </c>
      <c r="B343" s="25" t="str">
        <f aca="false">LEFT(A343,2)</f>
        <v>06</v>
      </c>
      <c r="C343" s="26" t="n">
        <f aca="false">VLOOKUP(MID(A343,4,4),MONTHS!$A$1:$B$12,2,0)</f>
        <v>1</v>
      </c>
      <c r="D343" s="26" t="n">
        <f aca="false">_xlfn.NUMBERVALUE(RIGHT(A343,2))-43</f>
        <v>23</v>
      </c>
      <c r="E343" s="27" t="n">
        <f aca="false">DATE(2000+D343,C343,B343)</f>
        <v>44932</v>
      </c>
      <c r="F343" s="28" t="n">
        <v>14.2166</v>
      </c>
      <c r="G343" s="28" t="n">
        <v>14.2167</v>
      </c>
      <c r="H343" s="28" t="n">
        <v>14.2166</v>
      </c>
      <c r="I343" s="29" t="n">
        <f aca="false">F343-F344</f>
        <v>0.000700000000000145</v>
      </c>
      <c r="J343" s="30" t="n">
        <f aca="false">I343/F344/(E343-E344)*100</f>
        <v>0.00492406390028169</v>
      </c>
      <c r="K343" s="31" t="n">
        <f aca="false">IF(H343&lt;H344,1+K344,0)</f>
        <v>0</v>
      </c>
      <c r="L343" s="32" t="n">
        <f aca="false">MIN(0, H343-MAX(H344:H354))</f>
        <v>0</v>
      </c>
      <c r="M343" s="3" t="n">
        <f aca="false">ABS(L343)/MAX(H343:H354)</f>
        <v>0</v>
      </c>
    </row>
    <row r="344" customFormat="false" ht="15" hidden="false" customHeight="false" outlineLevel="0" collapsed="false">
      <c r="A344" s="25" t="s">
        <v>354</v>
      </c>
      <c r="B344" s="25" t="str">
        <f aca="false">LEFT(A344,2)</f>
        <v>05</v>
      </c>
      <c r="C344" s="26" t="n">
        <f aca="false">VLOOKUP(MID(A344,4,4),MONTHS!$A$1:$B$12,2,0)</f>
        <v>1</v>
      </c>
      <c r="D344" s="26" t="n">
        <f aca="false">_xlfn.NUMBERVALUE(RIGHT(A344,2))-43</f>
        <v>23</v>
      </c>
      <c r="E344" s="27" t="n">
        <f aca="false">DATE(2000+D344,C344,B344)</f>
        <v>44931</v>
      </c>
      <c r="F344" s="28" t="n">
        <v>14.2159</v>
      </c>
      <c r="G344" s="28" t="n">
        <v>14.216</v>
      </c>
      <c r="H344" s="28" t="n">
        <v>14.2159</v>
      </c>
      <c r="I344" s="29" t="n">
        <f aca="false">F344-F345</f>
        <v>0.00109999999999921</v>
      </c>
      <c r="J344" s="30" t="n">
        <f aca="false">I344/F345/(E344-E345)*100</f>
        <v>0.0077384134845317</v>
      </c>
      <c r="K344" s="31" t="n">
        <f aca="false">IF(H344&lt;H345,1+K345,0)</f>
        <v>0</v>
      </c>
      <c r="L344" s="32" t="n">
        <f aca="false">MIN(0, H344-MAX(H345:H355))</f>
        <v>0</v>
      </c>
      <c r="M344" s="3" t="n">
        <f aca="false">ABS(L344)/MAX(H344:H355)</f>
        <v>0</v>
      </c>
    </row>
    <row r="345" customFormat="false" ht="15" hidden="false" customHeight="false" outlineLevel="0" collapsed="false">
      <c r="A345" s="25" t="s">
        <v>355</v>
      </c>
      <c r="B345" s="25" t="str">
        <f aca="false">LEFT(A345,2)</f>
        <v>04</v>
      </c>
      <c r="C345" s="26" t="n">
        <f aca="false">VLOOKUP(MID(A345,4,4),MONTHS!$A$1:$B$12,2,0)</f>
        <v>1</v>
      </c>
      <c r="D345" s="26" t="n">
        <f aca="false">_xlfn.NUMBERVALUE(RIGHT(A345,2))-43</f>
        <v>23</v>
      </c>
      <c r="E345" s="27" t="n">
        <f aca="false">DATE(2000+D345,C345,B345)</f>
        <v>44930</v>
      </c>
      <c r="F345" s="28" t="n">
        <v>14.2148</v>
      </c>
      <c r="G345" s="28" t="n">
        <v>14.2149</v>
      </c>
      <c r="H345" s="28" t="n">
        <v>14.2148</v>
      </c>
      <c r="I345" s="29" t="n">
        <f aca="false">F345-F346</f>
        <v>0.00120000000000076</v>
      </c>
      <c r="J345" s="30" t="n">
        <f aca="false">I345/F346/(E345-E346)*100</f>
        <v>0.00844261833737235</v>
      </c>
      <c r="K345" s="31" t="n">
        <f aca="false">IF(H345&lt;H346,1+K346,0)</f>
        <v>0</v>
      </c>
      <c r="L345" s="32" t="n">
        <f aca="false">MIN(0, H345-MAX(H346:H356))</f>
        <v>0</v>
      </c>
      <c r="M345" s="3" t="n">
        <f aca="false">ABS(L345)/MAX(H345:H356)</f>
        <v>0</v>
      </c>
    </row>
    <row r="346" customFormat="false" ht="15" hidden="false" customHeight="false" outlineLevel="0" collapsed="false">
      <c r="A346" s="25" t="s">
        <v>356</v>
      </c>
      <c r="B346" s="25" t="str">
        <f aca="false">LEFT(A346,2)</f>
        <v>03</v>
      </c>
      <c r="C346" s="26" t="n">
        <f aca="false">VLOOKUP(MID(A346,4,4),MONTHS!$A$1:$B$12,2,0)</f>
        <v>1</v>
      </c>
      <c r="D346" s="26" t="n">
        <f aca="false">_xlfn.NUMBERVALUE(RIGHT(A346,2))-43</f>
        <v>23</v>
      </c>
      <c r="E346" s="27" t="n">
        <f aca="false">DATE(2000+D346,C346,B346)</f>
        <v>44929</v>
      </c>
      <c r="F346" s="28" t="n">
        <v>14.2136</v>
      </c>
      <c r="G346" s="28" t="n">
        <v>14.2137</v>
      </c>
      <c r="H346" s="28" t="n">
        <v>14.2136</v>
      </c>
      <c r="I346" s="29" t="n">
        <f aca="false">F346-F347</f>
        <v>0.0022000000000002</v>
      </c>
      <c r="J346" s="30" t="n">
        <f aca="false">I346/F347/(E346-E347)*100</f>
        <v>0.00387013242889547</v>
      </c>
      <c r="K346" s="31" t="n">
        <f aca="false">IF(H346&lt;H347,1+K347,0)</f>
        <v>0</v>
      </c>
      <c r="L346" s="32" t="n">
        <f aca="false">MIN(0, H346-MAX(H347:H357))</f>
        <v>0</v>
      </c>
      <c r="M346" s="3" t="n">
        <f aca="false">ABS(L346)/MAX(H346:H357)</f>
        <v>0</v>
      </c>
    </row>
    <row r="347" customFormat="false" ht="15" hidden="false" customHeight="false" outlineLevel="0" collapsed="false">
      <c r="A347" s="25" t="s">
        <v>357</v>
      </c>
      <c r="B347" s="25" t="str">
        <f aca="false">LEFT(A347,2)</f>
        <v>30</v>
      </c>
      <c r="C347" s="26" t="n">
        <f aca="false">VLOOKUP(MID(A347,4,4),MONTHS!$A$1:$B$12,2,0)</f>
        <v>12</v>
      </c>
      <c r="D347" s="26" t="n">
        <f aca="false">_xlfn.NUMBERVALUE(RIGHT(A347,2))-43</f>
        <v>22</v>
      </c>
      <c r="E347" s="27" t="n">
        <f aca="false">DATE(2000+D347,C347,B347)</f>
        <v>44925</v>
      </c>
      <c r="F347" s="28" t="n">
        <v>14.2114</v>
      </c>
      <c r="G347" s="28" t="n">
        <v>14.2115</v>
      </c>
      <c r="H347" s="28" t="n">
        <v>14.2114</v>
      </c>
      <c r="I347" s="29" t="n">
        <f aca="false">F347-F348</f>
        <v>0.00569999999999915</v>
      </c>
      <c r="J347" s="30" t="n">
        <f aca="false">I347/F348/(E347-E348)*100</f>
        <v>0.0401247386612356</v>
      </c>
      <c r="K347" s="31" t="n">
        <f aca="false">IF(H347&lt;H348,1+K348,0)</f>
        <v>0</v>
      </c>
      <c r="L347" s="32" t="n">
        <f aca="false">MIN(0, H347-MAX(H348:H358))</f>
        <v>0</v>
      </c>
      <c r="M347" s="3" t="n">
        <f aca="false">ABS(L347)/MAX(H347:H358)</f>
        <v>0</v>
      </c>
    </row>
    <row r="348" customFormat="false" ht="15" hidden="false" customHeight="false" outlineLevel="0" collapsed="false">
      <c r="A348" s="25" t="s">
        <v>358</v>
      </c>
      <c r="B348" s="25" t="str">
        <f aca="false">LEFT(A348,2)</f>
        <v>29</v>
      </c>
      <c r="C348" s="26" t="n">
        <f aca="false">VLOOKUP(MID(A348,4,4),MONTHS!$A$1:$B$12,2,0)</f>
        <v>12</v>
      </c>
      <c r="D348" s="26" t="n">
        <f aca="false">_xlfn.NUMBERVALUE(RIGHT(A348,2))-43</f>
        <v>22</v>
      </c>
      <c r="E348" s="27" t="n">
        <f aca="false">DATE(2000+D348,C348,B348)</f>
        <v>44924</v>
      </c>
      <c r="F348" s="28" t="n">
        <v>14.2057</v>
      </c>
      <c r="G348" s="28" t="n">
        <v>14.2058</v>
      </c>
      <c r="H348" s="28" t="n">
        <v>14.2057</v>
      </c>
      <c r="I348" s="29" t="n">
        <f aca="false">F348-F349</f>
        <v>0.00130000000000052</v>
      </c>
      <c r="J348" s="30" t="n">
        <f aca="false">I348/F349/(E348-E349)*100</f>
        <v>0.00915209371744335</v>
      </c>
      <c r="K348" s="31" t="n">
        <f aca="false">IF(H348&lt;H349,1+K349,0)</f>
        <v>0</v>
      </c>
      <c r="L348" s="32" t="n">
        <f aca="false">MIN(0, H348-MAX(H349:H359))</f>
        <v>0</v>
      </c>
      <c r="M348" s="3" t="n">
        <f aca="false">ABS(L348)/MAX(H348:H359)</f>
        <v>0</v>
      </c>
    </row>
    <row r="349" customFormat="false" ht="15" hidden="false" customHeight="false" outlineLevel="0" collapsed="false">
      <c r="A349" s="25" t="s">
        <v>359</v>
      </c>
      <c r="B349" s="25" t="str">
        <f aca="false">LEFT(A349,2)</f>
        <v>28</v>
      </c>
      <c r="C349" s="26" t="n">
        <f aca="false">VLOOKUP(MID(A349,4,4),MONTHS!$A$1:$B$12,2,0)</f>
        <v>12</v>
      </c>
      <c r="D349" s="26" t="n">
        <f aca="false">_xlfn.NUMBERVALUE(RIGHT(A349,2))-43</f>
        <v>22</v>
      </c>
      <c r="E349" s="27" t="n">
        <f aca="false">DATE(2000+D349,C349,B349)</f>
        <v>44923</v>
      </c>
      <c r="F349" s="28" t="n">
        <v>14.2044</v>
      </c>
      <c r="G349" s="28" t="n">
        <v>14.2045</v>
      </c>
      <c r="H349" s="28" t="n">
        <v>14.2044</v>
      </c>
      <c r="I349" s="29" t="n">
        <f aca="false">F349-F350</f>
        <v>0.000600000000000378</v>
      </c>
      <c r="J349" s="30" t="n">
        <f aca="false">I349/F350/(E349-E350)*100</f>
        <v>0.0042242216871568</v>
      </c>
      <c r="K349" s="31" t="n">
        <f aca="false">IF(H349&lt;H350,1+K350,0)</f>
        <v>0</v>
      </c>
      <c r="L349" s="32" t="n">
        <f aca="false">MIN(0, H349-MAX(H350:H360))</f>
        <v>0</v>
      </c>
      <c r="M349" s="3" t="n">
        <f aca="false">ABS(L349)/MAX(H349:H360)</f>
        <v>0</v>
      </c>
    </row>
    <row r="350" customFormat="false" ht="15" hidden="false" customHeight="false" outlineLevel="0" collapsed="false">
      <c r="A350" s="25" t="s">
        <v>360</v>
      </c>
      <c r="B350" s="25" t="str">
        <f aca="false">LEFT(A350,2)</f>
        <v>27</v>
      </c>
      <c r="C350" s="26" t="n">
        <f aca="false">VLOOKUP(MID(A350,4,4),MONTHS!$A$1:$B$12,2,0)</f>
        <v>12</v>
      </c>
      <c r="D350" s="26" t="n">
        <f aca="false">_xlfn.NUMBERVALUE(RIGHT(A350,2))-43</f>
        <v>22</v>
      </c>
      <c r="E350" s="27" t="n">
        <f aca="false">DATE(2000+D350,C350,B350)</f>
        <v>44922</v>
      </c>
      <c r="F350" s="28" t="n">
        <v>14.2038</v>
      </c>
      <c r="G350" s="28" t="n">
        <v>14.2039</v>
      </c>
      <c r="H350" s="28" t="n">
        <v>14.2038</v>
      </c>
      <c r="I350" s="29" t="n">
        <f aca="false">F350-F351</f>
        <v>0.000199999999999534</v>
      </c>
      <c r="J350" s="30" t="n">
        <f aca="false">I350/F351/(E350-E351)*100</f>
        <v>0.0014080937227149</v>
      </c>
      <c r="K350" s="31" t="n">
        <f aca="false">IF(H350&lt;H351,1+K351,0)</f>
        <v>0</v>
      </c>
      <c r="L350" s="32" t="n">
        <f aca="false">MIN(0, H350-MAX(H351:H361))</f>
        <v>0</v>
      </c>
      <c r="M350" s="3" t="n">
        <f aca="false">ABS(L350)/MAX(H350:H361)</f>
        <v>0</v>
      </c>
    </row>
    <row r="351" customFormat="false" ht="15" hidden="false" customHeight="false" outlineLevel="0" collapsed="false">
      <c r="A351" s="25" t="s">
        <v>361</v>
      </c>
      <c r="B351" s="25" t="str">
        <f aca="false">LEFT(A351,2)</f>
        <v>26</v>
      </c>
      <c r="C351" s="26" t="n">
        <f aca="false">VLOOKUP(MID(A351,4,4),MONTHS!$A$1:$B$12,2,0)</f>
        <v>12</v>
      </c>
      <c r="D351" s="26" t="n">
        <f aca="false">_xlfn.NUMBERVALUE(RIGHT(A351,2))-43</f>
        <v>22</v>
      </c>
      <c r="E351" s="27" t="n">
        <f aca="false">DATE(2000+D351,C351,B351)</f>
        <v>44921</v>
      </c>
      <c r="F351" s="28" t="n">
        <v>14.2036</v>
      </c>
      <c r="G351" s="28" t="n">
        <v>14.2037</v>
      </c>
      <c r="H351" s="28" t="n">
        <v>14.2036</v>
      </c>
      <c r="I351" s="29" t="n">
        <f aca="false">F351-F352</f>
        <v>0.000899999999999679</v>
      </c>
      <c r="J351" s="30" t="n">
        <f aca="false">I351/F352/(E351-E352)*100</f>
        <v>0.00211227442669276</v>
      </c>
      <c r="K351" s="31" t="n">
        <f aca="false">IF(H351&lt;H352,1+K352,0)</f>
        <v>0</v>
      </c>
      <c r="L351" s="32" t="n">
        <f aca="false">MIN(0, H351-MAX(H352:H362))</f>
        <v>0</v>
      </c>
      <c r="M351" s="3" t="n">
        <f aca="false">ABS(L351)/MAX(H351:H362)</f>
        <v>0</v>
      </c>
    </row>
    <row r="352" customFormat="false" ht="15" hidden="false" customHeight="false" outlineLevel="0" collapsed="false">
      <c r="A352" s="25" t="s">
        <v>362</v>
      </c>
      <c r="B352" s="25" t="str">
        <f aca="false">LEFT(A352,2)</f>
        <v>23</v>
      </c>
      <c r="C352" s="26" t="n">
        <f aca="false">VLOOKUP(MID(A352,4,4),MONTHS!$A$1:$B$12,2,0)</f>
        <v>12</v>
      </c>
      <c r="D352" s="26" t="n">
        <f aca="false">_xlfn.NUMBERVALUE(RIGHT(A352,2))-43</f>
        <v>22</v>
      </c>
      <c r="E352" s="27" t="n">
        <f aca="false">DATE(2000+D352,C352,B352)</f>
        <v>44918</v>
      </c>
      <c r="F352" s="28" t="n">
        <v>14.2027</v>
      </c>
      <c r="G352" s="28" t="n">
        <v>14.2028</v>
      </c>
      <c r="H352" s="28" t="n">
        <v>14.2027</v>
      </c>
      <c r="I352" s="29" t="n">
        <f aca="false">F352-F353</f>
        <v>0.000199999999999534</v>
      </c>
      <c r="J352" s="30" t="n">
        <f aca="false">I352/F353/(E352-E353)*100</f>
        <v>0.00140820278119721</v>
      </c>
      <c r="K352" s="31" t="n">
        <f aca="false">IF(H352&lt;H353,1+K353,0)</f>
        <v>0</v>
      </c>
      <c r="L352" s="32" t="n">
        <f aca="false">MIN(0, H352-MAX(H353:H363))</f>
        <v>0</v>
      </c>
      <c r="M352" s="3" t="n">
        <f aca="false">ABS(L352)/MAX(H352:H363)</f>
        <v>0</v>
      </c>
    </row>
    <row r="353" customFormat="false" ht="15" hidden="false" customHeight="false" outlineLevel="0" collapsed="false">
      <c r="A353" s="25" t="s">
        <v>363</v>
      </c>
      <c r="B353" s="25" t="str">
        <f aca="false">LEFT(A353,2)</f>
        <v>22</v>
      </c>
      <c r="C353" s="26" t="n">
        <f aca="false">VLOOKUP(MID(A353,4,4),MONTHS!$A$1:$B$12,2,0)</f>
        <v>12</v>
      </c>
      <c r="D353" s="26" t="n">
        <f aca="false">_xlfn.NUMBERVALUE(RIGHT(A353,2))-43</f>
        <v>22</v>
      </c>
      <c r="E353" s="27" t="n">
        <f aca="false">DATE(2000+D353,C353,B353)</f>
        <v>44917</v>
      </c>
      <c r="F353" s="28" t="n">
        <v>14.2025</v>
      </c>
      <c r="G353" s="28" t="n">
        <v>14.2026</v>
      </c>
      <c r="H353" s="28" t="n">
        <v>14.2025</v>
      </c>
      <c r="I353" s="29" t="n">
        <f aca="false">F353-F354</f>
        <v>0</v>
      </c>
      <c r="J353" s="30" t="n">
        <f aca="false">I353/F354/(E353-E354)*100</f>
        <v>0</v>
      </c>
      <c r="K353" s="31" t="n">
        <f aca="false">IF(H353&lt;H354,1+K354,0)</f>
        <v>0</v>
      </c>
      <c r="L353" s="32" t="n">
        <f aca="false">MIN(0, H353-MAX(H354:H364))</f>
        <v>0</v>
      </c>
      <c r="M353" s="3" t="n">
        <f aca="false">ABS(L353)/MAX(H353:H364)</f>
        <v>0</v>
      </c>
    </row>
    <row r="354" customFormat="false" ht="15" hidden="false" customHeight="false" outlineLevel="0" collapsed="false">
      <c r="A354" s="25" t="s">
        <v>364</v>
      </c>
      <c r="B354" s="25" t="str">
        <f aca="false">LEFT(A354,2)</f>
        <v>21</v>
      </c>
      <c r="C354" s="26" t="n">
        <f aca="false">VLOOKUP(MID(A354,4,4),MONTHS!$A$1:$B$12,2,0)</f>
        <v>12</v>
      </c>
      <c r="D354" s="26" t="n">
        <f aca="false">_xlfn.NUMBERVALUE(RIGHT(A354,2))-43</f>
        <v>22</v>
      </c>
      <c r="E354" s="27" t="n">
        <f aca="false">DATE(2000+D354,C354,B354)</f>
        <v>44916</v>
      </c>
      <c r="F354" s="28" t="n">
        <v>14.2025</v>
      </c>
      <c r="G354" s="28" t="n">
        <v>14.2026</v>
      </c>
      <c r="H354" s="28" t="n">
        <v>14.2025</v>
      </c>
      <c r="I354" s="29" t="n">
        <f aca="false">F354-F355</f>
        <v>0.00100000000000122</v>
      </c>
      <c r="J354" s="30" t="n">
        <f aca="false">I354/F355/(E354-E355)*100</f>
        <v>0.00704150969968822</v>
      </c>
      <c r="K354" s="31" t="n">
        <f aca="false">IF(H354&lt;H355,1+K355,0)</f>
        <v>0</v>
      </c>
      <c r="L354" s="32" t="n">
        <f aca="false">MIN(0, H354-MAX(H355:H365))</f>
        <v>0</v>
      </c>
      <c r="M354" s="3" t="n">
        <f aca="false">ABS(L354)/MAX(H354:H365)</f>
        <v>0</v>
      </c>
    </row>
    <row r="355" customFormat="false" ht="15" hidden="false" customHeight="false" outlineLevel="0" collapsed="false">
      <c r="A355" s="25" t="s">
        <v>365</v>
      </c>
      <c r="B355" s="25" t="str">
        <f aca="false">LEFT(A355,2)</f>
        <v>20</v>
      </c>
      <c r="C355" s="26" t="n">
        <f aca="false">VLOOKUP(MID(A355,4,4),MONTHS!$A$1:$B$12,2,0)</f>
        <v>12</v>
      </c>
      <c r="D355" s="26" t="n">
        <f aca="false">_xlfn.NUMBERVALUE(RIGHT(A355,2))-43</f>
        <v>22</v>
      </c>
      <c r="E355" s="27" t="n">
        <f aca="false">DATE(2000+D355,C355,B355)</f>
        <v>44915</v>
      </c>
      <c r="F355" s="28" t="n">
        <v>14.2015</v>
      </c>
      <c r="G355" s="28" t="n">
        <v>14.2016</v>
      </c>
      <c r="H355" s="28" t="n">
        <v>14.2015</v>
      </c>
      <c r="I355" s="29" t="n">
        <f aca="false">F355-F356</f>
        <v>-0.000400000000000844</v>
      </c>
      <c r="J355" s="30" t="n">
        <f aca="false">I355/F356/(E355-E356)*100</f>
        <v>-0.00281652454953805</v>
      </c>
      <c r="K355" s="31" t="n">
        <f aca="false">IF(H355&lt;H356,1+K356,0)</f>
        <v>1</v>
      </c>
      <c r="L355" s="32" t="n">
        <f aca="false">MIN(0, H355-MAX(H356:H366))</f>
        <v>-0.000400000000000844</v>
      </c>
      <c r="M355" s="3" t="n">
        <f aca="false">ABS(L355)/MAX(H355:H366)</f>
        <v>2.81652454953805E-005</v>
      </c>
    </row>
    <row r="356" customFormat="false" ht="15" hidden="false" customHeight="false" outlineLevel="0" collapsed="false">
      <c r="A356" s="25" t="s">
        <v>366</v>
      </c>
      <c r="B356" s="25" t="str">
        <f aca="false">LEFT(A356,2)</f>
        <v>19</v>
      </c>
      <c r="C356" s="26" t="n">
        <f aca="false">VLOOKUP(MID(A356,4,4),MONTHS!$A$1:$B$12,2,0)</f>
        <v>12</v>
      </c>
      <c r="D356" s="26" t="n">
        <f aca="false">_xlfn.NUMBERVALUE(RIGHT(A356,2))-43</f>
        <v>22</v>
      </c>
      <c r="E356" s="27" t="n">
        <f aca="false">DATE(2000+D356,C356,B356)</f>
        <v>44914</v>
      </c>
      <c r="F356" s="28" t="n">
        <v>14.2019</v>
      </c>
      <c r="G356" s="28" t="n">
        <v>14.202</v>
      </c>
      <c r="H356" s="28" t="n">
        <v>14.2019</v>
      </c>
      <c r="I356" s="29" t="n">
        <f aca="false">F356-F357</f>
        <v>0.00110000000000099</v>
      </c>
      <c r="J356" s="30" t="n">
        <f aca="false">I356/F357/(E356-E357)*100</f>
        <v>0.00258201415882905</v>
      </c>
      <c r="K356" s="31" t="n">
        <f aca="false">IF(H356&lt;H357,1+K357,0)</f>
        <v>0</v>
      </c>
      <c r="L356" s="32" t="n">
        <f aca="false">MIN(0, H356-MAX(H357:H367))</f>
        <v>0</v>
      </c>
      <c r="M356" s="3" t="n">
        <f aca="false">ABS(L356)/MAX(H356:H367)</f>
        <v>0</v>
      </c>
    </row>
    <row r="357" customFormat="false" ht="15" hidden="false" customHeight="false" outlineLevel="0" collapsed="false">
      <c r="A357" s="25" t="s">
        <v>367</v>
      </c>
      <c r="B357" s="25" t="str">
        <f aca="false">LEFT(A357,2)</f>
        <v>16</v>
      </c>
      <c r="C357" s="26" t="n">
        <f aca="false">VLOOKUP(MID(A357,4,4),MONTHS!$A$1:$B$12,2,0)</f>
        <v>12</v>
      </c>
      <c r="D357" s="26" t="n">
        <f aca="false">_xlfn.NUMBERVALUE(RIGHT(A357,2))-43</f>
        <v>22</v>
      </c>
      <c r="E357" s="27" t="n">
        <f aca="false">DATE(2000+D357,C357,B357)</f>
        <v>44911</v>
      </c>
      <c r="F357" s="28" t="n">
        <v>14.2008</v>
      </c>
      <c r="G357" s="28" t="n">
        <v>14.2009</v>
      </c>
      <c r="H357" s="28" t="n">
        <v>14.2008</v>
      </c>
      <c r="I357" s="29" t="n">
        <f aca="false">F357-F358</f>
        <v>0.000699999999998369</v>
      </c>
      <c r="J357" s="30" t="n">
        <f aca="false">I357/F358/(E357-E358)*100</f>
        <v>0.00492954274968746</v>
      </c>
      <c r="K357" s="31" t="n">
        <f aca="false">IF(H357&lt;H358,1+K358,0)</f>
        <v>0</v>
      </c>
      <c r="L357" s="32" t="n">
        <f aca="false">MIN(0, H357-MAX(H358:H368))</f>
        <v>-0.000900000000001455</v>
      </c>
      <c r="M357" s="3" t="n">
        <f aca="false">ABS(L357)/MAX(H357:H368)</f>
        <v>6.33726948183284E-005</v>
      </c>
    </row>
    <row r="358" customFormat="false" ht="15" hidden="false" customHeight="false" outlineLevel="0" collapsed="false">
      <c r="A358" s="25" t="s">
        <v>368</v>
      </c>
      <c r="B358" s="25" t="str">
        <f aca="false">LEFT(A358,2)</f>
        <v>15</v>
      </c>
      <c r="C358" s="26" t="n">
        <f aca="false">VLOOKUP(MID(A358,4,4),MONTHS!$A$1:$B$12,2,0)</f>
        <v>12</v>
      </c>
      <c r="D358" s="26" t="n">
        <f aca="false">_xlfn.NUMBERVALUE(RIGHT(A358,2))-43</f>
        <v>22</v>
      </c>
      <c r="E358" s="27" t="n">
        <f aca="false">DATE(2000+D358,C358,B358)</f>
        <v>44910</v>
      </c>
      <c r="F358" s="28" t="n">
        <v>14.2001</v>
      </c>
      <c r="G358" s="28" t="n">
        <v>14.2002</v>
      </c>
      <c r="H358" s="28" t="n">
        <v>14.2001</v>
      </c>
      <c r="I358" s="29" t="n">
        <f aca="false">F358-F359</f>
        <v>-0.00159999999999982</v>
      </c>
      <c r="J358" s="30" t="n">
        <f aca="false">I358/F359/(E358-E359)*100</f>
        <v>-0.0112662568565723</v>
      </c>
      <c r="K358" s="31" t="n">
        <f aca="false">IF(H358&lt;H359,1+K359,0)</f>
        <v>1</v>
      </c>
      <c r="L358" s="32" t="n">
        <f aca="false">MIN(0, H358-MAX(H359:H369))</f>
        <v>-0.00159999999999982</v>
      </c>
      <c r="M358" s="3" t="n">
        <f aca="false">ABS(L358)/MAX(H358:H369)</f>
        <v>0.000112662568565723</v>
      </c>
    </row>
    <row r="359" customFormat="false" ht="15" hidden="false" customHeight="false" outlineLevel="0" collapsed="false">
      <c r="A359" s="25" t="s">
        <v>369</v>
      </c>
      <c r="B359" s="25" t="str">
        <f aca="false">LEFT(A359,2)</f>
        <v>14</v>
      </c>
      <c r="C359" s="26" t="n">
        <f aca="false">VLOOKUP(MID(A359,4,4),MONTHS!$A$1:$B$12,2,0)</f>
        <v>12</v>
      </c>
      <c r="D359" s="26" t="n">
        <f aca="false">_xlfn.NUMBERVALUE(RIGHT(A359,2))-43</f>
        <v>22</v>
      </c>
      <c r="E359" s="27" t="n">
        <f aca="false">DATE(2000+D359,C359,B359)</f>
        <v>44909</v>
      </c>
      <c r="F359" s="28" t="n">
        <v>14.2017</v>
      </c>
      <c r="G359" s="28" t="n">
        <v>14.2018</v>
      </c>
      <c r="H359" s="28" t="n">
        <v>14.2017</v>
      </c>
      <c r="I359" s="29" t="n">
        <f aca="false">F359-F360</f>
        <v>0.00100000000000122</v>
      </c>
      <c r="J359" s="30" t="n">
        <f aca="false">I359/F360/(E359-E360)*100</f>
        <v>0.00704190638490513</v>
      </c>
      <c r="K359" s="31" t="n">
        <f aca="false">IF(H359&lt;H360,1+K360,0)</f>
        <v>0</v>
      </c>
      <c r="L359" s="32" t="n">
        <f aca="false">MIN(0, H359-MAX(H360:H370))</f>
        <v>0</v>
      </c>
      <c r="M359" s="3" t="n">
        <f aca="false">ABS(L359)/MAX(H359:H370)</f>
        <v>0</v>
      </c>
    </row>
    <row r="360" customFormat="false" ht="15" hidden="false" customHeight="false" outlineLevel="0" collapsed="false">
      <c r="A360" s="25" t="s">
        <v>370</v>
      </c>
      <c r="B360" s="25" t="str">
        <f aca="false">LEFT(A360,2)</f>
        <v>13</v>
      </c>
      <c r="C360" s="26" t="n">
        <f aca="false">VLOOKUP(MID(A360,4,4),MONTHS!$A$1:$B$12,2,0)</f>
        <v>12</v>
      </c>
      <c r="D360" s="26" t="n">
        <f aca="false">_xlfn.NUMBERVALUE(RIGHT(A360,2))-43</f>
        <v>22</v>
      </c>
      <c r="E360" s="27" t="n">
        <f aca="false">DATE(2000+D360,C360,B360)</f>
        <v>44908</v>
      </c>
      <c r="F360" s="28" t="n">
        <v>14.2007</v>
      </c>
      <c r="G360" s="28" t="n">
        <v>14.2008</v>
      </c>
      <c r="H360" s="28" t="n">
        <v>14.2007</v>
      </c>
      <c r="I360" s="29" t="n">
        <f aca="false">F360-F361</f>
        <v>0.00129999999999875</v>
      </c>
      <c r="J360" s="30" t="n">
        <f aca="false">I360/F361/(E360-E361)*100</f>
        <v>0.00228882910545295</v>
      </c>
      <c r="K360" s="31" t="n">
        <f aca="false">IF(H360&lt;H361,1+K361,0)</f>
        <v>0</v>
      </c>
      <c r="L360" s="32" t="n">
        <f aca="false">MIN(0, H360-MAX(H361:H371))</f>
        <v>0</v>
      </c>
      <c r="M360" s="3" t="n">
        <f aca="false">ABS(L360)/MAX(H360:H371)</f>
        <v>0</v>
      </c>
    </row>
    <row r="361" customFormat="false" ht="15" hidden="false" customHeight="false" outlineLevel="0" collapsed="false">
      <c r="A361" s="25" t="s">
        <v>371</v>
      </c>
      <c r="B361" s="25" t="str">
        <f aca="false">LEFT(A361,2)</f>
        <v>09</v>
      </c>
      <c r="C361" s="26" t="n">
        <f aca="false">VLOOKUP(MID(A361,4,4),MONTHS!$A$1:$B$12,2,0)</f>
        <v>12</v>
      </c>
      <c r="D361" s="26" t="n">
        <f aca="false">_xlfn.NUMBERVALUE(RIGHT(A361,2))-43</f>
        <v>22</v>
      </c>
      <c r="E361" s="27" t="n">
        <f aca="false">DATE(2000+D361,C361,B361)</f>
        <v>44904</v>
      </c>
      <c r="F361" s="28" t="n">
        <v>14.1994</v>
      </c>
      <c r="G361" s="28" t="n">
        <v>14.1995</v>
      </c>
      <c r="H361" s="28" t="n">
        <v>14.1994</v>
      </c>
      <c r="I361" s="29" t="n">
        <f aca="false">F361-F362</f>
        <v>0.000700000000000145</v>
      </c>
      <c r="J361" s="30" t="n">
        <f aca="false">I361/F362/(E361-E362)*100</f>
        <v>0.00493002880545504</v>
      </c>
      <c r="K361" s="31" t="n">
        <f aca="false">IF(H361&lt;H362,1+K362,0)</f>
        <v>0</v>
      </c>
      <c r="L361" s="32" t="n">
        <f aca="false">MIN(0, H361-MAX(H362:H372))</f>
        <v>0</v>
      </c>
      <c r="M361" s="3" t="n">
        <f aca="false">ABS(L361)/MAX(H361:H372)</f>
        <v>0</v>
      </c>
    </row>
    <row r="362" customFormat="false" ht="15" hidden="false" customHeight="false" outlineLevel="0" collapsed="false">
      <c r="A362" s="25" t="s">
        <v>372</v>
      </c>
      <c r="B362" s="25" t="str">
        <f aca="false">LEFT(A362,2)</f>
        <v>08</v>
      </c>
      <c r="C362" s="26" t="n">
        <f aca="false">VLOOKUP(MID(A362,4,4),MONTHS!$A$1:$B$12,2,0)</f>
        <v>12</v>
      </c>
      <c r="D362" s="26" t="n">
        <f aca="false">_xlfn.NUMBERVALUE(RIGHT(A362,2))-43</f>
        <v>22</v>
      </c>
      <c r="E362" s="27" t="n">
        <f aca="false">DATE(2000+D362,C362,B362)</f>
        <v>44903</v>
      </c>
      <c r="F362" s="28" t="n">
        <v>14.1987</v>
      </c>
      <c r="G362" s="28" t="n">
        <v>14.1988</v>
      </c>
      <c r="H362" s="28" t="n">
        <v>14.1987</v>
      </c>
      <c r="I362" s="29" t="n">
        <f aca="false">F362-F363</f>
        <v>0.00229999999999997</v>
      </c>
      <c r="J362" s="30" t="n">
        <f aca="false">I362/F363/(E362-E363)*100</f>
        <v>0.0162012904680058</v>
      </c>
      <c r="K362" s="31" t="n">
        <f aca="false">IF(H362&lt;H363,1+K363,0)</f>
        <v>0</v>
      </c>
      <c r="L362" s="32" t="n">
        <f aca="false">MIN(0, H362-MAX(H363:H373))</f>
        <v>0</v>
      </c>
      <c r="M362" s="3" t="n">
        <f aca="false">ABS(L362)/MAX(H362:H373)</f>
        <v>0</v>
      </c>
    </row>
    <row r="363" customFormat="false" ht="15" hidden="false" customHeight="false" outlineLevel="0" collapsed="false">
      <c r="A363" s="25" t="s">
        <v>373</v>
      </c>
      <c r="B363" s="25" t="str">
        <f aca="false">LEFT(A363,2)</f>
        <v>07</v>
      </c>
      <c r="C363" s="26" t="n">
        <f aca="false">VLOOKUP(MID(A363,4,4),MONTHS!$A$1:$B$12,2,0)</f>
        <v>12</v>
      </c>
      <c r="D363" s="26" t="n">
        <f aca="false">_xlfn.NUMBERVALUE(RIGHT(A363,2))-43</f>
        <v>22</v>
      </c>
      <c r="E363" s="27" t="n">
        <f aca="false">DATE(2000+D363,C363,B363)</f>
        <v>44902</v>
      </c>
      <c r="F363" s="28" t="n">
        <v>14.1964</v>
      </c>
      <c r="G363" s="28" t="n">
        <v>14.1965</v>
      </c>
      <c r="H363" s="28" t="n">
        <v>14.1964</v>
      </c>
      <c r="I363" s="29" t="n">
        <f aca="false">F363-F364</f>
        <v>0.000900000000001455</v>
      </c>
      <c r="J363" s="30" t="n">
        <f aca="false">I363/F364/(E363-E364)*100</f>
        <v>0.00634003733578567</v>
      </c>
      <c r="K363" s="31" t="n">
        <f aca="false">IF(H363&lt;H364,1+K364,0)</f>
        <v>0</v>
      </c>
      <c r="L363" s="32" t="n">
        <f aca="false">MIN(0, H363-MAX(H364:H374))</f>
        <v>0</v>
      </c>
      <c r="M363" s="3" t="n">
        <f aca="false">ABS(L363)/MAX(H363:H374)</f>
        <v>0</v>
      </c>
    </row>
    <row r="364" customFormat="false" ht="15" hidden="false" customHeight="false" outlineLevel="0" collapsed="false">
      <c r="A364" s="25" t="s">
        <v>374</v>
      </c>
      <c r="B364" s="25" t="str">
        <f aca="false">LEFT(A364,2)</f>
        <v>06</v>
      </c>
      <c r="C364" s="26" t="n">
        <f aca="false">VLOOKUP(MID(A364,4,4),MONTHS!$A$1:$B$12,2,0)</f>
        <v>12</v>
      </c>
      <c r="D364" s="26" t="n">
        <f aca="false">_xlfn.NUMBERVALUE(RIGHT(A364,2))-43</f>
        <v>22</v>
      </c>
      <c r="E364" s="27" t="n">
        <f aca="false">DATE(2000+D364,C364,B364)</f>
        <v>44901</v>
      </c>
      <c r="F364" s="28" t="n">
        <v>14.1955</v>
      </c>
      <c r="G364" s="28" t="n">
        <v>14.1956</v>
      </c>
      <c r="H364" s="28" t="n">
        <v>14.1955</v>
      </c>
      <c r="I364" s="29" t="n">
        <f aca="false">F364-F365</f>
        <v>0.000499999999998835</v>
      </c>
      <c r="J364" s="30" t="n">
        <f aca="false">I364/F365/(E364-E365)*100</f>
        <v>0.000880591757659096</v>
      </c>
      <c r="K364" s="31" t="n">
        <f aca="false">IF(H364&lt;H365,1+K365,0)</f>
        <v>0</v>
      </c>
      <c r="L364" s="32" t="n">
        <f aca="false">MIN(0, H364-MAX(H365:H375))</f>
        <v>0</v>
      </c>
      <c r="M364" s="3" t="n">
        <f aca="false">ABS(L364)/MAX(H364:H375)</f>
        <v>0</v>
      </c>
    </row>
    <row r="365" customFormat="false" ht="15" hidden="false" customHeight="false" outlineLevel="0" collapsed="false">
      <c r="A365" s="25" t="s">
        <v>375</v>
      </c>
      <c r="B365" s="25" t="str">
        <f aca="false">LEFT(A365,2)</f>
        <v>02</v>
      </c>
      <c r="C365" s="26" t="n">
        <f aca="false">VLOOKUP(MID(A365,4,4),MONTHS!$A$1:$B$12,2,0)</f>
        <v>12</v>
      </c>
      <c r="D365" s="26" t="n">
        <f aca="false">_xlfn.NUMBERVALUE(RIGHT(A365,2))-43</f>
        <v>22</v>
      </c>
      <c r="E365" s="27" t="n">
        <f aca="false">DATE(2000+D365,C365,B365)</f>
        <v>44897</v>
      </c>
      <c r="F365" s="28" t="n">
        <v>14.195</v>
      </c>
      <c r="G365" s="28" t="n">
        <v>14.1951</v>
      </c>
      <c r="H365" s="28" t="n">
        <v>14.195</v>
      </c>
      <c r="I365" s="29" t="n">
        <f aca="false">F365-F366</f>
        <v>0.000300000000001077</v>
      </c>
      <c r="J365" s="30" t="n">
        <f aca="false">I365/F366/(E365-E366)*100</f>
        <v>0.00211346488478853</v>
      </c>
      <c r="K365" s="31" t="n">
        <f aca="false">IF(H365&lt;H366,1+K366,0)</f>
        <v>0</v>
      </c>
      <c r="L365" s="32" t="n">
        <f aca="false">MIN(0, H365-MAX(H366:H376))</f>
        <v>0</v>
      </c>
      <c r="M365" s="3" t="n">
        <f aca="false">ABS(L365)/MAX(H365:H376)</f>
        <v>0</v>
      </c>
    </row>
    <row r="366" customFormat="false" ht="15" hidden="false" customHeight="false" outlineLevel="0" collapsed="false">
      <c r="A366" s="25" t="s">
        <v>376</v>
      </c>
      <c r="B366" s="25" t="str">
        <f aca="false">LEFT(A366,2)</f>
        <v>01</v>
      </c>
      <c r="C366" s="26" t="n">
        <f aca="false">VLOOKUP(MID(A366,4,4),MONTHS!$A$1:$B$12,2,0)</f>
        <v>12</v>
      </c>
      <c r="D366" s="26" t="n">
        <f aca="false">_xlfn.NUMBERVALUE(RIGHT(A366,2))-43</f>
        <v>22</v>
      </c>
      <c r="E366" s="27" t="n">
        <f aca="false">DATE(2000+D366,C366,B366)</f>
        <v>44896</v>
      </c>
      <c r="F366" s="28" t="n">
        <v>14.1947</v>
      </c>
      <c r="G366" s="28" t="n">
        <v>14.1948</v>
      </c>
      <c r="H366" s="28" t="n">
        <v>14.1947</v>
      </c>
      <c r="I366" s="29" t="n">
        <f aca="false">F366-F367</f>
        <v>0</v>
      </c>
      <c r="J366" s="30" t="n">
        <f aca="false">I366/F367/(E366-E367)*100</f>
        <v>0</v>
      </c>
      <c r="K366" s="31" t="n">
        <f aca="false">IF(H366&lt;H367,1+K367,0)</f>
        <v>0</v>
      </c>
      <c r="L366" s="32" t="n">
        <f aca="false">MIN(0, H366-MAX(H367:H377))</f>
        <v>0</v>
      </c>
      <c r="M366" s="3" t="n">
        <f aca="false">ABS(L366)/MAX(H366:H377)</f>
        <v>0</v>
      </c>
    </row>
    <row r="367" customFormat="false" ht="15" hidden="false" customHeight="false" outlineLevel="0" collapsed="false">
      <c r="A367" s="25" t="s">
        <v>377</v>
      </c>
      <c r="B367" s="25" t="str">
        <f aca="false">LEFT(A367,2)</f>
        <v>30</v>
      </c>
      <c r="C367" s="26" t="n">
        <f aca="false">VLOOKUP(MID(A367,4,4),MONTHS!$A$1:$B$12,2,0)</f>
        <v>11</v>
      </c>
      <c r="D367" s="26" t="n">
        <f aca="false">_xlfn.NUMBERVALUE(RIGHT(A367,2))-43</f>
        <v>22</v>
      </c>
      <c r="E367" s="27" t="n">
        <f aca="false">DATE(2000+D367,C367,B367)</f>
        <v>44895</v>
      </c>
      <c r="F367" s="28" t="n">
        <v>14.1947</v>
      </c>
      <c r="G367" s="28" t="n">
        <v>14.1948</v>
      </c>
      <c r="H367" s="28" t="n">
        <v>14.1947</v>
      </c>
      <c r="I367" s="29" t="n">
        <f aca="false">F367-F368</f>
        <v>0.00150000000000006</v>
      </c>
      <c r="J367" s="30" t="n">
        <f aca="false">I367/F368/(E367-E368)*100</f>
        <v>0.0105684412253759</v>
      </c>
      <c r="K367" s="31" t="n">
        <f aca="false">IF(H367&lt;H368,1+K368,0)</f>
        <v>0</v>
      </c>
      <c r="L367" s="32" t="n">
        <f aca="false">MIN(0, H367-MAX(H368:H378))</f>
        <v>0</v>
      </c>
      <c r="M367" s="3" t="n">
        <f aca="false">ABS(L367)/MAX(H367:H378)</f>
        <v>0</v>
      </c>
    </row>
    <row r="368" customFormat="false" ht="15" hidden="false" customHeight="false" outlineLevel="0" collapsed="false">
      <c r="A368" s="25" t="s">
        <v>378</v>
      </c>
      <c r="B368" s="25" t="str">
        <f aca="false">LEFT(A368,2)</f>
        <v>29</v>
      </c>
      <c r="C368" s="26" t="n">
        <f aca="false">VLOOKUP(MID(A368,4,4),MONTHS!$A$1:$B$12,2,0)</f>
        <v>11</v>
      </c>
      <c r="D368" s="26" t="n">
        <f aca="false">_xlfn.NUMBERVALUE(RIGHT(A368,2))-43</f>
        <v>22</v>
      </c>
      <c r="E368" s="27" t="n">
        <f aca="false">DATE(2000+D368,C368,B368)</f>
        <v>44894</v>
      </c>
      <c r="F368" s="28" t="n">
        <v>14.1932</v>
      </c>
      <c r="G368" s="28" t="n">
        <v>14.1933</v>
      </c>
      <c r="H368" s="28" t="n">
        <v>14.1932</v>
      </c>
      <c r="I368" s="29" t="n">
        <f aca="false">F368-F369</f>
        <v>0.00149999999999828</v>
      </c>
      <c r="J368" s="30" t="n">
        <f aca="false">I368/F369/(E368-E369)*100</f>
        <v>0.0105695582629162</v>
      </c>
      <c r="K368" s="31" t="n">
        <f aca="false">IF(H368&lt;H369,1+K369,0)</f>
        <v>0</v>
      </c>
      <c r="L368" s="32" t="n">
        <f aca="false">MIN(0, H368-MAX(H369:H379))</f>
        <v>0</v>
      </c>
      <c r="M368" s="3" t="n">
        <f aca="false">ABS(L368)/MAX(H368:H379)</f>
        <v>0</v>
      </c>
    </row>
    <row r="369" customFormat="false" ht="15" hidden="false" customHeight="false" outlineLevel="0" collapsed="false">
      <c r="A369" s="25" t="s">
        <v>379</v>
      </c>
      <c r="B369" s="25" t="str">
        <f aca="false">LEFT(A369,2)</f>
        <v>28</v>
      </c>
      <c r="C369" s="26" t="n">
        <f aca="false">VLOOKUP(MID(A369,4,4),MONTHS!$A$1:$B$12,2,0)</f>
        <v>11</v>
      </c>
      <c r="D369" s="26" t="n">
        <f aca="false">_xlfn.NUMBERVALUE(RIGHT(A369,2))-43</f>
        <v>22</v>
      </c>
      <c r="E369" s="27" t="n">
        <f aca="false">DATE(2000+D369,C369,B369)</f>
        <v>44893</v>
      </c>
      <c r="F369" s="28" t="n">
        <v>14.1917</v>
      </c>
      <c r="G369" s="28" t="n">
        <v>14.1918</v>
      </c>
      <c r="H369" s="28" t="n">
        <v>14.1917</v>
      </c>
      <c r="I369" s="29" t="n">
        <f aca="false">F369-F370</f>
        <v>0.00120000000000076</v>
      </c>
      <c r="J369" s="30" t="n">
        <f aca="false">I369/F370/(E369-E370)*100</f>
        <v>0.00281878721680175</v>
      </c>
      <c r="K369" s="31" t="n">
        <f aca="false">IF(H369&lt;H370,1+K370,0)</f>
        <v>0</v>
      </c>
      <c r="L369" s="32" t="n">
        <f aca="false">MIN(0, H369-MAX(H370:H380))</f>
        <v>0</v>
      </c>
      <c r="M369" s="3" t="n">
        <f aca="false">ABS(L369)/MAX(H369:H380)</f>
        <v>0</v>
      </c>
    </row>
    <row r="370" customFormat="false" ht="15" hidden="false" customHeight="false" outlineLevel="0" collapsed="false">
      <c r="A370" s="25" t="s">
        <v>380</v>
      </c>
      <c r="B370" s="25" t="str">
        <f aca="false">LEFT(A370,2)</f>
        <v>25</v>
      </c>
      <c r="C370" s="26" t="n">
        <f aca="false">VLOOKUP(MID(A370,4,4),MONTHS!$A$1:$B$12,2,0)</f>
        <v>11</v>
      </c>
      <c r="D370" s="26" t="n">
        <f aca="false">_xlfn.NUMBERVALUE(RIGHT(A370,2))-43</f>
        <v>22</v>
      </c>
      <c r="E370" s="27" t="n">
        <f aca="false">DATE(2000+D370,C370,B370)</f>
        <v>44890</v>
      </c>
      <c r="F370" s="28" t="n">
        <v>14.1905</v>
      </c>
      <c r="G370" s="28" t="n">
        <v>14.1906</v>
      </c>
      <c r="H370" s="28" t="n">
        <v>14.1905</v>
      </c>
      <c r="I370" s="29" t="n">
        <f aca="false">F370-F371</f>
        <v>0.000799999999999912</v>
      </c>
      <c r="J370" s="30" t="n">
        <f aca="false">I370/F371/(E370-E371)*100</f>
        <v>0.00563789227397275</v>
      </c>
      <c r="K370" s="31" t="n">
        <f aca="false">IF(H370&lt;H371,1+K371,0)</f>
        <v>0</v>
      </c>
      <c r="L370" s="32" t="n">
        <f aca="false">MIN(0, H370-MAX(H371:H381))</f>
        <v>0</v>
      </c>
      <c r="M370" s="3" t="n">
        <f aca="false">ABS(L370)/MAX(H370:H381)</f>
        <v>0</v>
      </c>
    </row>
    <row r="371" customFormat="false" ht="15" hidden="false" customHeight="false" outlineLevel="0" collapsed="false">
      <c r="A371" s="25" t="s">
        <v>381</v>
      </c>
      <c r="B371" s="25" t="str">
        <f aca="false">LEFT(A371,2)</f>
        <v>24</v>
      </c>
      <c r="C371" s="26" t="n">
        <f aca="false">VLOOKUP(MID(A371,4,4),MONTHS!$A$1:$B$12,2,0)</f>
        <v>11</v>
      </c>
      <c r="D371" s="26" t="n">
        <f aca="false">_xlfn.NUMBERVALUE(RIGHT(A371,2))-43</f>
        <v>22</v>
      </c>
      <c r="E371" s="27" t="n">
        <f aca="false">DATE(2000+D371,C371,B371)</f>
        <v>44889</v>
      </c>
      <c r="F371" s="28" t="n">
        <v>14.1897</v>
      </c>
      <c r="G371" s="28" t="n">
        <v>14.1898</v>
      </c>
      <c r="H371" s="28" t="n">
        <v>14.1897</v>
      </c>
      <c r="I371" s="29" t="n">
        <f aca="false">F371-F372</f>
        <v>0.00110000000000099</v>
      </c>
      <c r="J371" s="30" t="n">
        <f aca="false">I371/F372/(E371-E372)*100</f>
        <v>0.00775270287414536</v>
      </c>
      <c r="K371" s="31" t="n">
        <f aca="false">IF(H371&lt;H372,1+K372,0)</f>
        <v>0</v>
      </c>
      <c r="L371" s="32" t="n">
        <f aca="false">MIN(0, H371-MAX(H372:H382))</f>
        <v>0</v>
      </c>
      <c r="M371" s="3" t="n">
        <f aca="false">ABS(L371)/MAX(H371:H382)</f>
        <v>0</v>
      </c>
    </row>
    <row r="372" customFormat="false" ht="15" hidden="false" customHeight="false" outlineLevel="0" collapsed="false">
      <c r="A372" s="25" t="s">
        <v>382</v>
      </c>
      <c r="B372" s="25" t="str">
        <f aca="false">LEFT(A372,2)</f>
        <v>23</v>
      </c>
      <c r="C372" s="26" t="n">
        <f aca="false">VLOOKUP(MID(A372,4,4),MONTHS!$A$1:$B$12,2,0)</f>
        <v>11</v>
      </c>
      <c r="D372" s="26" t="n">
        <f aca="false">_xlfn.NUMBERVALUE(RIGHT(A372,2))-43</f>
        <v>22</v>
      </c>
      <c r="E372" s="27" t="n">
        <f aca="false">DATE(2000+D372,C372,B372)</f>
        <v>44888</v>
      </c>
      <c r="F372" s="28" t="n">
        <v>14.1886</v>
      </c>
      <c r="G372" s="28" t="n">
        <v>14.1887</v>
      </c>
      <c r="H372" s="28" t="n">
        <v>14.1886</v>
      </c>
      <c r="I372" s="29" t="n">
        <f aca="false">F372-F373</f>
        <v>0.000499999999998835</v>
      </c>
      <c r="J372" s="30" t="n">
        <f aca="false">I372/F373/(E372-E373)*100</f>
        <v>0.00352408003889763</v>
      </c>
      <c r="K372" s="31" t="n">
        <f aca="false">IF(H372&lt;H373,1+K373,0)</f>
        <v>0</v>
      </c>
      <c r="L372" s="32" t="n">
        <f aca="false">MIN(0, H372-MAX(H373:H383))</f>
        <v>0</v>
      </c>
      <c r="M372" s="3" t="n">
        <f aca="false">ABS(L372)/MAX(H372:H383)</f>
        <v>0</v>
      </c>
    </row>
    <row r="373" customFormat="false" ht="15" hidden="false" customHeight="false" outlineLevel="0" collapsed="false">
      <c r="A373" s="25" t="s">
        <v>383</v>
      </c>
      <c r="B373" s="25" t="str">
        <f aca="false">LEFT(A373,2)</f>
        <v>22</v>
      </c>
      <c r="C373" s="26" t="n">
        <f aca="false">VLOOKUP(MID(A373,4,4),MONTHS!$A$1:$B$12,2,0)</f>
        <v>11</v>
      </c>
      <c r="D373" s="26" t="n">
        <f aca="false">_xlfn.NUMBERVALUE(RIGHT(A373,2))-43</f>
        <v>22</v>
      </c>
      <c r="E373" s="27" t="n">
        <f aca="false">DATE(2000+D373,C373,B373)</f>
        <v>44887</v>
      </c>
      <c r="F373" s="28" t="n">
        <v>14.1881</v>
      </c>
      <c r="G373" s="28" t="n">
        <v>14.1882</v>
      </c>
      <c r="H373" s="28" t="n">
        <v>14.1881</v>
      </c>
      <c r="I373" s="29" t="n">
        <f aca="false">F373-F374</f>
        <v>-0.000199999999999534</v>
      </c>
      <c r="J373" s="30" t="n">
        <f aca="false">I373/F374/(E373-E374)*100</f>
        <v>-0.00140961214521496</v>
      </c>
      <c r="K373" s="31" t="n">
        <f aca="false">IF(H373&lt;H374,1+K374,0)</f>
        <v>1</v>
      </c>
      <c r="L373" s="32" t="n">
        <f aca="false">MIN(0, H373-MAX(H374:H384))</f>
        <v>-0.000199999999999534</v>
      </c>
      <c r="M373" s="3" t="n">
        <f aca="false">ABS(L373)/MAX(H373:H384)</f>
        <v>1.40961214521496E-005</v>
      </c>
    </row>
    <row r="374" customFormat="false" ht="15" hidden="false" customHeight="false" outlineLevel="0" collapsed="false">
      <c r="A374" s="25" t="s">
        <v>384</v>
      </c>
      <c r="B374" s="25" t="str">
        <f aca="false">LEFT(A374,2)</f>
        <v>21</v>
      </c>
      <c r="C374" s="26" t="n">
        <f aca="false">VLOOKUP(MID(A374,4,4),MONTHS!$A$1:$B$12,2,0)</f>
        <v>11</v>
      </c>
      <c r="D374" s="26" t="n">
        <f aca="false">_xlfn.NUMBERVALUE(RIGHT(A374,2))-43</f>
        <v>22</v>
      </c>
      <c r="E374" s="27" t="n">
        <f aca="false">DATE(2000+D374,C374,B374)</f>
        <v>44886</v>
      </c>
      <c r="F374" s="28" t="n">
        <v>14.1883</v>
      </c>
      <c r="G374" s="28" t="n">
        <v>14.1884</v>
      </c>
      <c r="H374" s="28" t="n">
        <v>14.1883</v>
      </c>
      <c r="I374" s="29" t="n">
        <f aca="false">F374-F375</f>
        <v>0.000399999999999068</v>
      </c>
      <c r="J374" s="30" t="n">
        <f aca="false">I374/F375/(E374-E375)*100</f>
        <v>0.000939767924308901</v>
      </c>
      <c r="K374" s="31" t="n">
        <f aca="false">IF(H374&lt;H375,1+K375,0)</f>
        <v>0</v>
      </c>
      <c r="L374" s="32" t="n">
        <f aca="false">MIN(0, H374-MAX(H375:H385))</f>
        <v>0</v>
      </c>
      <c r="M374" s="3" t="n">
        <f aca="false">ABS(L374)/MAX(H374:H385)</f>
        <v>0</v>
      </c>
    </row>
    <row r="375" customFormat="false" ht="15" hidden="false" customHeight="false" outlineLevel="0" collapsed="false">
      <c r="A375" s="25" t="s">
        <v>385</v>
      </c>
      <c r="B375" s="25" t="str">
        <f aca="false">LEFT(A375,2)</f>
        <v>18</v>
      </c>
      <c r="C375" s="26" t="n">
        <f aca="false">VLOOKUP(MID(A375,4,4),MONTHS!$A$1:$B$12,2,0)</f>
        <v>11</v>
      </c>
      <c r="D375" s="26" t="n">
        <f aca="false">_xlfn.NUMBERVALUE(RIGHT(A375,2))-43</f>
        <v>22</v>
      </c>
      <c r="E375" s="27" t="n">
        <f aca="false">DATE(2000+D375,C375,B375)</f>
        <v>44883</v>
      </c>
      <c r="F375" s="28" t="n">
        <v>14.1879</v>
      </c>
      <c r="G375" s="28" t="n">
        <v>14.188</v>
      </c>
      <c r="H375" s="28" t="n">
        <v>14.1879</v>
      </c>
      <c r="I375" s="29" t="n">
        <f aca="false">F375-F376</f>
        <v>0.000400000000000844</v>
      </c>
      <c r="J375" s="30" t="n">
        <f aca="false">I375/F376/(E375-E376)*100</f>
        <v>0.00281938325991784</v>
      </c>
      <c r="K375" s="31" t="n">
        <f aca="false">IF(H375&lt;H376,1+K376,0)</f>
        <v>0</v>
      </c>
      <c r="L375" s="32" t="n">
        <f aca="false">MIN(0, H375-MAX(H376:H386))</f>
        <v>0</v>
      </c>
      <c r="M375" s="3" t="n">
        <f aca="false">ABS(L375)/MAX(H375:H386)</f>
        <v>0</v>
      </c>
    </row>
    <row r="376" customFormat="false" ht="15" hidden="false" customHeight="false" outlineLevel="0" collapsed="false">
      <c r="A376" s="25" t="s">
        <v>386</v>
      </c>
      <c r="B376" s="25" t="str">
        <f aca="false">LEFT(A376,2)</f>
        <v>17</v>
      </c>
      <c r="C376" s="26" t="n">
        <f aca="false">VLOOKUP(MID(A376,4,4),MONTHS!$A$1:$B$12,2,0)</f>
        <v>11</v>
      </c>
      <c r="D376" s="26" t="n">
        <f aca="false">_xlfn.NUMBERVALUE(RIGHT(A376,2))-43</f>
        <v>22</v>
      </c>
      <c r="E376" s="27" t="n">
        <f aca="false">DATE(2000+D376,C376,B376)</f>
        <v>44882</v>
      </c>
      <c r="F376" s="28" t="n">
        <v>14.1875</v>
      </c>
      <c r="G376" s="28" t="n">
        <v>14.1876</v>
      </c>
      <c r="H376" s="28" t="n">
        <v>14.1875</v>
      </c>
      <c r="I376" s="29" t="n">
        <f aca="false">F376-F377</f>
        <v>0.000199999999999534</v>
      </c>
      <c r="J376" s="30" t="n">
        <f aca="false">I376/F377/(E376-E377)*100</f>
        <v>0.00140971150253772</v>
      </c>
      <c r="K376" s="31" t="n">
        <f aca="false">IF(H376&lt;H377,1+K377,0)</f>
        <v>0</v>
      </c>
      <c r="L376" s="32" t="n">
        <f aca="false">MIN(0, H376-MAX(H377:H387))</f>
        <v>0</v>
      </c>
      <c r="M376" s="3" t="n">
        <f aca="false">ABS(L376)/MAX(H376:H387)</f>
        <v>0</v>
      </c>
    </row>
    <row r="377" customFormat="false" ht="15" hidden="false" customHeight="false" outlineLevel="0" collapsed="false">
      <c r="A377" s="25" t="s">
        <v>387</v>
      </c>
      <c r="B377" s="25" t="str">
        <f aca="false">LEFT(A377,2)</f>
        <v>16</v>
      </c>
      <c r="C377" s="26" t="n">
        <f aca="false">VLOOKUP(MID(A377,4,4),MONTHS!$A$1:$B$12,2,0)</f>
        <v>11</v>
      </c>
      <c r="D377" s="26" t="n">
        <f aca="false">_xlfn.NUMBERVALUE(RIGHT(A377,2))-43</f>
        <v>22</v>
      </c>
      <c r="E377" s="27" t="n">
        <f aca="false">DATE(2000+D377,C377,B377)</f>
        <v>44881</v>
      </c>
      <c r="F377" s="28" t="n">
        <v>14.1873</v>
      </c>
      <c r="G377" s="28" t="n">
        <v>14.1874</v>
      </c>
      <c r="H377" s="28" t="n">
        <v>14.1873</v>
      </c>
      <c r="I377" s="29" t="n">
        <f aca="false">F377-F378</f>
        <v>0.000400000000000844</v>
      </c>
      <c r="J377" s="30" t="n">
        <f aca="false">I377/F378/(E377-E378)*100</f>
        <v>0.00281950249879004</v>
      </c>
      <c r="K377" s="31" t="n">
        <f aca="false">IF(H377&lt;H378,1+K378,0)</f>
        <v>0</v>
      </c>
      <c r="L377" s="32" t="n">
        <f aca="false">MIN(0, H377-MAX(H378:H388))</f>
        <v>0</v>
      </c>
      <c r="M377" s="3" t="n">
        <f aca="false">ABS(L377)/MAX(H377:H388)</f>
        <v>0</v>
      </c>
    </row>
    <row r="378" customFormat="false" ht="15" hidden="false" customHeight="false" outlineLevel="0" collapsed="false">
      <c r="A378" s="25" t="s">
        <v>388</v>
      </c>
      <c r="B378" s="25" t="str">
        <f aca="false">LEFT(A378,2)</f>
        <v>15</v>
      </c>
      <c r="C378" s="26" t="n">
        <f aca="false">VLOOKUP(MID(A378,4,4),MONTHS!$A$1:$B$12,2,0)</f>
        <v>11</v>
      </c>
      <c r="D378" s="26" t="n">
        <f aca="false">_xlfn.NUMBERVALUE(RIGHT(A378,2))-43</f>
        <v>22</v>
      </c>
      <c r="E378" s="27" t="n">
        <f aca="false">DATE(2000+D378,C378,B378)</f>
        <v>44880</v>
      </c>
      <c r="F378" s="28" t="n">
        <v>14.1869</v>
      </c>
      <c r="G378" s="28" t="n">
        <v>14.187</v>
      </c>
      <c r="H378" s="28" t="n">
        <v>14.1869</v>
      </c>
      <c r="I378" s="29" t="n">
        <f aca="false">F378-F379</f>
        <v>0.000700000000000145</v>
      </c>
      <c r="J378" s="30" t="n">
        <f aca="false">I378/F379/(E378-E379)*100</f>
        <v>0.0049343728412129</v>
      </c>
      <c r="K378" s="31" t="n">
        <f aca="false">IF(H378&lt;H379,1+K379,0)</f>
        <v>0</v>
      </c>
      <c r="L378" s="32" t="n">
        <f aca="false">MIN(0, H378-MAX(H379:H389))</f>
        <v>0</v>
      </c>
      <c r="M378" s="3" t="n">
        <f aca="false">ABS(L378)/MAX(H378:H389)</f>
        <v>0</v>
      </c>
    </row>
    <row r="379" customFormat="false" ht="15" hidden="false" customHeight="false" outlineLevel="0" collapsed="false">
      <c r="A379" s="25" t="s">
        <v>389</v>
      </c>
      <c r="B379" s="25" t="str">
        <f aca="false">LEFT(A379,2)</f>
        <v>14</v>
      </c>
      <c r="C379" s="26" t="n">
        <f aca="false">VLOOKUP(MID(A379,4,4),MONTHS!$A$1:$B$12,2,0)</f>
        <v>11</v>
      </c>
      <c r="D379" s="26" t="n">
        <f aca="false">_xlfn.NUMBERVALUE(RIGHT(A379,2))-43</f>
        <v>22</v>
      </c>
      <c r="E379" s="27" t="n">
        <f aca="false">DATE(2000+D379,C379,B379)</f>
        <v>44879</v>
      </c>
      <c r="F379" s="28" t="n">
        <v>14.1862</v>
      </c>
      <c r="G379" s="28" t="n">
        <v>14.1863</v>
      </c>
      <c r="H379" s="28" t="n">
        <v>14.1862</v>
      </c>
      <c r="I379" s="29" t="n">
        <f aca="false">F379-F380</f>
        <v>0.000700000000000145</v>
      </c>
      <c r="J379" s="30" t="n">
        <f aca="false">I379/F380/(E379-E380)*100</f>
        <v>0.0016448721111937</v>
      </c>
      <c r="K379" s="31" t="n">
        <f aca="false">IF(H379&lt;H380,1+K380,0)</f>
        <v>0</v>
      </c>
      <c r="L379" s="32" t="n">
        <f aca="false">MIN(0, H379-MAX(H380:H390))</f>
        <v>0</v>
      </c>
      <c r="M379" s="3" t="n">
        <f aca="false">ABS(L379)/MAX(H379:H390)</f>
        <v>0</v>
      </c>
    </row>
    <row r="380" customFormat="false" ht="15" hidden="false" customHeight="false" outlineLevel="0" collapsed="false">
      <c r="A380" s="25" t="s">
        <v>390</v>
      </c>
      <c r="B380" s="25" t="str">
        <f aca="false">LEFT(A380,2)</f>
        <v>11</v>
      </c>
      <c r="C380" s="26" t="n">
        <f aca="false">VLOOKUP(MID(A380,4,4),MONTHS!$A$1:$B$12,2,0)</f>
        <v>11</v>
      </c>
      <c r="D380" s="26" t="n">
        <f aca="false">_xlfn.NUMBERVALUE(RIGHT(A380,2))-43</f>
        <v>22</v>
      </c>
      <c r="E380" s="27" t="n">
        <f aca="false">DATE(2000+D380,C380,B380)</f>
        <v>44876</v>
      </c>
      <c r="F380" s="28" t="n">
        <v>14.1855</v>
      </c>
      <c r="G380" s="28" t="n">
        <v>14.1856</v>
      </c>
      <c r="H380" s="28" t="n">
        <v>14.1855</v>
      </c>
      <c r="I380" s="29" t="n">
        <f aca="false">F380-F381</f>
        <v>0.000899999999999679</v>
      </c>
      <c r="J380" s="30" t="n">
        <f aca="false">I380/F381/(E380-E381)*100</f>
        <v>0.00634490926779521</v>
      </c>
      <c r="K380" s="31" t="n">
        <f aca="false">IF(H380&lt;H381,1+K381,0)</f>
        <v>0</v>
      </c>
      <c r="L380" s="32" t="n">
        <f aca="false">MIN(0, H380-MAX(H381:H391))</f>
        <v>0</v>
      </c>
      <c r="M380" s="3" t="n">
        <f aca="false">ABS(L380)/MAX(H380:H391)</f>
        <v>0</v>
      </c>
    </row>
    <row r="381" customFormat="false" ht="15" hidden="false" customHeight="false" outlineLevel="0" collapsed="false">
      <c r="A381" s="25" t="s">
        <v>391</v>
      </c>
      <c r="B381" s="25" t="str">
        <f aca="false">LEFT(A381,2)</f>
        <v>10</v>
      </c>
      <c r="C381" s="26" t="n">
        <f aca="false">VLOOKUP(MID(A381,4,4),MONTHS!$A$1:$B$12,2,0)</f>
        <v>11</v>
      </c>
      <c r="D381" s="26" t="n">
        <f aca="false">_xlfn.NUMBERVALUE(RIGHT(A381,2))-43</f>
        <v>22</v>
      </c>
      <c r="E381" s="27" t="n">
        <f aca="false">DATE(2000+D381,C381,B381)</f>
        <v>44875</v>
      </c>
      <c r="F381" s="28" t="n">
        <v>14.1846</v>
      </c>
      <c r="G381" s="28" t="n">
        <v>14.1847</v>
      </c>
      <c r="H381" s="28" t="n">
        <v>14.1846</v>
      </c>
      <c r="I381" s="29" t="n">
        <f aca="false">F381-F382</f>
        <v>0.000199999999999534</v>
      </c>
      <c r="J381" s="30" t="n">
        <f aca="false">I381/F382/(E381-E382)*100</f>
        <v>0.00140999971799677</v>
      </c>
      <c r="K381" s="31" t="n">
        <f aca="false">IF(H381&lt;H382,1+K382,0)</f>
        <v>0</v>
      </c>
      <c r="L381" s="32" t="n">
        <f aca="false">MIN(0, H381-MAX(H382:H392))</f>
        <v>0</v>
      </c>
      <c r="M381" s="3" t="n">
        <f aca="false">ABS(L381)/MAX(H381:H392)</f>
        <v>0</v>
      </c>
    </row>
    <row r="382" customFormat="false" ht="15" hidden="false" customHeight="false" outlineLevel="0" collapsed="false">
      <c r="A382" s="25" t="s">
        <v>392</v>
      </c>
      <c r="B382" s="25" t="str">
        <f aca="false">LEFT(A382,2)</f>
        <v>09</v>
      </c>
      <c r="C382" s="26" t="n">
        <f aca="false">VLOOKUP(MID(A382,4,4),MONTHS!$A$1:$B$12,2,0)</f>
        <v>11</v>
      </c>
      <c r="D382" s="26" t="n">
        <f aca="false">_xlfn.NUMBERVALUE(RIGHT(A382,2))-43</f>
        <v>22</v>
      </c>
      <c r="E382" s="27" t="n">
        <f aca="false">DATE(2000+D382,C382,B382)</f>
        <v>44874</v>
      </c>
      <c r="F382" s="28" t="n">
        <v>14.1844</v>
      </c>
      <c r="G382" s="28" t="n">
        <v>14.1845</v>
      </c>
      <c r="H382" s="28" t="n">
        <v>14.1844</v>
      </c>
      <c r="I382" s="29" t="n">
        <f aca="false">F382-F383</f>
        <v>0.000700000000000145</v>
      </c>
      <c r="J382" s="30" t="n">
        <f aca="false">I382/F383/(E382-E383)*100</f>
        <v>0.0049352425671732</v>
      </c>
      <c r="K382" s="31" t="n">
        <f aca="false">IF(H382&lt;H383,1+K383,0)</f>
        <v>0</v>
      </c>
      <c r="L382" s="32" t="n">
        <f aca="false">MIN(0, H382-MAX(H383:H393))</f>
        <v>0</v>
      </c>
      <c r="M382" s="3" t="n">
        <f aca="false">ABS(L382)/MAX(H382:H393)</f>
        <v>0</v>
      </c>
    </row>
    <row r="383" customFormat="false" ht="15" hidden="false" customHeight="false" outlineLevel="0" collapsed="false">
      <c r="A383" s="25" t="s">
        <v>393</v>
      </c>
      <c r="B383" s="25" t="str">
        <f aca="false">LEFT(A383,2)</f>
        <v>08</v>
      </c>
      <c r="C383" s="26" t="n">
        <f aca="false">VLOOKUP(MID(A383,4,4),MONTHS!$A$1:$B$12,2,0)</f>
        <v>11</v>
      </c>
      <c r="D383" s="26" t="n">
        <f aca="false">_xlfn.NUMBERVALUE(RIGHT(A383,2))-43</f>
        <v>22</v>
      </c>
      <c r="E383" s="27" t="n">
        <f aca="false">DATE(2000+D383,C383,B383)</f>
        <v>44873</v>
      </c>
      <c r="F383" s="28" t="n">
        <v>14.1837</v>
      </c>
      <c r="G383" s="28" t="n">
        <v>14.1838</v>
      </c>
      <c r="H383" s="28" t="n">
        <v>14.1837</v>
      </c>
      <c r="I383" s="29" t="n">
        <f aca="false">F383-F384</f>
        <v>-0.000299999999999301</v>
      </c>
      <c r="J383" s="30" t="n">
        <f aca="false">I383/F384/(E383-E384)*100</f>
        <v>-0.00211505922165328</v>
      </c>
      <c r="K383" s="31" t="n">
        <f aca="false">IF(H383&lt;H384,1+K384,0)</f>
        <v>1</v>
      </c>
      <c r="L383" s="32" t="n">
        <f aca="false">MIN(0, H383-MAX(H384:H394))</f>
        <v>-0.000299999999999301</v>
      </c>
      <c r="M383" s="3" t="n">
        <f aca="false">ABS(L383)/MAX(H383:H394)</f>
        <v>2.11505922165328E-005</v>
      </c>
    </row>
    <row r="384" customFormat="false" ht="15" hidden="false" customHeight="false" outlineLevel="0" collapsed="false">
      <c r="A384" s="25" t="s">
        <v>394</v>
      </c>
      <c r="B384" s="25" t="str">
        <f aca="false">LEFT(A384,2)</f>
        <v>07</v>
      </c>
      <c r="C384" s="26" t="n">
        <f aca="false">VLOOKUP(MID(A384,4,4),MONTHS!$A$1:$B$12,2,0)</f>
        <v>11</v>
      </c>
      <c r="D384" s="26" t="n">
        <f aca="false">_xlfn.NUMBERVALUE(RIGHT(A384,2))-43</f>
        <v>22</v>
      </c>
      <c r="E384" s="27" t="n">
        <f aca="false">DATE(2000+D384,C384,B384)</f>
        <v>44872</v>
      </c>
      <c r="F384" s="28" t="n">
        <v>14.184</v>
      </c>
      <c r="G384" s="28" t="n">
        <v>14.1841</v>
      </c>
      <c r="H384" s="28" t="n">
        <v>14.184</v>
      </c>
      <c r="I384" s="29" t="n">
        <f aca="false">F384-F385</f>
        <v>0.00159999999999982</v>
      </c>
      <c r="J384" s="30" t="n">
        <f aca="false">I384/F385/(E384-E385)*100</f>
        <v>0.00376052948255073</v>
      </c>
      <c r="K384" s="31" t="n">
        <f aca="false">IF(H384&lt;H385,1+K385,0)</f>
        <v>0</v>
      </c>
      <c r="L384" s="32" t="n">
        <f aca="false">MIN(0, H384-MAX(H385:H395))</f>
        <v>0</v>
      </c>
      <c r="M384" s="3" t="n">
        <f aca="false">ABS(L384)/MAX(H384:H395)</f>
        <v>0</v>
      </c>
    </row>
    <row r="385" customFormat="false" ht="15" hidden="false" customHeight="false" outlineLevel="0" collapsed="false">
      <c r="A385" s="25" t="s">
        <v>395</v>
      </c>
      <c r="B385" s="25" t="str">
        <f aca="false">LEFT(A385,2)</f>
        <v>04</v>
      </c>
      <c r="C385" s="26" t="n">
        <f aca="false">VLOOKUP(MID(A385,4,4),MONTHS!$A$1:$B$12,2,0)</f>
        <v>11</v>
      </c>
      <c r="D385" s="26" t="n">
        <f aca="false">_xlfn.NUMBERVALUE(RIGHT(A385,2))-43</f>
        <v>22</v>
      </c>
      <c r="E385" s="27" t="n">
        <f aca="false">DATE(2000+D385,C385,B385)</f>
        <v>44869</v>
      </c>
      <c r="F385" s="28" t="n">
        <v>14.1824</v>
      </c>
      <c r="G385" s="28" t="n">
        <v>14.1825</v>
      </c>
      <c r="H385" s="28" t="n">
        <v>14.1824</v>
      </c>
      <c r="I385" s="29" t="n">
        <f aca="false">F385-F386</f>
        <v>0.00109999999999921</v>
      </c>
      <c r="J385" s="30" t="n">
        <f aca="false">I385/F386/(E385-E386)*100</f>
        <v>0.00775669367405818</v>
      </c>
      <c r="K385" s="31" t="n">
        <f aca="false">IF(H385&lt;H386,1+K386,0)</f>
        <v>0</v>
      </c>
      <c r="L385" s="32" t="n">
        <f aca="false">MIN(0, H385-MAX(H386:H396))</f>
        <v>-0.000500000000000611</v>
      </c>
      <c r="M385" s="3" t="n">
        <f aca="false">ABS(L385)/MAX(H385:H396)</f>
        <v>3.52537210302978E-005</v>
      </c>
    </row>
    <row r="386" customFormat="false" ht="15" hidden="false" customHeight="false" outlineLevel="0" collapsed="false">
      <c r="A386" s="25" t="s">
        <v>396</v>
      </c>
      <c r="B386" s="25" t="str">
        <f aca="false">LEFT(A386,2)</f>
        <v>03</v>
      </c>
      <c r="C386" s="26" t="n">
        <f aca="false">VLOOKUP(MID(A386,4,4),MONTHS!$A$1:$B$12,2,0)</f>
        <v>11</v>
      </c>
      <c r="D386" s="26" t="n">
        <f aca="false">_xlfn.NUMBERVALUE(RIGHT(A386,2))-43</f>
        <v>22</v>
      </c>
      <c r="E386" s="27" t="n">
        <f aca="false">DATE(2000+D386,C386,B386)</f>
        <v>44868</v>
      </c>
      <c r="F386" s="28" t="n">
        <v>14.1813</v>
      </c>
      <c r="G386" s="28" t="n">
        <v>14.1814</v>
      </c>
      <c r="H386" s="28" t="n">
        <v>14.1813</v>
      </c>
      <c r="I386" s="29" t="n">
        <f aca="false">F386-F387</f>
        <v>-0.00159999999999982</v>
      </c>
      <c r="J386" s="30" t="n">
        <f aca="false">I386/F387/(E386-E387)*100</f>
        <v>-0.0112811907296803</v>
      </c>
      <c r="K386" s="31" t="n">
        <f aca="false">IF(H386&lt;H387,1+K387,0)</f>
        <v>1</v>
      </c>
      <c r="L386" s="32" t="n">
        <f aca="false">MIN(0, H386-MAX(H387:H397))</f>
        <v>-0.00159999999999982</v>
      </c>
      <c r="M386" s="3" t="n">
        <f aca="false">ABS(L386)/MAX(H386:H397)</f>
        <v>0.000112811907296803</v>
      </c>
    </row>
    <row r="387" customFormat="false" ht="15" hidden="false" customHeight="false" outlineLevel="0" collapsed="false">
      <c r="A387" s="25" t="s">
        <v>397</v>
      </c>
      <c r="B387" s="25" t="str">
        <f aca="false">LEFT(A387,2)</f>
        <v>02</v>
      </c>
      <c r="C387" s="26" t="n">
        <f aca="false">VLOOKUP(MID(A387,4,4),MONTHS!$A$1:$B$12,2,0)</f>
        <v>11</v>
      </c>
      <c r="D387" s="26" t="n">
        <f aca="false">_xlfn.NUMBERVALUE(RIGHT(A387,2))-43</f>
        <v>22</v>
      </c>
      <c r="E387" s="27" t="n">
        <f aca="false">DATE(2000+D387,C387,B387)</f>
        <v>44867</v>
      </c>
      <c r="F387" s="28" t="n">
        <v>14.1829</v>
      </c>
      <c r="G387" s="28" t="n">
        <v>14.183</v>
      </c>
      <c r="H387" s="28" t="n">
        <v>14.1829</v>
      </c>
      <c r="I387" s="29" t="n">
        <f aca="false">F387-F388</f>
        <v>0.00169999999999959</v>
      </c>
      <c r="J387" s="30" t="n">
        <f aca="false">I387/F388/(E387-E388)*100</f>
        <v>0.0119877020280342</v>
      </c>
      <c r="K387" s="31" t="n">
        <f aca="false">IF(H387&lt;H388,1+K388,0)</f>
        <v>0</v>
      </c>
      <c r="L387" s="32" t="n">
        <f aca="false">MIN(0, H387-MAX(H388:H398))</f>
        <v>0</v>
      </c>
      <c r="M387" s="3" t="n">
        <f aca="false">ABS(L387)/MAX(H387:H398)</f>
        <v>0</v>
      </c>
    </row>
    <row r="388" customFormat="false" ht="15" hidden="false" customHeight="false" outlineLevel="0" collapsed="false">
      <c r="A388" s="25" t="s">
        <v>398</v>
      </c>
      <c r="B388" s="25" t="str">
        <f aca="false">LEFT(A388,2)</f>
        <v>01</v>
      </c>
      <c r="C388" s="26" t="n">
        <f aca="false">VLOOKUP(MID(A388,4,4),MONTHS!$A$1:$B$12,2,0)</f>
        <v>11</v>
      </c>
      <c r="D388" s="26" t="n">
        <f aca="false">_xlfn.NUMBERVALUE(RIGHT(A388,2))-43</f>
        <v>22</v>
      </c>
      <c r="E388" s="27" t="n">
        <f aca="false">DATE(2000+D388,C388,B388)</f>
        <v>44866</v>
      </c>
      <c r="F388" s="28" t="n">
        <v>14.1812</v>
      </c>
      <c r="G388" s="28" t="n">
        <v>14.1813</v>
      </c>
      <c r="H388" s="28" t="n">
        <v>14.1812</v>
      </c>
      <c r="I388" s="29" t="n">
        <f aca="false">F388-F389</f>
        <v>0.000799999999999912</v>
      </c>
      <c r="J388" s="30" t="n">
        <f aca="false">I388/F389/(E388-E389)*100</f>
        <v>0.00564158980000502</v>
      </c>
      <c r="K388" s="31" t="n">
        <f aca="false">IF(H388&lt;H389,1+K389,0)</f>
        <v>0</v>
      </c>
      <c r="L388" s="32" t="n">
        <f aca="false">MIN(0, H388-MAX(H389:H399))</f>
        <v>0</v>
      </c>
      <c r="M388" s="3" t="n">
        <f aca="false">ABS(L388)/MAX(H388:H399)</f>
        <v>0</v>
      </c>
    </row>
    <row r="389" customFormat="false" ht="15" hidden="false" customHeight="false" outlineLevel="0" collapsed="false">
      <c r="A389" s="25" t="s">
        <v>399</v>
      </c>
      <c r="B389" s="25" t="str">
        <f aca="false">LEFT(A389,2)</f>
        <v>31</v>
      </c>
      <c r="C389" s="26" t="n">
        <f aca="false">VLOOKUP(MID(A389,4,4),MONTHS!$A$1:$B$12,2,0)</f>
        <v>10</v>
      </c>
      <c r="D389" s="26" t="n">
        <f aca="false">_xlfn.NUMBERVALUE(RIGHT(A389,2))-43</f>
        <v>22</v>
      </c>
      <c r="E389" s="27" t="n">
        <f aca="false">DATE(2000+D389,C389,B389)</f>
        <v>44865</v>
      </c>
      <c r="F389" s="28" t="n">
        <v>14.1804</v>
      </c>
      <c r="G389" s="28" t="n">
        <v>14.1805</v>
      </c>
      <c r="H389" s="28" t="n">
        <v>14.1804</v>
      </c>
      <c r="I389" s="29" t="n">
        <f aca="false">F389-F390</f>
        <v>0.00110000000000099</v>
      </c>
      <c r="J389" s="30" t="n">
        <f aca="false">I389/F390/(E389-E390)*100</f>
        <v>0.00258592925367963</v>
      </c>
      <c r="K389" s="31" t="n">
        <f aca="false">IF(H389&lt;H390,1+K390,0)</f>
        <v>0</v>
      </c>
      <c r="L389" s="32" t="n">
        <f aca="false">MIN(0, H389-MAX(H390:H400))</f>
        <v>0</v>
      </c>
      <c r="M389" s="3" t="n">
        <f aca="false">ABS(L389)/MAX(H389:H400)</f>
        <v>0</v>
      </c>
    </row>
    <row r="390" customFormat="false" ht="15" hidden="false" customHeight="false" outlineLevel="0" collapsed="false">
      <c r="A390" s="25" t="s">
        <v>400</v>
      </c>
      <c r="B390" s="25" t="str">
        <f aca="false">LEFT(A390,2)</f>
        <v>28</v>
      </c>
      <c r="C390" s="26" t="n">
        <f aca="false">VLOOKUP(MID(A390,4,4),MONTHS!$A$1:$B$12,2,0)</f>
        <v>10</v>
      </c>
      <c r="D390" s="26" t="n">
        <f aca="false">_xlfn.NUMBERVALUE(RIGHT(A390,2))-43</f>
        <v>22</v>
      </c>
      <c r="E390" s="27" t="n">
        <f aca="false">DATE(2000+D390,C390,B390)</f>
        <v>44862</v>
      </c>
      <c r="F390" s="28" t="n">
        <v>14.1793</v>
      </c>
      <c r="G390" s="28" t="n">
        <v>14.1794</v>
      </c>
      <c r="H390" s="28" t="n">
        <v>14.1793</v>
      </c>
      <c r="I390" s="29" t="n">
        <f aca="false">F390-F391</f>
        <v>0.000899999999999679</v>
      </c>
      <c r="J390" s="30" t="n">
        <f aca="false">I390/F391/(E390-E391)*100</f>
        <v>0.00634768380070868</v>
      </c>
      <c r="K390" s="31" t="n">
        <f aca="false">IF(H390&lt;H391,1+K391,0)</f>
        <v>0</v>
      </c>
      <c r="L390" s="32" t="n">
        <f aca="false">MIN(0, H390-MAX(H391:H401))</f>
        <v>0</v>
      </c>
      <c r="M390" s="3" t="n">
        <f aca="false">ABS(L390)/MAX(H390:H401)</f>
        <v>0</v>
      </c>
    </row>
    <row r="391" customFormat="false" ht="15" hidden="false" customHeight="false" outlineLevel="0" collapsed="false">
      <c r="A391" s="25" t="s">
        <v>401</v>
      </c>
      <c r="B391" s="25" t="str">
        <f aca="false">LEFT(A391,2)</f>
        <v>27</v>
      </c>
      <c r="C391" s="26" t="n">
        <f aca="false">VLOOKUP(MID(A391,4,4),MONTHS!$A$1:$B$12,2,0)</f>
        <v>10</v>
      </c>
      <c r="D391" s="26" t="n">
        <f aca="false">_xlfn.NUMBERVALUE(RIGHT(A391,2))-43</f>
        <v>22</v>
      </c>
      <c r="E391" s="27" t="n">
        <f aca="false">DATE(2000+D391,C391,B391)</f>
        <v>44861</v>
      </c>
      <c r="F391" s="28" t="n">
        <v>14.1784</v>
      </c>
      <c r="G391" s="28" t="n">
        <v>14.1785</v>
      </c>
      <c r="H391" s="28" t="n">
        <v>14.1784</v>
      </c>
      <c r="I391" s="29" t="n">
        <f aca="false">F391-F392</f>
        <v>0.000500000000000611</v>
      </c>
      <c r="J391" s="30" t="n">
        <f aca="false">I391/F392/(E391-E392)*100</f>
        <v>0.00352661536617278</v>
      </c>
      <c r="K391" s="31" t="n">
        <f aca="false">IF(H391&lt;H392,1+K392,0)</f>
        <v>0</v>
      </c>
      <c r="L391" s="32" t="n">
        <f aca="false">MIN(0, H391-MAX(H392:H402))</f>
        <v>0</v>
      </c>
      <c r="M391" s="3" t="n">
        <f aca="false">ABS(L391)/MAX(H391:H402)</f>
        <v>0</v>
      </c>
    </row>
    <row r="392" customFormat="false" ht="15" hidden="false" customHeight="false" outlineLevel="0" collapsed="false">
      <c r="A392" s="25" t="s">
        <v>402</v>
      </c>
      <c r="B392" s="25" t="str">
        <f aca="false">LEFT(A392,2)</f>
        <v>26</v>
      </c>
      <c r="C392" s="26" t="n">
        <f aca="false">VLOOKUP(MID(A392,4,4),MONTHS!$A$1:$B$12,2,0)</f>
        <v>10</v>
      </c>
      <c r="D392" s="26" t="n">
        <f aca="false">_xlfn.NUMBERVALUE(RIGHT(A392,2))-43</f>
        <v>22</v>
      </c>
      <c r="E392" s="27" t="n">
        <f aca="false">DATE(2000+D392,C392,B392)</f>
        <v>44860</v>
      </c>
      <c r="F392" s="28" t="n">
        <v>14.1779</v>
      </c>
      <c r="G392" s="28" t="n">
        <v>14.178</v>
      </c>
      <c r="H392" s="28" t="n">
        <v>14.1779</v>
      </c>
      <c r="I392" s="29" t="n">
        <f aca="false">F392-F393</f>
        <v>0.00109999999999921</v>
      </c>
      <c r="J392" s="30" t="n">
        <f aca="false">I392/F393/(E392-E393)*100</f>
        <v>0.00775915580384299</v>
      </c>
      <c r="K392" s="31" t="n">
        <f aca="false">IF(H392&lt;H393,1+K393,0)</f>
        <v>0</v>
      </c>
      <c r="L392" s="32" t="n">
        <f aca="false">MIN(0, H392-MAX(H393:H403))</f>
        <v>0</v>
      </c>
      <c r="M392" s="3" t="n">
        <f aca="false">ABS(L392)/MAX(H392:H403)</f>
        <v>0</v>
      </c>
    </row>
    <row r="393" customFormat="false" ht="15" hidden="false" customHeight="false" outlineLevel="0" collapsed="false">
      <c r="A393" s="25" t="s">
        <v>403</v>
      </c>
      <c r="B393" s="25" t="str">
        <f aca="false">LEFT(A393,2)</f>
        <v>25</v>
      </c>
      <c r="C393" s="26" t="n">
        <f aca="false">VLOOKUP(MID(A393,4,4),MONTHS!$A$1:$B$12,2,0)</f>
        <v>10</v>
      </c>
      <c r="D393" s="26" t="n">
        <f aca="false">_xlfn.NUMBERVALUE(RIGHT(A393,2))-43</f>
        <v>22</v>
      </c>
      <c r="E393" s="27" t="n">
        <f aca="false">DATE(2000+D393,C393,B393)</f>
        <v>44859</v>
      </c>
      <c r="F393" s="28" t="n">
        <v>14.1768</v>
      </c>
      <c r="G393" s="28" t="n">
        <v>14.1769</v>
      </c>
      <c r="H393" s="28" t="n">
        <v>14.1768</v>
      </c>
      <c r="I393" s="29" t="n">
        <f aca="false">F393-F394</f>
        <v>0.00239999999999974</v>
      </c>
      <c r="J393" s="30" t="n">
        <f aca="false">I393/F394/(E393-E394)*100</f>
        <v>0.00423298340670458</v>
      </c>
      <c r="K393" s="31" t="n">
        <f aca="false">IF(H393&lt;H394,1+K394,0)</f>
        <v>0</v>
      </c>
      <c r="L393" s="32" t="n">
        <f aca="false">MIN(0, H393-MAX(H394:H404))</f>
        <v>0</v>
      </c>
      <c r="M393" s="3" t="n">
        <f aca="false">ABS(L393)/MAX(H393:H404)</f>
        <v>0</v>
      </c>
    </row>
    <row r="394" customFormat="false" ht="15" hidden="false" customHeight="false" outlineLevel="0" collapsed="false">
      <c r="A394" s="25" t="s">
        <v>404</v>
      </c>
      <c r="B394" s="25" t="str">
        <f aca="false">LEFT(A394,2)</f>
        <v>21</v>
      </c>
      <c r="C394" s="26" t="n">
        <f aca="false">VLOOKUP(MID(A394,4,4),MONTHS!$A$1:$B$12,2,0)</f>
        <v>10</v>
      </c>
      <c r="D394" s="26" t="n">
        <f aca="false">_xlfn.NUMBERVALUE(RIGHT(A394,2))-43</f>
        <v>22</v>
      </c>
      <c r="E394" s="27" t="n">
        <f aca="false">DATE(2000+D394,C394,B394)</f>
        <v>44855</v>
      </c>
      <c r="F394" s="28" t="n">
        <v>14.1744</v>
      </c>
      <c r="G394" s="28" t="n">
        <v>14.1745</v>
      </c>
      <c r="H394" s="28" t="n">
        <v>14.1744</v>
      </c>
      <c r="I394" s="29" t="n">
        <f aca="false">F394-F395</f>
        <v>0.00159999999999982</v>
      </c>
      <c r="J394" s="30" t="n">
        <f aca="false">I394/F395/(E394-E395)*100</f>
        <v>0.0112892300745077</v>
      </c>
      <c r="K394" s="31" t="n">
        <f aca="false">IF(H394&lt;H395,1+K395,0)</f>
        <v>0</v>
      </c>
      <c r="L394" s="32" t="n">
        <f aca="false">MIN(0, H394-MAX(H395:H405))</f>
        <v>0</v>
      </c>
      <c r="M394" s="3" t="n">
        <f aca="false">ABS(L394)/MAX(H394:H405)</f>
        <v>0</v>
      </c>
    </row>
    <row r="395" customFormat="false" ht="15" hidden="false" customHeight="false" outlineLevel="0" collapsed="false">
      <c r="A395" s="25" t="s">
        <v>405</v>
      </c>
      <c r="B395" s="25" t="str">
        <f aca="false">LEFT(A395,2)</f>
        <v>20</v>
      </c>
      <c r="C395" s="26" t="n">
        <f aca="false">VLOOKUP(MID(A395,4,4),MONTHS!$A$1:$B$12,2,0)</f>
        <v>10</v>
      </c>
      <c r="D395" s="26" t="n">
        <f aca="false">_xlfn.NUMBERVALUE(RIGHT(A395,2))-43</f>
        <v>22</v>
      </c>
      <c r="E395" s="27" t="n">
        <f aca="false">DATE(2000+D395,C395,B395)</f>
        <v>44854</v>
      </c>
      <c r="F395" s="28" t="n">
        <v>14.1728</v>
      </c>
      <c r="G395" s="28" t="n">
        <v>14.1729</v>
      </c>
      <c r="H395" s="28" t="n">
        <v>14.1728</v>
      </c>
      <c r="I395" s="29" t="n">
        <f aca="false">F395-F396</f>
        <v>0.00110000000000099</v>
      </c>
      <c r="J395" s="30" t="n">
        <f aca="false">I395/F396/(E395-E396)*100</f>
        <v>0.00776194810785572</v>
      </c>
      <c r="K395" s="31" t="n">
        <f aca="false">IF(H395&lt;H396,1+K396,0)</f>
        <v>0</v>
      </c>
      <c r="L395" s="32" t="n">
        <f aca="false">MIN(0, H395-MAX(H396:H406))</f>
        <v>0</v>
      </c>
      <c r="M395" s="3" t="n">
        <f aca="false">ABS(L395)/MAX(H395:H406)</f>
        <v>0</v>
      </c>
    </row>
    <row r="396" customFormat="false" ht="15" hidden="false" customHeight="false" outlineLevel="0" collapsed="false">
      <c r="A396" s="25" t="s">
        <v>406</v>
      </c>
      <c r="B396" s="25" t="str">
        <f aca="false">LEFT(A396,2)</f>
        <v>19</v>
      </c>
      <c r="C396" s="26" t="n">
        <f aca="false">VLOOKUP(MID(A396,4,4),MONTHS!$A$1:$B$12,2,0)</f>
        <v>10</v>
      </c>
      <c r="D396" s="26" t="n">
        <f aca="false">_xlfn.NUMBERVALUE(RIGHT(A396,2))-43</f>
        <v>22</v>
      </c>
      <c r="E396" s="27" t="n">
        <f aca="false">DATE(2000+D396,C396,B396)</f>
        <v>44853</v>
      </c>
      <c r="F396" s="28" t="n">
        <v>14.1717</v>
      </c>
      <c r="G396" s="28" t="n">
        <v>14.1718</v>
      </c>
      <c r="H396" s="28" t="n">
        <v>14.1717</v>
      </c>
      <c r="I396" s="29" t="n">
        <f aca="false">F396-F397</f>
        <v>-0.00020000000000131</v>
      </c>
      <c r="J396" s="30" t="n">
        <f aca="false">I396/F397/(E396-E397)*100</f>
        <v>-0.00141124337598565</v>
      </c>
      <c r="K396" s="31" t="n">
        <f aca="false">IF(H396&lt;H397,1+K397,0)</f>
        <v>1</v>
      </c>
      <c r="L396" s="32" t="n">
        <f aca="false">MIN(0, H396-MAX(H397:H407))</f>
        <v>-0.00020000000000131</v>
      </c>
      <c r="M396" s="3" t="n">
        <f aca="false">ABS(L396)/MAX(H396:H407)</f>
        <v>1.41124337598565E-005</v>
      </c>
    </row>
    <row r="397" customFormat="false" ht="15" hidden="false" customHeight="false" outlineLevel="0" collapsed="false">
      <c r="A397" s="25" t="s">
        <v>407</v>
      </c>
      <c r="B397" s="25" t="str">
        <f aca="false">LEFT(A397,2)</f>
        <v>18</v>
      </c>
      <c r="C397" s="26" t="n">
        <f aca="false">VLOOKUP(MID(A397,4,4),MONTHS!$A$1:$B$12,2,0)</f>
        <v>10</v>
      </c>
      <c r="D397" s="26" t="n">
        <f aca="false">_xlfn.NUMBERVALUE(RIGHT(A397,2))-43</f>
        <v>22</v>
      </c>
      <c r="E397" s="27" t="n">
        <f aca="false">DATE(2000+D397,C397,B397)</f>
        <v>44852</v>
      </c>
      <c r="F397" s="28" t="n">
        <v>14.1719</v>
      </c>
      <c r="G397" s="28" t="n">
        <v>14.172</v>
      </c>
      <c r="H397" s="28" t="n">
        <v>14.1719</v>
      </c>
      <c r="I397" s="29" t="n">
        <f aca="false">F397-F398</f>
        <v>0.000600000000000378</v>
      </c>
      <c r="J397" s="30" t="n">
        <f aca="false">I397/F398/(E397-E398)*100</f>
        <v>0.0042339093802289</v>
      </c>
      <c r="K397" s="31" t="n">
        <f aca="false">IF(H397&lt;H398,1+K398,0)</f>
        <v>0</v>
      </c>
      <c r="L397" s="32" t="n">
        <f aca="false">MIN(0, H397-MAX(H398:H408))</f>
        <v>0</v>
      </c>
      <c r="M397" s="3" t="n">
        <f aca="false">ABS(L397)/MAX(H397:H408)</f>
        <v>0</v>
      </c>
    </row>
    <row r="398" customFormat="false" ht="15" hidden="false" customHeight="false" outlineLevel="0" collapsed="false">
      <c r="A398" s="25" t="s">
        <v>408</v>
      </c>
      <c r="B398" s="25" t="str">
        <f aca="false">LEFT(A398,2)</f>
        <v>17</v>
      </c>
      <c r="C398" s="26" t="n">
        <f aca="false">VLOOKUP(MID(A398,4,4),MONTHS!$A$1:$B$12,2,0)</f>
        <v>10</v>
      </c>
      <c r="D398" s="26" t="n">
        <f aca="false">_xlfn.NUMBERVALUE(RIGHT(A398,2))-43</f>
        <v>22</v>
      </c>
      <c r="E398" s="27" t="n">
        <f aca="false">DATE(2000+D398,C398,B398)</f>
        <v>44851</v>
      </c>
      <c r="F398" s="28" t="n">
        <v>14.1713</v>
      </c>
      <c r="G398" s="28" t="n">
        <v>14.1714</v>
      </c>
      <c r="H398" s="28" t="n">
        <v>14.1713</v>
      </c>
      <c r="I398" s="29" t="n">
        <f aca="false">F398-F399</f>
        <v>0.000700000000000145</v>
      </c>
      <c r="J398" s="30" t="n">
        <f aca="false">I398/F399/(E398-E399)*100</f>
        <v>0.000987960989654841</v>
      </c>
      <c r="K398" s="31" t="n">
        <f aca="false">IF(H398&lt;H399,1+K399,0)</f>
        <v>0</v>
      </c>
      <c r="L398" s="32" t="n">
        <f aca="false">MIN(0, H398-MAX(H399:H409))</f>
        <v>0</v>
      </c>
      <c r="M398" s="3" t="n">
        <f aca="false">ABS(L398)/MAX(H398:H409)</f>
        <v>0</v>
      </c>
    </row>
    <row r="399" customFormat="false" ht="15" hidden="false" customHeight="false" outlineLevel="0" collapsed="false">
      <c r="A399" s="25" t="s">
        <v>409</v>
      </c>
      <c r="B399" s="25" t="str">
        <f aca="false">LEFT(A399,2)</f>
        <v>12</v>
      </c>
      <c r="C399" s="26" t="n">
        <f aca="false">VLOOKUP(MID(A399,4,4),MONTHS!$A$1:$B$12,2,0)</f>
        <v>10</v>
      </c>
      <c r="D399" s="26" t="n">
        <f aca="false">_xlfn.NUMBERVALUE(RIGHT(A399,2))-43</f>
        <v>22</v>
      </c>
      <c r="E399" s="27" t="n">
        <f aca="false">DATE(2000+D399,C399,B399)</f>
        <v>44846</v>
      </c>
      <c r="F399" s="28" t="n">
        <v>14.1706</v>
      </c>
      <c r="G399" s="28" t="n">
        <v>14.1707</v>
      </c>
      <c r="H399" s="28" t="n">
        <v>14.1706</v>
      </c>
      <c r="I399" s="29" t="n">
        <f aca="false">F399-F400</f>
        <v>0.000300000000001077</v>
      </c>
      <c r="J399" s="30" t="n">
        <f aca="false">I399/F400/(E399-E400)*100</f>
        <v>0.00211710408390138</v>
      </c>
      <c r="K399" s="31" t="n">
        <f aca="false">IF(H399&lt;H400,1+K400,0)</f>
        <v>0</v>
      </c>
      <c r="L399" s="32" t="n">
        <f aca="false">MIN(0, H399-MAX(H400:H410))</f>
        <v>0</v>
      </c>
      <c r="M399" s="3" t="n">
        <f aca="false">ABS(L399)/MAX(H399:H410)</f>
        <v>0</v>
      </c>
    </row>
    <row r="400" customFormat="false" ht="15" hidden="false" customHeight="false" outlineLevel="0" collapsed="false">
      <c r="A400" s="25" t="s">
        <v>410</v>
      </c>
      <c r="B400" s="25" t="str">
        <f aca="false">LEFT(A400,2)</f>
        <v>11</v>
      </c>
      <c r="C400" s="26" t="n">
        <f aca="false">VLOOKUP(MID(A400,4,4),MONTHS!$A$1:$B$12,2,0)</f>
        <v>10</v>
      </c>
      <c r="D400" s="26" t="n">
        <f aca="false">_xlfn.NUMBERVALUE(RIGHT(A400,2))-43</f>
        <v>22</v>
      </c>
      <c r="E400" s="27" t="n">
        <f aca="false">DATE(2000+D400,C400,B400)</f>
        <v>44845</v>
      </c>
      <c r="F400" s="28" t="n">
        <v>14.1703</v>
      </c>
      <c r="G400" s="28" t="n">
        <v>14.1704</v>
      </c>
      <c r="H400" s="28" t="n">
        <v>14.1703</v>
      </c>
      <c r="I400" s="29" t="n">
        <f aca="false">F400-F401</f>
        <v>0</v>
      </c>
      <c r="J400" s="30" t="n">
        <f aca="false">I400/F401/(E400-E401)*100</f>
        <v>0</v>
      </c>
      <c r="K400" s="31" t="n">
        <f aca="false">IF(H400&lt;H401,1+K401,0)</f>
        <v>0</v>
      </c>
      <c r="L400" s="32" t="n">
        <f aca="false">MIN(0, H400-MAX(H401:H411))</f>
        <v>0</v>
      </c>
      <c r="M400" s="3" t="n">
        <f aca="false">ABS(L400)/MAX(H400:H411)</f>
        <v>0</v>
      </c>
    </row>
    <row r="401" customFormat="false" ht="15" hidden="false" customHeight="false" outlineLevel="0" collapsed="false">
      <c r="A401" s="25" t="s">
        <v>411</v>
      </c>
      <c r="B401" s="25" t="str">
        <f aca="false">LEFT(A401,2)</f>
        <v>10</v>
      </c>
      <c r="C401" s="26" t="n">
        <f aca="false">VLOOKUP(MID(A401,4,4),MONTHS!$A$1:$B$12,2,0)</f>
        <v>10</v>
      </c>
      <c r="D401" s="26" t="n">
        <f aca="false">_xlfn.NUMBERVALUE(RIGHT(A401,2))-43</f>
        <v>22</v>
      </c>
      <c r="E401" s="27" t="n">
        <f aca="false">DATE(2000+D401,C401,B401)</f>
        <v>44844</v>
      </c>
      <c r="F401" s="28" t="n">
        <v>14.1703</v>
      </c>
      <c r="G401" s="28" t="n">
        <v>14.1704</v>
      </c>
      <c r="H401" s="28" t="n">
        <v>14.1703</v>
      </c>
      <c r="I401" s="29" t="n">
        <f aca="false">F401-F402</f>
        <v>0.000699999999998369</v>
      </c>
      <c r="J401" s="30" t="n">
        <f aca="false">I401/F402/(E401-E402)*100</f>
        <v>0.00164671785606361</v>
      </c>
      <c r="K401" s="31" t="n">
        <f aca="false">IF(H401&lt;H402,1+K402,0)</f>
        <v>0</v>
      </c>
      <c r="L401" s="32" t="n">
        <f aca="false">MIN(0, H401-MAX(H402:H412))</f>
        <v>0</v>
      </c>
      <c r="M401" s="3" t="n">
        <f aca="false">ABS(L401)/MAX(H401:H412)</f>
        <v>0</v>
      </c>
    </row>
    <row r="402" customFormat="false" ht="15" hidden="false" customHeight="false" outlineLevel="0" collapsed="false">
      <c r="A402" s="25" t="s">
        <v>412</v>
      </c>
      <c r="B402" s="25" t="str">
        <f aca="false">LEFT(A402,2)</f>
        <v>07</v>
      </c>
      <c r="C402" s="26" t="n">
        <f aca="false">VLOOKUP(MID(A402,4,4),MONTHS!$A$1:$B$12,2,0)</f>
        <v>10</v>
      </c>
      <c r="D402" s="26" t="n">
        <f aca="false">_xlfn.NUMBERVALUE(RIGHT(A402,2))-43</f>
        <v>22</v>
      </c>
      <c r="E402" s="27" t="n">
        <f aca="false">DATE(2000+D402,C402,B402)</f>
        <v>44841</v>
      </c>
      <c r="F402" s="28" t="n">
        <v>14.1696</v>
      </c>
      <c r="G402" s="28" t="n">
        <v>14.1697</v>
      </c>
      <c r="H402" s="28" t="n">
        <v>14.1696</v>
      </c>
      <c r="I402" s="29" t="n">
        <f aca="false">F402-F403</f>
        <v>0.000900000000001455</v>
      </c>
      <c r="J402" s="30" t="n">
        <f aca="false">I402/F403/(E402-E403)*100</f>
        <v>0.00635202947342703</v>
      </c>
      <c r="K402" s="31" t="n">
        <f aca="false">IF(H402&lt;H403,1+K403,0)</f>
        <v>0</v>
      </c>
      <c r="L402" s="32" t="n">
        <f aca="false">MIN(0, H402-MAX(H403:H413))</f>
        <v>0</v>
      </c>
      <c r="M402" s="3" t="n">
        <f aca="false">ABS(L402)/MAX(H402:H413)</f>
        <v>0</v>
      </c>
    </row>
    <row r="403" customFormat="false" ht="15" hidden="false" customHeight="false" outlineLevel="0" collapsed="false">
      <c r="A403" s="25" t="s">
        <v>413</v>
      </c>
      <c r="B403" s="25" t="str">
        <f aca="false">LEFT(A403,2)</f>
        <v>06</v>
      </c>
      <c r="C403" s="26" t="n">
        <f aca="false">VLOOKUP(MID(A403,4,4),MONTHS!$A$1:$B$12,2,0)</f>
        <v>10</v>
      </c>
      <c r="D403" s="26" t="n">
        <f aca="false">_xlfn.NUMBERVALUE(RIGHT(A403,2))-43</f>
        <v>22</v>
      </c>
      <c r="E403" s="27" t="n">
        <f aca="false">DATE(2000+D403,C403,B403)</f>
        <v>44840</v>
      </c>
      <c r="F403" s="28" t="n">
        <v>14.1687</v>
      </c>
      <c r="G403" s="28" t="n">
        <v>14.1688</v>
      </c>
      <c r="H403" s="28" t="n">
        <v>14.1687</v>
      </c>
      <c r="I403" s="29" t="n">
        <f aca="false">F403-F404</f>
        <v>-0.00020000000000131</v>
      </c>
      <c r="J403" s="30" t="n">
        <f aca="false">I403/F404/(E403-E404)*100</f>
        <v>-0.00141154218041845</v>
      </c>
      <c r="K403" s="31" t="n">
        <f aca="false">IF(H403&lt;H404,1+K404,0)</f>
        <v>2</v>
      </c>
      <c r="L403" s="32" t="n">
        <f aca="false">MIN(0, H403-MAX(H404:H414))</f>
        <v>-0.000400000000000844</v>
      </c>
      <c r="M403" s="3" t="n">
        <f aca="false">ABS(L403)/MAX(H403:H414)</f>
        <v>2.82304451236031E-005</v>
      </c>
    </row>
    <row r="404" customFormat="false" ht="15" hidden="false" customHeight="false" outlineLevel="0" collapsed="false">
      <c r="A404" s="25" t="s">
        <v>414</v>
      </c>
      <c r="B404" s="25" t="str">
        <f aca="false">LEFT(A404,2)</f>
        <v>05</v>
      </c>
      <c r="C404" s="26" t="n">
        <f aca="false">VLOOKUP(MID(A404,4,4),MONTHS!$A$1:$B$12,2,0)</f>
        <v>10</v>
      </c>
      <c r="D404" s="26" t="n">
        <f aca="false">_xlfn.NUMBERVALUE(RIGHT(A404,2))-43</f>
        <v>22</v>
      </c>
      <c r="E404" s="27" t="n">
        <f aca="false">DATE(2000+D404,C404,B404)</f>
        <v>44839</v>
      </c>
      <c r="F404" s="28" t="n">
        <v>14.1689</v>
      </c>
      <c r="G404" s="28" t="n">
        <v>14.169</v>
      </c>
      <c r="H404" s="28" t="n">
        <v>14.1689</v>
      </c>
      <c r="I404" s="29" t="n">
        <f aca="false">F404-F405</f>
        <v>-0.000199999999999534</v>
      </c>
      <c r="J404" s="30" t="n">
        <f aca="false">I404/F405/(E404-E405)*100</f>
        <v>-0.00141152225617388</v>
      </c>
      <c r="K404" s="31" t="n">
        <f aca="false">IF(H404&lt;H405,1+K405,0)</f>
        <v>1</v>
      </c>
      <c r="L404" s="32" t="n">
        <f aca="false">MIN(0, H404-MAX(H405:H415))</f>
        <v>-0.000199999999999534</v>
      </c>
      <c r="M404" s="3" t="n">
        <f aca="false">ABS(L404)/MAX(H404:H415)</f>
        <v>1.41152225617388E-005</v>
      </c>
    </row>
    <row r="405" customFormat="false" ht="15" hidden="false" customHeight="false" outlineLevel="0" collapsed="false">
      <c r="A405" s="25" t="s">
        <v>415</v>
      </c>
      <c r="B405" s="25" t="str">
        <f aca="false">LEFT(A405,2)</f>
        <v>04</v>
      </c>
      <c r="C405" s="26" t="n">
        <f aca="false">VLOOKUP(MID(A405,4,4),MONTHS!$A$1:$B$12,2,0)</f>
        <v>10</v>
      </c>
      <c r="D405" s="26" t="n">
        <f aca="false">_xlfn.NUMBERVALUE(RIGHT(A405,2))-43</f>
        <v>22</v>
      </c>
      <c r="E405" s="27" t="n">
        <f aca="false">DATE(2000+D405,C405,B405)</f>
        <v>44838</v>
      </c>
      <c r="F405" s="28" t="n">
        <v>14.1691</v>
      </c>
      <c r="G405" s="28" t="n">
        <v>14.1692</v>
      </c>
      <c r="H405" s="28" t="n">
        <v>14.1691</v>
      </c>
      <c r="I405" s="29" t="n">
        <f aca="false">F405-F406</f>
        <v>0.00120000000000076</v>
      </c>
      <c r="J405" s="30" t="n">
        <f aca="false">I405/F406/(E405-E406)*100</f>
        <v>0.00846985086004811</v>
      </c>
      <c r="K405" s="31" t="n">
        <f aca="false">IF(H405&lt;H406,1+K406,0)</f>
        <v>0</v>
      </c>
      <c r="L405" s="32" t="n">
        <f aca="false">MIN(0, H405-MAX(H406:H416))</f>
        <v>0</v>
      </c>
      <c r="M405" s="3" t="n">
        <f aca="false">ABS(L405)/MAX(H405:H416)</f>
        <v>0</v>
      </c>
    </row>
    <row r="406" customFormat="false" ht="15" hidden="false" customHeight="false" outlineLevel="0" collapsed="false">
      <c r="A406" s="25" t="s">
        <v>416</v>
      </c>
      <c r="B406" s="25" t="str">
        <f aca="false">LEFT(A406,2)</f>
        <v>03</v>
      </c>
      <c r="C406" s="26" t="n">
        <f aca="false">VLOOKUP(MID(A406,4,4),MONTHS!$A$1:$B$12,2,0)</f>
        <v>10</v>
      </c>
      <c r="D406" s="26" t="n">
        <f aca="false">_xlfn.NUMBERVALUE(RIGHT(A406,2))-43</f>
        <v>22</v>
      </c>
      <c r="E406" s="27" t="n">
        <f aca="false">DATE(2000+D406,C406,B406)</f>
        <v>44837</v>
      </c>
      <c r="F406" s="28" t="n">
        <v>14.1679</v>
      </c>
      <c r="G406" s="28" t="n">
        <v>14.168</v>
      </c>
      <c r="H406" s="28" t="n">
        <v>14.1679</v>
      </c>
      <c r="I406" s="29" t="n">
        <f aca="false">F406-F407</f>
        <v>0.000799999999999912</v>
      </c>
      <c r="J406" s="30" t="n">
        <f aca="false">I406/F407/(E406-E407)*100</f>
        <v>0.00188229536508274</v>
      </c>
      <c r="K406" s="31" t="n">
        <f aca="false">IF(H406&lt;H407,1+K407,0)</f>
        <v>0</v>
      </c>
      <c r="L406" s="32" t="n">
        <f aca="false">MIN(0, H406-MAX(H407:H417))</f>
        <v>0</v>
      </c>
      <c r="M406" s="3" t="n">
        <f aca="false">ABS(L406)/MAX(H406:H417)</f>
        <v>0</v>
      </c>
    </row>
    <row r="407" customFormat="false" ht="15" hidden="false" customHeight="false" outlineLevel="0" collapsed="false">
      <c r="A407" s="25" t="s">
        <v>417</v>
      </c>
      <c r="B407" s="25" t="str">
        <f aca="false">LEFT(A407,2)</f>
        <v>30</v>
      </c>
      <c r="C407" s="26" t="n">
        <f aca="false">VLOOKUP(MID(A407,4,4),MONTHS!$A$1:$B$12,2,0)</f>
        <v>9</v>
      </c>
      <c r="D407" s="26" t="n">
        <f aca="false">_xlfn.NUMBERVALUE(RIGHT(A407,2))-43</f>
        <v>22</v>
      </c>
      <c r="E407" s="27" t="n">
        <f aca="false">DATE(2000+D407,C407,B407)</f>
        <v>44834</v>
      </c>
      <c r="F407" s="28" t="n">
        <v>14.1671</v>
      </c>
      <c r="G407" s="28" t="n">
        <v>14.1672</v>
      </c>
      <c r="H407" s="28" t="n">
        <v>14.1671</v>
      </c>
      <c r="I407" s="29" t="n">
        <f aca="false">F407-F408</f>
        <v>0.00129999999999875</v>
      </c>
      <c r="J407" s="30" t="n">
        <f aca="false">I407/F408/(E407-E408)*100</f>
        <v>0.00917703200665509</v>
      </c>
      <c r="K407" s="31" t="n">
        <f aca="false">IF(H407&lt;H408,1+K408,0)</f>
        <v>0</v>
      </c>
      <c r="L407" s="32" t="n">
        <f aca="false">MIN(0, H407-MAX(H408:H418))</f>
        <v>0</v>
      </c>
      <c r="M407" s="3" t="n">
        <f aca="false">ABS(L407)/MAX(H407:H418)</f>
        <v>0</v>
      </c>
    </row>
    <row r="408" customFormat="false" ht="15" hidden="false" customHeight="false" outlineLevel="0" collapsed="false">
      <c r="A408" s="25" t="s">
        <v>418</v>
      </c>
      <c r="B408" s="25" t="str">
        <f aca="false">LEFT(A408,2)</f>
        <v>29</v>
      </c>
      <c r="C408" s="26" t="n">
        <f aca="false">VLOOKUP(MID(A408,4,4),MONTHS!$A$1:$B$12,2,0)</f>
        <v>9</v>
      </c>
      <c r="D408" s="26" t="n">
        <f aca="false">_xlfn.NUMBERVALUE(RIGHT(A408,2))-43</f>
        <v>22</v>
      </c>
      <c r="E408" s="27" t="n">
        <f aca="false">DATE(2000+D408,C408,B408)</f>
        <v>44833</v>
      </c>
      <c r="F408" s="28" t="n">
        <v>14.1658</v>
      </c>
      <c r="G408" s="28" t="n">
        <v>14.1659</v>
      </c>
      <c r="H408" s="28" t="n">
        <v>14.1658</v>
      </c>
      <c r="I408" s="29" t="n">
        <f aca="false">F408-F409</f>
        <v>0.000300000000001077</v>
      </c>
      <c r="J408" s="30" t="n">
        <f aca="false">I408/F409/(E408-E409)*100</f>
        <v>0.00211782146765788</v>
      </c>
      <c r="K408" s="31" t="n">
        <f aca="false">IF(H408&lt;H409,1+K409,0)</f>
        <v>0</v>
      </c>
      <c r="L408" s="32" t="n">
        <f aca="false">MIN(0, H408-MAX(H409:H419))</f>
        <v>-0.000299999999999301</v>
      </c>
      <c r="M408" s="3" t="n">
        <f aca="false">ABS(L408)/MAX(H408:H419)</f>
        <v>2.11773176808932E-005</v>
      </c>
    </row>
    <row r="409" customFormat="false" ht="15" hidden="false" customHeight="false" outlineLevel="0" collapsed="false">
      <c r="A409" s="25" t="s">
        <v>419</v>
      </c>
      <c r="B409" s="25" t="str">
        <f aca="false">LEFT(A409,2)</f>
        <v>28</v>
      </c>
      <c r="C409" s="26" t="n">
        <f aca="false">VLOOKUP(MID(A409,4,4),MONTHS!$A$1:$B$12,2,0)</f>
        <v>9</v>
      </c>
      <c r="D409" s="26" t="n">
        <f aca="false">_xlfn.NUMBERVALUE(RIGHT(A409,2))-43</f>
        <v>22</v>
      </c>
      <c r="E409" s="27" t="n">
        <f aca="false">DATE(2000+D409,C409,B409)</f>
        <v>44832</v>
      </c>
      <c r="F409" s="28" t="n">
        <v>14.1655</v>
      </c>
      <c r="G409" s="28" t="n">
        <v>14.1656</v>
      </c>
      <c r="H409" s="28" t="n">
        <v>14.1655</v>
      </c>
      <c r="I409" s="29" t="n">
        <f aca="false">F409-F410</f>
        <v>-0.000600000000000378</v>
      </c>
      <c r="J409" s="30" t="n">
        <f aca="false">I409/F410/(E409-E410)*100</f>
        <v>-0.00423546353619118</v>
      </c>
      <c r="K409" s="31" t="n">
        <f aca="false">IF(H409&lt;H410,1+K410,0)</f>
        <v>1</v>
      </c>
      <c r="L409" s="32" t="n">
        <f aca="false">MIN(0, H409-MAX(H410:H420))</f>
        <v>-0.000600000000000378</v>
      </c>
      <c r="M409" s="3" t="n">
        <f aca="false">ABS(L409)/MAX(H409:H420)</f>
        <v>4.23546353619117E-005</v>
      </c>
    </row>
    <row r="410" customFormat="false" ht="15" hidden="false" customHeight="false" outlineLevel="0" collapsed="false">
      <c r="A410" s="25" t="s">
        <v>420</v>
      </c>
      <c r="B410" s="25" t="str">
        <f aca="false">LEFT(A410,2)</f>
        <v>27</v>
      </c>
      <c r="C410" s="26" t="n">
        <f aca="false">VLOOKUP(MID(A410,4,4),MONTHS!$A$1:$B$12,2,0)</f>
        <v>9</v>
      </c>
      <c r="D410" s="26" t="n">
        <f aca="false">_xlfn.NUMBERVALUE(RIGHT(A410,2))-43</f>
        <v>22</v>
      </c>
      <c r="E410" s="27" t="n">
        <f aca="false">DATE(2000+D410,C410,B410)</f>
        <v>44831</v>
      </c>
      <c r="F410" s="28" t="n">
        <v>14.1661</v>
      </c>
      <c r="G410" s="28" t="n">
        <v>14.1662</v>
      </c>
      <c r="H410" s="28" t="n">
        <v>14.1661</v>
      </c>
      <c r="I410" s="29" t="n">
        <f aca="false">F410-F411</f>
        <v>0.000299999999999301</v>
      </c>
      <c r="J410" s="30" t="n">
        <f aca="false">I410/F411/(E410-E411)*100</f>
        <v>0.00211777661691751</v>
      </c>
      <c r="K410" s="31" t="n">
        <f aca="false">IF(H410&lt;H411,1+K411,0)</f>
        <v>0</v>
      </c>
      <c r="L410" s="32" t="n">
        <f aca="false">MIN(0, H410-MAX(H411:H421))</f>
        <v>0</v>
      </c>
      <c r="M410" s="3" t="n">
        <f aca="false">ABS(L410)/MAX(H410:H421)</f>
        <v>0</v>
      </c>
    </row>
    <row r="411" customFormat="false" ht="15" hidden="false" customHeight="false" outlineLevel="0" collapsed="false">
      <c r="A411" s="25" t="s">
        <v>421</v>
      </c>
      <c r="B411" s="25" t="str">
        <f aca="false">LEFT(A411,2)</f>
        <v>26</v>
      </c>
      <c r="C411" s="26" t="n">
        <f aca="false">VLOOKUP(MID(A411,4,4),MONTHS!$A$1:$B$12,2,0)</f>
        <v>9</v>
      </c>
      <c r="D411" s="26" t="n">
        <f aca="false">_xlfn.NUMBERVALUE(RIGHT(A411,2))-43</f>
        <v>22</v>
      </c>
      <c r="E411" s="27" t="n">
        <f aca="false">DATE(2000+D411,C411,B411)</f>
        <v>44830</v>
      </c>
      <c r="F411" s="28" t="n">
        <v>14.1658</v>
      </c>
      <c r="G411" s="28" t="n">
        <v>14.1659</v>
      </c>
      <c r="H411" s="28" t="n">
        <v>14.1658</v>
      </c>
      <c r="I411" s="29" t="n">
        <f aca="false">F411-F412</f>
        <v>0.000400000000000844</v>
      </c>
      <c r="J411" s="30" t="n">
        <f aca="false">I411/F412/(E411-E412)*100</f>
        <v>0.00094126063036423</v>
      </c>
      <c r="K411" s="31" t="n">
        <f aca="false">IF(H411&lt;H412,1+K412,0)</f>
        <v>0</v>
      </c>
      <c r="L411" s="32" t="n">
        <f aca="false">MIN(0, H411-MAX(H412:H422))</f>
        <v>0</v>
      </c>
      <c r="M411" s="3" t="n">
        <f aca="false">ABS(L411)/MAX(H411:H422)</f>
        <v>0</v>
      </c>
    </row>
    <row r="412" customFormat="false" ht="15" hidden="false" customHeight="false" outlineLevel="0" collapsed="false">
      <c r="A412" s="25" t="s">
        <v>422</v>
      </c>
      <c r="B412" s="25" t="str">
        <f aca="false">LEFT(A412,2)</f>
        <v>23</v>
      </c>
      <c r="C412" s="26" t="n">
        <f aca="false">VLOOKUP(MID(A412,4,4),MONTHS!$A$1:$B$12,2,0)</f>
        <v>9</v>
      </c>
      <c r="D412" s="26" t="n">
        <f aca="false">_xlfn.NUMBERVALUE(RIGHT(A412,2))-43</f>
        <v>22</v>
      </c>
      <c r="E412" s="27" t="n">
        <f aca="false">DATE(2000+D412,C412,B412)</f>
        <v>44827</v>
      </c>
      <c r="F412" s="28" t="n">
        <v>14.1654</v>
      </c>
      <c r="G412" s="28" t="n">
        <v>14.1655</v>
      </c>
      <c r="H412" s="28" t="n">
        <v>14.1654</v>
      </c>
      <c r="I412" s="29" t="n">
        <f aca="false">F412-F413</f>
        <v>-0.000199999999999534</v>
      </c>
      <c r="J412" s="30" t="n">
        <f aca="false">I412/F413/(E412-E413)*100</f>
        <v>-0.0014118710114611</v>
      </c>
      <c r="K412" s="31" t="n">
        <f aca="false">IF(H412&lt;H413,1+K413,0)</f>
        <v>1</v>
      </c>
      <c r="L412" s="32" t="n">
        <f aca="false">MIN(0, H412-MAX(H413:H423))</f>
        <v>-0.000199999999999534</v>
      </c>
      <c r="M412" s="3" t="n">
        <f aca="false">ABS(L412)/MAX(H412:H423)</f>
        <v>1.4118710114611E-005</v>
      </c>
    </row>
    <row r="413" customFormat="false" ht="15" hidden="false" customHeight="false" outlineLevel="0" collapsed="false">
      <c r="A413" s="25" t="s">
        <v>423</v>
      </c>
      <c r="B413" s="25" t="str">
        <f aca="false">LEFT(A413,2)</f>
        <v>22</v>
      </c>
      <c r="C413" s="26" t="n">
        <f aca="false">VLOOKUP(MID(A413,4,4),MONTHS!$A$1:$B$12,2,0)</f>
        <v>9</v>
      </c>
      <c r="D413" s="26" t="n">
        <f aca="false">_xlfn.NUMBERVALUE(RIGHT(A413,2))-43</f>
        <v>22</v>
      </c>
      <c r="E413" s="27" t="n">
        <f aca="false">DATE(2000+D413,C413,B413)</f>
        <v>44826</v>
      </c>
      <c r="F413" s="28" t="n">
        <v>14.1656</v>
      </c>
      <c r="G413" s="28" t="n">
        <v>14.1657</v>
      </c>
      <c r="H413" s="28" t="n">
        <v>14.1656</v>
      </c>
      <c r="I413" s="29" t="n">
        <f aca="false">F413-F414</f>
        <v>0.000199999999999534</v>
      </c>
      <c r="J413" s="30" t="n">
        <f aca="false">I413/F414/(E413-E414)*100</f>
        <v>0.00141189094554008</v>
      </c>
      <c r="K413" s="31" t="n">
        <f aca="false">IF(H413&lt;H414,1+K414,0)</f>
        <v>0</v>
      </c>
      <c r="L413" s="32" t="n">
        <f aca="false">MIN(0, H413-MAX(H414:H424))</f>
        <v>0</v>
      </c>
      <c r="M413" s="3" t="n">
        <f aca="false">ABS(L413)/MAX(H413:H424)</f>
        <v>0</v>
      </c>
    </row>
    <row r="414" customFormat="false" ht="15" hidden="false" customHeight="false" outlineLevel="0" collapsed="false">
      <c r="A414" s="25" t="s">
        <v>424</v>
      </c>
      <c r="B414" s="25" t="str">
        <f aca="false">LEFT(A414,2)</f>
        <v>21</v>
      </c>
      <c r="C414" s="26" t="n">
        <f aca="false">VLOOKUP(MID(A414,4,4),MONTHS!$A$1:$B$12,2,0)</f>
        <v>9</v>
      </c>
      <c r="D414" s="26" t="n">
        <f aca="false">_xlfn.NUMBERVALUE(RIGHT(A414,2))-43</f>
        <v>22</v>
      </c>
      <c r="E414" s="27" t="n">
        <f aca="false">DATE(2000+D414,C414,B414)</f>
        <v>44825</v>
      </c>
      <c r="F414" s="28" t="n">
        <v>14.1654</v>
      </c>
      <c r="G414" s="28" t="n">
        <v>14.1655</v>
      </c>
      <c r="H414" s="28" t="n">
        <v>14.1654</v>
      </c>
      <c r="I414" s="29" t="n">
        <f aca="false">F414-F415</f>
        <v>0.000400000000000844</v>
      </c>
      <c r="J414" s="30" t="n">
        <f aca="false">I414/F415/(E414-E415)*100</f>
        <v>0.00282386163078605</v>
      </c>
      <c r="K414" s="31" t="n">
        <f aca="false">IF(H414&lt;H415,1+K415,0)</f>
        <v>0</v>
      </c>
      <c r="L414" s="32" t="n">
        <f aca="false">MIN(0, H414-MAX(H415:H425))</f>
        <v>0</v>
      </c>
      <c r="M414" s="3" t="n">
        <f aca="false">ABS(L414)/MAX(H414:H425)</f>
        <v>0</v>
      </c>
    </row>
    <row r="415" customFormat="false" ht="15" hidden="false" customHeight="false" outlineLevel="0" collapsed="false">
      <c r="A415" s="25" t="s">
        <v>425</v>
      </c>
      <c r="B415" s="25" t="str">
        <f aca="false">LEFT(A415,2)</f>
        <v>20</v>
      </c>
      <c r="C415" s="26" t="n">
        <f aca="false">VLOOKUP(MID(A415,4,4),MONTHS!$A$1:$B$12,2,0)</f>
        <v>9</v>
      </c>
      <c r="D415" s="26" t="n">
        <f aca="false">_xlfn.NUMBERVALUE(RIGHT(A415,2))-43</f>
        <v>22</v>
      </c>
      <c r="E415" s="27" t="n">
        <f aca="false">DATE(2000+D415,C415,B415)</f>
        <v>44824</v>
      </c>
      <c r="F415" s="28" t="n">
        <v>14.165</v>
      </c>
      <c r="G415" s="28" t="n">
        <v>14.1651</v>
      </c>
      <c r="H415" s="28" t="n">
        <v>14.165</v>
      </c>
      <c r="I415" s="29" t="n">
        <f aca="false">F415-F416</f>
        <v>0.000199999999999534</v>
      </c>
      <c r="J415" s="30" t="n">
        <f aca="false">I415/F416/(E415-E416)*100</f>
        <v>0.00141195075115451</v>
      </c>
      <c r="K415" s="31" t="n">
        <f aca="false">IF(H415&lt;H416,1+K416,0)</f>
        <v>0</v>
      </c>
      <c r="L415" s="32" t="n">
        <f aca="false">MIN(0, H415-MAX(H416:H426))</f>
        <v>0</v>
      </c>
      <c r="M415" s="3" t="n">
        <f aca="false">ABS(L415)/MAX(H415:H426)</f>
        <v>0</v>
      </c>
    </row>
    <row r="416" customFormat="false" ht="15" hidden="false" customHeight="false" outlineLevel="0" collapsed="false">
      <c r="A416" s="25" t="s">
        <v>426</v>
      </c>
      <c r="B416" s="25" t="str">
        <f aca="false">LEFT(A416,2)</f>
        <v>19</v>
      </c>
      <c r="C416" s="26" t="n">
        <f aca="false">VLOOKUP(MID(A416,4,4),MONTHS!$A$1:$B$12,2,0)</f>
        <v>9</v>
      </c>
      <c r="D416" s="26" t="n">
        <f aca="false">_xlfn.NUMBERVALUE(RIGHT(A416,2))-43</f>
        <v>22</v>
      </c>
      <c r="E416" s="27" t="n">
        <f aca="false">DATE(2000+D416,C416,B416)</f>
        <v>44823</v>
      </c>
      <c r="F416" s="28" t="n">
        <v>14.1648</v>
      </c>
      <c r="G416" s="28" t="n">
        <v>14.1649</v>
      </c>
      <c r="H416" s="28" t="n">
        <v>14.1648</v>
      </c>
      <c r="I416" s="29" t="n">
        <f aca="false">F416-F417</f>
        <v>0.000799999999999912</v>
      </c>
      <c r="J416" s="30" t="n">
        <f aca="false">I416/F417/(E416-E417)*100</f>
        <v>0.00188270733314486</v>
      </c>
      <c r="K416" s="31" t="n">
        <f aca="false">IF(H416&lt;H417,1+K417,0)</f>
        <v>0</v>
      </c>
      <c r="L416" s="32" t="n">
        <f aca="false">MIN(0, H416-MAX(H417:H427))</f>
        <v>0</v>
      </c>
      <c r="M416" s="3" t="n">
        <f aca="false">ABS(L416)/MAX(H416:H427)</f>
        <v>0</v>
      </c>
    </row>
    <row r="417" customFormat="false" ht="15" hidden="false" customHeight="false" outlineLevel="0" collapsed="false">
      <c r="A417" s="25" t="s">
        <v>427</v>
      </c>
      <c r="B417" s="25" t="str">
        <f aca="false">LEFT(A417,2)</f>
        <v>16</v>
      </c>
      <c r="C417" s="26" t="n">
        <f aca="false">VLOOKUP(MID(A417,4,4),MONTHS!$A$1:$B$12,2,0)</f>
        <v>9</v>
      </c>
      <c r="D417" s="26" t="n">
        <f aca="false">_xlfn.NUMBERVALUE(RIGHT(A417,2))-43</f>
        <v>22</v>
      </c>
      <c r="E417" s="27" t="n">
        <f aca="false">DATE(2000+D417,C417,B417)</f>
        <v>44820</v>
      </c>
      <c r="F417" s="28" t="n">
        <v>14.164</v>
      </c>
      <c r="G417" s="28" t="n">
        <v>14.1641</v>
      </c>
      <c r="H417" s="28" t="n">
        <v>14.164</v>
      </c>
      <c r="I417" s="29" t="n">
        <f aca="false">F417-F418</f>
        <v>0.000799999999999912</v>
      </c>
      <c r="J417" s="30" t="n">
        <f aca="false">I417/F418/(E417-E418)*100</f>
        <v>0.00564844103027502</v>
      </c>
      <c r="K417" s="31" t="n">
        <f aca="false">IF(H417&lt;H418,1+K418,0)</f>
        <v>0</v>
      </c>
      <c r="L417" s="32" t="n">
        <f aca="false">MIN(0, H417-MAX(H418:H428))</f>
        <v>0</v>
      </c>
      <c r="M417" s="3" t="n">
        <f aca="false">ABS(L417)/MAX(H417:H428)</f>
        <v>0</v>
      </c>
    </row>
    <row r="418" customFormat="false" ht="15" hidden="false" customHeight="false" outlineLevel="0" collapsed="false">
      <c r="A418" s="25" t="s">
        <v>428</v>
      </c>
      <c r="B418" s="25" t="str">
        <f aca="false">LEFT(A418,2)</f>
        <v>15</v>
      </c>
      <c r="C418" s="26" t="n">
        <f aca="false">VLOOKUP(MID(A418,4,4),MONTHS!$A$1:$B$12,2,0)</f>
        <v>9</v>
      </c>
      <c r="D418" s="26" t="n">
        <f aca="false">_xlfn.NUMBERVALUE(RIGHT(A418,2))-43</f>
        <v>22</v>
      </c>
      <c r="E418" s="27" t="n">
        <f aca="false">DATE(2000+D418,C418,B418)</f>
        <v>44819</v>
      </c>
      <c r="F418" s="28" t="n">
        <v>14.1632</v>
      </c>
      <c r="G418" s="28" t="n">
        <v>14.1633</v>
      </c>
      <c r="H418" s="28" t="n">
        <v>14.1632</v>
      </c>
      <c r="I418" s="29" t="n">
        <f aca="false">F418-F419</f>
        <v>0.000199999999999534</v>
      </c>
      <c r="J418" s="30" t="n">
        <f aca="false">I418/F419/(E418-E419)*100</f>
        <v>0.001412130198401</v>
      </c>
      <c r="K418" s="31" t="n">
        <f aca="false">IF(H418&lt;H419,1+K419,0)</f>
        <v>0</v>
      </c>
      <c r="L418" s="32" t="n">
        <f aca="false">MIN(0, H418-MAX(H419:H429))</f>
        <v>0</v>
      </c>
      <c r="M418" s="3" t="n">
        <f aca="false">ABS(L418)/MAX(H418:H429)</f>
        <v>0</v>
      </c>
    </row>
    <row r="419" customFormat="false" ht="15" hidden="false" customHeight="false" outlineLevel="0" collapsed="false">
      <c r="A419" s="25" t="s">
        <v>429</v>
      </c>
      <c r="B419" s="25" t="str">
        <f aca="false">LEFT(A419,2)</f>
        <v>14</v>
      </c>
      <c r="C419" s="26" t="n">
        <f aca="false">VLOOKUP(MID(A419,4,4),MONTHS!$A$1:$B$12,2,0)</f>
        <v>9</v>
      </c>
      <c r="D419" s="26" t="n">
        <f aca="false">_xlfn.NUMBERVALUE(RIGHT(A419,2))-43</f>
        <v>22</v>
      </c>
      <c r="E419" s="27" t="n">
        <f aca="false">DATE(2000+D419,C419,B419)</f>
        <v>44818</v>
      </c>
      <c r="F419" s="28" t="n">
        <v>14.163</v>
      </c>
      <c r="G419" s="28" t="n">
        <v>14.1631</v>
      </c>
      <c r="H419" s="28" t="n">
        <v>14.163</v>
      </c>
      <c r="I419" s="29" t="n">
        <f aca="false">F419-F420</f>
        <v>0.000199999999999534</v>
      </c>
      <c r="J419" s="30" t="n">
        <f aca="false">I419/F420/(E419-E420)*100</f>
        <v>0.00141215013979957</v>
      </c>
      <c r="K419" s="31" t="n">
        <f aca="false">IF(H419&lt;H420,1+K420,0)</f>
        <v>0</v>
      </c>
      <c r="L419" s="32" t="n">
        <f aca="false">MIN(0, H419-MAX(H420:H430))</f>
        <v>0</v>
      </c>
      <c r="M419" s="3" t="n">
        <f aca="false">ABS(L419)/MAX(H419:H430)</f>
        <v>0</v>
      </c>
    </row>
    <row r="420" customFormat="false" ht="15" hidden="false" customHeight="false" outlineLevel="0" collapsed="false">
      <c r="A420" s="25" t="s">
        <v>430</v>
      </c>
      <c r="B420" s="25" t="str">
        <f aca="false">LEFT(A420,2)</f>
        <v>13</v>
      </c>
      <c r="C420" s="26" t="n">
        <f aca="false">VLOOKUP(MID(A420,4,4),MONTHS!$A$1:$B$12,2,0)</f>
        <v>9</v>
      </c>
      <c r="D420" s="26" t="n">
        <f aca="false">_xlfn.NUMBERVALUE(RIGHT(A420,2))-43</f>
        <v>22</v>
      </c>
      <c r="E420" s="27" t="n">
        <f aca="false">DATE(2000+D420,C420,B420)</f>
        <v>44817</v>
      </c>
      <c r="F420" s="28" t="n">
        <v>14.1628</v>
      </c>
      <c r="G420" s="28" t="n">
        <v>14.1629</v>
      </c>
      <c r="H420" s="28" t="n">
        <v>14.1628</v>
      </c>
      <c r="I420" s="29" t="n">
        <f aca="false">F420-F421</f>
        <v>-9.99999999997669E-005</v>
      </c>
      <c r="J420" s="30" t="n">
        <f aca="false">I420/F421/(E420-E421)*100</f>
        <v>-0.000706070084514944</v>
      </c>
      <c r="K420" s="31" t="n">
        <f aca="false">IF(H420&lt;H421,1+K421,0)</f>
        <v>1</v>
      </c>
      <c r="L420" s="32" t="n">
        <f aca="false">MIN(0, H420-MAX(H421:H431))</f>
        <v>-9.99999999997669E-005</v>
      </c>
      <c r="M420" s="3" t="n">
        <f aca="false">ABS(L420)/MAX(H420:H431)</f>
        <v>7.06070084514944E-006</v>
      </c>
    </row>
    <row r="421" customFormat="false" ht="15" hidden="false" customHeight="false" outlineLevel="0" collapsed="false">
      <c r="A421" s="25" t="s">
        <v>431</v>
      </c>
      <c r="B421" s="25" t="str">
        <f aca="false">LEFT(A421,2)</f>
        <v>12</v>
      </c>
      <c r="C421" s="26" t="n">
        <f aca="false">VLOOKUP(MID(A421,4,4),MONTHS!$A$1:$B$12,2,0)</f>
        <v>9</v>
      </c>
      <c r="D421" s="26" t="n">
        <f aca="false">_xlfn.NUMBERVALUE(RIGHT(A421,2))-43</f>
        <v>22</v>
      </c>
      <c r="E421" s="27" t="n">
        <f aca="false">DATE(2000+D421,C421,B421)</f>
        <v>44816</v>
      </c>
      <c r="F421" s="28" t="n">
        <v>14.1629</v>
      </c>
      <c r="G421" s="28" t="n">
        <v>14.163</v>
      </c>
      <c r="H421" s="28" t="n">
        <v>14.1629</v>
      </c>
      <c r="I421" s="29" t="n">
        <f aca="false">F421-F422</f>
        <v>0.00110000000000099</v>
      </c>
      <c r="J421" s="30" t="n">
        <f aca="false">I421/F422/(E421-E422)*100</f>
        <v>0.00258912473461704</v>
      </c>
      <c r="K421" s="31" t="n">
        <f aca="false">IF(H421&lt;H422,1+K422,0)</f>
        <v>0</v>
      </c>
      <c r="L421" s="32" t="n">
        <f aca="false">MIN(0, H421-MAX(H422:H432))</f>
        <v>0</v>
      </c>
      <c r="M421" s="3" t="n">
        <f aca="false">ABS(L421)/MAX(H421:H432)</f>
        <v>0</v>
      </c>
    </row>
    <row r="422" customFormat="false" ht="15" hidden="false" customHeight="false" outlineLevel="0" collapsed="false">
      <c r="A422" s="25" t="s">
        <v>432</v>
      </c>
      <c r="B422" s="25" t="str">
        <f aca="false">LEFT(A422,2)</f>
        <v>09</v>
      </c>
      <c r="C422" s="26" t="n">
        <f aca="false">VLOOKUP(MID(A422,4,4),MONTHS!$A$1:$B$12,2,0)</f>
        <v>9</v>
      </c>
      <c r="D422" s="26" t="n">
        <f aca="false">_xlfn.NUMBERVALUE(RIGHT(A422,2))-43</f>
        <v>22</v>
      </c>
      <c r="E422" s="27" t="n">
        <f aca="false">DATE(2000+D422,C422,B422)</f>
        <v>44813</v>
      </c>
      <c r="F422" s="28" t="n">
        <v>14.1618</v>
      </c>
      <c r="G422" s="28" t="n">
        <v>14.1619</v>
      </c>
      <c r="H422" s="28" t="n">
        <v>14.1618</v>
      </c>
      <c r="I422" s="29" t="n">
        <f aca="false">F422-F423</f>
        <v>0.000899999999999679</v>
      </c>
      <c r="J422" s="30" t="n">
        <f aca="false">I422/F423/(E422-E423)*100</f>
        <v>0.0063555282503208</v>
      </c>
      <c r="K422" s="31" t="n">
        <f aca="false">IF(H422&lt;H423,1+K423,0)</f>
        <v>0</v>
      </c>
      <c r="L422" s="32" t="n">
        <f aca="false">MIN(0, H422-MAX(H423:H433))</f>
        <v>0</v>
      </c>
      <c r="M422" s="3" t="n">
        <f aca="false">ABS(L422)/MAX(H422:H433)</f>
        <v>0</v>
      </c>
    </row>
    <row r="423" customFormat="false" ht="15" hidden="false" customHeight="false" outlineLevel="0" collapsed="false">
      <c r="A423" s="25" t="s">
        <v>433</v>
      </c>
      <c r="B423" s="25" t="str">
        <f aca="false">LEFT(A423,2)</f>
        <v>08</v>
      </c>
      <c r="C423" s="26" t="n">
        <f aca="false">VLOOKUP(MID(A423,4,4),MONTHS!$A$1:$B$12,2,0)</f>
        <v>9</v>
      </c>
      <c r="D423" s="26" t="n">
        <f aca="false">_xlfn.NUMBERVALUE(RIGHT(A423,2))-43</f>
        <v>22</v>
      </c>
      <c r="E423" s="27" t="n">
        <f aca="false">DATE(2000+D423,C423,B423)</f>
        <v>44812</v>
      </c>
      <c r="F423" s="28" t="n">
        <v>14.1609</v>
      </c>
      <c r="G423" s="28" t="n">
        <v>14.161</v>
      </c>
      <c r="H423" s="28" t="n">
        <v>14.1609</v>
      </c>
      <c r="I423" s="29" t="n">
        <f aca="false">F423-F424</f>
        <v>0.000700000000000145</v>
      </c>
      <c r="J423" s="30" t="n">
        <f aca="false">I423/F424/(E423-E424)*100</f>
        <v>0.00494343300235975</v>
      </c>
      <c r="K423" s="31" t="n">
        <f aca="false">IF(H423&lt;H424,1+K424,0)</f>
        <v>0</v>
      </c>
      <c r="L423" s="32" t="n">
        <f aca="false">MIN(0, H423-MAX(H424:H434))</f>
        <v>0</v>
      </c>
      <c r="M423" s="3" t="n">
        <f aca="false">ABS(L423)/MAX(H423:H434)</f>
        <v>0</v>
      </c>
    </row>
    <row r="424" customFormat="false" ht="15" hidden="false" customHeight="false" outlineLevel="0" collapsed="false">
      <c r="A424" s="25" t="s">
        <v>434</v>
      </c>
      <c r="B424" s="25" t="str">
        <f aca="false">LEFT(A424,2)</f>
        <v>07</v>
      </c>
      <c r="C424" s="26" t="n">
        <f aca="false">VLOOKUP(MID(A424,4,4),MONTHS!$A$1:$B$12,2,0)</f>
        <v>9</v>
      </c>
      <c r="D424" s="26" t="n">
        <f aca="false">_xlfn.NUMBERVALUE(RIGHT(A424,2))-43</f>
        <v>22</v>
      </c>
      <c r="E424" s="27" t="n">
        <f aca="false">DATE(2000+D424,C424,B424)</f>
        <v>44811</v>
      </c>
      <c r="F424" s="28" t="n">
        <v>14.1602</v>
      </c>
      <c r="G424" s="28" t="n">
        <v>14.1603</v>
      </c>
      <c r="H424" s="28" t="n">
        <v>14.1602</v>
      </c>
      <c r="I424" s="29" t="n">
        <f aca="false">F424-F425</f>
        <v>0</v>
      </c>
      <c r="J424" s="30" t="n">
        <f aca="false">I424/F425/(E424-E425)*100</f>
        <v>0</v>
      </c>
      <c r="K424" s="31" t="n">
        <f aca="false">IF(H424&lt;H425,1+K425,0)</f>
        <v>0</v>
      </c>
      <c r="L424" s="32" t="n">
        <f aca="false">MIN(0, H424-MAX(H425:H435))</f>
        <v>0</v>
      </c>
      <c r="M424" s="3" t="n">
        <f aca="false">ABS(L424)/MAX(H424:H435)</f>
        <v>0</v>
      </c>
    </row>
    <row r="425" customFormat="false" ht="15" hidden="false" customHeight="false" outlineLevel="0" collapsed="false">
      <c r="A425" s="25" t="s">
        <v>435</v>
      </c>
      <c r="B425" s="25" t="str">
        <f aca="false">LEFT(A425,2)</f>
        <v>06</v>
      </c>
      <c r="C425" s="26" t="n">
        <f aca="false">VLOOKUP(MID(A425,4,4),MONTHS!$A$1:$B$12,2,0)</f>
        <v>9</v>
      </c>
      <c r="D425" s="26" t="n">
        <f aca="false">_xlfn.NUMBERVALUE(RIGHT(A425,2))-43</f>
        <v>22</v>
      </c>
      <c r="E425" s="27" t="n">
        <f aca="false">DATE(2000+D425,C425,B425)</f>
        <v>44810</v>
      </c>
      <c r="F425" s="28" t="n">
        <v>14.1602</v>
      </c>
      <c r="G425" s="28" t="n">
        <v>14.1603</v>
      </c>
      <c r="H425" s="28" t="n">
        <v>14.1602</v>
      </c>
      <c r="I425" s="29" t="n">
        <f aca="false">F425-F426</f>
        <v>0.000299999999999301</v>
      </c>
      <c r="J425" s="30" t="n">
        <f aca="false">I425/F426/(E425-E426)*100</f>
        <v>0.00211865903007296</v>
      </c>
      <c r="K425" s="31" t="n">
        <f aca="false">IF(H425&lt;H426,1+K426,0)</f>
        <v>0</v>
      </c>
      <c r="L425" s="32" t="n">
        <f aca="false">MIN(0, H425-MAX(H426:H436))</f>
        <v>0</v>
      </c>
      <c r="M425" s="3" t="n">
        <f aca="false">ABS(L425)/MAX(H425:H436)</f>
        <v>0</v>
      </c>
    </row>
    <row r="426" customFormat="false" ht="15" hidden="false" customHeight="false" outlineLevel="0" collapsed="false">
      <c r="A426" s="25" t="s">
        <v>436</v>
      </c>
      <c r="B426" s="25" t="str">
        <f aca="false">LEFT(A426,2)</f>
        <v>05</v>
      </c>
      <c r="C426" s="26" t="n">
        <f aca="false">VLOOKUP(MID(A426,4,4),MONTHS!$A$1:$B$12,2,0)</f>
        <v>9</v>
      </c>
      <c r="D426" s="26" t="n">
        <f aca="false">_xlfn.NUMBERVALUE(RIGHT(A426,2))-43</f>
        <v>22</v>
      </c>
      <c r="E426" s="27" t="n">
        <f aca="false">DATE(2000+D426,C426,B426)</f>
        <v>44809</v>
      </c>
      <c r="F426" s="28" t="n">
        <v>14.1599</v>
      </c>
      <c r="G426" s="28" t="n">
        <v>14.16</v>
      </c>
      <c r="H426" s="28" t="n">
        <v>14.1599</v>
      </c>
      <c r="I426" s="29" t="n">
        <f aca="false">F426-F427</f>
        <v>0.000899999999999679</v>
      </c>
      <c r="J426" s="30" t="n">
        <f aca="false">I426/F427/(E426-E427)*100</f>
        <v>0.00211879370011931</v>
      </c>
      <c r="K426" s="31" t="n">
        <f aca="false">IF(H426&lt;H427,1+K427,0)</f>
        <v>0</v>
      </c>
      <c r="L426" s="32" t="n">
        <f aca="false">MIN(0, H426-MAX(H427:H437))</f>
        <v>0</v>
      </c>
      <c r="M426" s="3" t="n">
        <f aca="false">ABS(L426)/MAX(H426:H437)</f>
        <v>0</v>
      </c>
    </row>
    <row r="427" customFormat="false" ht="15" hidden="false" customHeight="false" outlineLevel="0" collapsed="false">
      <c r="A427" s="25" t="s">
        <v>437</v>
      </c>
      <c r="B427" s="25" t="str">
        <f aca="false">LEFT(A427,2)</f>
        <v>02</v>
      </c>
      <c r="C427" s="26" t="n">
        <f aca="false">VLOOKUP(MID(A427,4,4),MONTHS!$A$1:$B$12,2,0)</f>
        <v>9</v>
      </c>
      <c r="D427" s="26" t="n">
        <f aca="false">_xlfn.NUMBERVALUE(RIGHT(A427,2))-43</f>
        <v>22</v>
      </c>
      <c r="E427" s="27" t="n">
        <f aca="false">DATE(2000+D427,C427,B427)</f>
        <v>44806</v>
      </c>
      <c r="F427" s="28" t="n">
        <v>14.159</v>
      </c>
      <c r="G427" s="28" t="n">
        <v>14.1591</v>
      </c>
      <c r="H427" s="28" t="n">
        <v>14.159</v>
      </c>
      <c r="I427" s="29" t="n">
        <f aca="false">F427-F428</f>
        <v>0</v>
      </c>
      <c r="J427" s="30" t="n">
        <f aca="false">I427/F428/(E427-E428)*100</f>
        <v>0</v>
      </c>
      <c r="K427" s="31" t="n">
        <f aca="false">IF(H427&lt;H428,1+K428,0)</f>
        <v>0</v>
      </c>
      <c r="L427" s="32" t="n">
        <f aca="false">MIN(0, H427-MAX(H428:H438))</f>
        <v>0</v>
      </c>
      <c r="M427" s="3" t="n">
        <f aca="false">ABS(L427)/MAX(H427:H438)</f>
        <v>0</v>
      </c>
    </row>
    <row r="428" customFormat="false" ht="15" hidden="false" customHeight="false" outlineLevel="0" collapsed="false">
      <c r="A428" s="25" t="s">
        <v>438</v>
      </c>
      <c r="B428" s="25" t="str">
        <f aca="false">LEFT(A428,2)</f>
        <v>01</v>
      </c>
      <c r="C428" s="26" t="n">
        <f aca="false">VLOOKUP(MID(A428,4,4),MONTHS!$A$1:$B$12,2,0)</f>
        <v>9</v>
      </c>
      <c r="D428" s="26" t="n">
        <f aca="false">_xlfn.NUMBERVALUE(RIGHT(A428,2))-43</f>
        <v>22</v>
      </c>
      <c r="E428" s="27" t="n">
        <f aca="false">DATE(2000+D428,C428,B428)</f>
        <v>44805</v>
      </c>
      <c r="F428" s="28" t="n">
        <v>14.159</v>
      </c>
      <c r="G428" s="28" t="n">
        <v>14.1591</v>
      </c>
      <c r="H428" s="28" t="n">
        <v>14.159</v>
      </c>
      <c r="I428" s="29" t="n">
        <f aca="false">F428-F429</f>
        <v>0.000500000000000611</v>
      </c>
      <c r="J428" s="30" t="n">
        <f aca="false">I428/F429/(E428-E429)*100</f>
        <v>0.0035314475403511</v>
      </c>
      <c r="K428" s="31" t="n">
        <f aca="false">IF(H428&lt;H429,1+K429,0)</f>
        <v>0</v>
      </c>
      <c r="L428" s="32" t="n">
        <f aca="false">MIN(0, H428-MAX(H429:H439))</f>
        <v>0</v>
      </c>
      <c r="M428" s="3" t="n">
        <f aca="false">ABS(L428)/MAX(H428:H439)</f>
        <v>0</v>
      </c>
    </row>
    <row r="429" customFormat="false" ht="15" hidden="false" customHeight="false" outlineLevel="0" collapsed="false">
      <c r="A429" s="25" t="s">
        <v>439</v>
      </c>
      <c r="B429" s="25" t="str">
        <f aca="false">LEFT(A429,2)</f>
        <v>31</v>
      </c>
      <c r="C429" s="26" t="n">
        <f aca="false">VLOOKUP(MID(A429,4,4),MONTHS!$A$1:$B$12,2,0)</f>
        <v>8</v>
      </c>
      <c r="D429" s="26" t="n">
        <f aca="false">_xlfn.NUMBERVALUE(RIGHT(A429,2))-43</f>
        <v>22</v>
      </c>
      <c r="E429" s="27" t="n">
        <f aca="false">DATE(2000+D429,C429,B429)</f>
        <v>44804</v>
      </c>
      <c r="F429" s="28" t="n">
        <v>14.1585</v>
      </c>
      <c r="G429" s="28" t="n">
        <v>14.1586</v>
      </c>
      <c r="H429" s="28" t="n">
        <v>14.1585</v>
      </c>
      <c r="I429" s="29" t="n">
        <f aca="false">F429-F430</f>
        <v>0.000299999999999301</v>
      </c>
      <c r="J429" s="30" t="n">
        <f aca="false">I429/F430/(E429-E430)*100</f>
        <v>0.00211891342119267</v>
      </c>
      <c r="K429" s="31" t="n">
        <f aca="false">IF(H429&lt;H430,1+K430,0)</f>
        <v>0</v>
      </c>
      <c r="L429" s="32" t="n">
        <f aca="false">MIN(0, H429-MAX(H430:H440))</f>
        <v>0</v>
      </c>
      <c r="M429" s="3" t="n">
        <f aca="false">ABS(L429)/MAX(H429:H440)</f>
        <v>0</v>
      </c>
    </row>
    <row r="430" customFormat="false" ht="15" hidden="false" customHeight="false" outlineLevel="0" collapsed="false">
      <c r="A430" s="25" t="s">
        <v>440</v>
      </c>
      <c r="B430" s="25" t="str">
        <f aca="false">LEFT(A430,2)</f>
        <v>30</v>
      </c>
      <c r="C430" s="26" t="n">
        <f aca="false">VLOOKUP(MID(A430,4,4),MONTHS!$A$1:$B$12,2,0)</f>
        <v>8</v>
      </c>
      <c r="D430" s="26" t="n">
        <f aca="false">_xlfn.NUMBERVALUE(RIGHT(A430,2))-43</f>
        <v>22</v>
      </c>
      <c r="E430" s="27" t="n">
        <f aca="false">DATE(2000+D430,C430,B430)</f>
        <v>44803</v>
      </c>
      <c r="F430" s="28" t="n">
        <v>14.1582</v>
      </c>
      <c r="G430" s="28" t="n">
        <v>14.1583</v>
      </c>
      <c r="H430" s="28" t="n">
        <v>14.1582</v>
      </c>
      <c r="I430" s="29" t="n">
        <f aca="false">F430-F431</f>
        <v>0.00020000000000131</v>
      </c>
      <c r="J430" s="30" t="n">
        <f aca="false">I430/F431/(E430-E431)*100</f>
        <v>0.0014126289023966</v>
      </c>
      <c r="K430" s="31" t="n">
        <f aca="false">IF(H430&lt;H431,1+K431,0)</f>
        <v>0</v>
      </c>
      <c r="L430" s="32" t="n">
        <f aca="false">MIN(0, H430-MAX(H431:H441))</f>
        <v>0</v>
      </c>
      <c r="M430" s="3" t="n">
        <f aca="false">ABS(L430)/MAX(H430:H441)</f>
        <v>0</v>
      </c>
    </row>
    <row r="431" customFormat="false" ht="15" hidden="false" customHeight="false" outlineLevel="0" collapsed="false">
      <c r="A431" s="25" t="s">
        <v>441</v>
      </c>
      <c r="B431" s="25" t="str">
        <f aca="false">LEFT(A431,2)</f>
        <v>29</v>
      </c>
      <c r="C431" s="26" t="n">
        <f aca="false">VLOOKUP(MID(A431,4,4),MONTHS!$A$1:$B$12,2,0)</f>
        <v>8</v>
      </c>
      <c r="D431" s="26" t="n">
        <f aca="false">_xlfn.NUMBERVALUE(RIGHT(A431,2))-43</f>
        <v>22</v>
      </c>
      <c r="E431" s="27" t="n">
        <f aca="false">DATE(2000+D431,C431,B431)</f>
        <v>44802</v>
      </c>
      <c r="F431" s="28" t="n">
        <v>14.158</v>
      </c>
      <c r="G431" s="28" t="n">
        <v>14.1581</v>
      </c>
      <c r="H431" s="28" t="n">
        <v>14.158</v>
      </c>
      <c r="I431" s="29" t="n">
        <f aca="false">F431-F432</f>
        <v>0.00140000000000029</v>
      </c>
      <c r="J431" s="30" t="n">
        <f aca="false">I431/F432/(E431-E432)*100</f>
        <v>0.00329646007280536</v>
      </c>
      <c r="K431" s="31" t="n">
        <f aca="false">IF(H431&lt;H432,1+K432,0)</f>
        <v>0</v>
      </c>
      <c r="L431" s="32" t="n">
        <f aca="false">MIN(0, H431-MAX(H432:H442))</f>
        <v>0</v>
      </c>
      <c r="M431" s="3" t="n">
        <f aca="false">ABS(L431)/MAX(H431:H442)</f>
        <v>0</v>
      </c>
    </row>
    <row r="432" customFormat="false" ht="15" hidden="false" customHeight="false" outlineLevel="0" collapsed="false">
      <c r="A432" s="25" t="s">
        <v>442</v>
      </c>
      <c r="B432" s="25" t="str">
        <f aca="false">LEFT(A432,2)</f>
        <v>26</v>
      </c>
      <c r="C432" s="26" t="n">
        <f aca="false">VLOOKUP(MID(A432,4,4),MONTHS!$A$1:$B$12,2,0)</f>
        <v>8</v>
      </c>
      <c r="D432" s="26" t="n">
        <f aca="false">_xlfn.NUMBERVALUE(RIGHT(A432,2))-43</f>
        <v>22</v>
      </c>
      <c r="E432" s="27" t="n">
        <f aca="false">DATE(2000+D432,C432,B432)</f>
        <v>44799</v>
      </c>
      <c r="F432" s="28" t="n">
        <v>14.1566</v>
      </c>
      <c r="G432" s="28" t="n">
        <v>14.1567</v>
      </c>
      <c r="H432" s="28" t="n">
        <v>14.1566</v>
      </c>
      <c r="I432" s="29" t="n">
        <f aca="false">F432-F433</f>
        <v>0.000199999999999534</v>
      </c>
      <c r="J432" s="30" t="n">
        <f aca="false">I432/F433/(E432-E433)*100</f>
        <v>0.00141278856206051</v>
      </c>
      <c r="K432" s="31" t="n">
        <f aca="false">IF(H432&lt;H433,1+K433,0)</f>
        <v>0</v>
      </c>
      <c r="L432" s="32" t="n">
        <f aca="false">MIN(0, H432-MAX(H433:H443))</f>
        <v>0</v>
      </c>
      <c r="M432" s="3" t="n">
        <f aca="false">ABS(L432)/MAX(H432:H443)</f>
        <v>0</v>
      </c>
    </row>
    <row r="433" customFormat="false" ht="15" hidden="false" customHeight="false" outlineLevel="0" collapsed="false">
      <c r="A433" s="25" t="s">
        <v>443</v>
      </c>
      <c r="B433" s="25" t="str">
        <f aca="false">LEFT(A433,2)</f>
        <v>25</v>
      </c>
      <c r="C433" s="26" t="n">
        <f aca="false">VLOOKUP(MID(A433,4,4),MONTHS!$A$1:$B$12,2,0)</f>
        <v>8</v>
      </c>
      <c r="D433" s="26" t="n">
        <f aca="false">_xlfn.NUMBERVALUE(RIGHT(A433,2))-43</f>
        <v>22</v>
      </c>
      <c r="E433" s="27" t="n">
        <f aca="false">DATE(2000+D433,C433,B433)</f>
        <v>44798</v>
      </c>
      <c r="F433" s="28" t="n">
        <v>14.1564</v>
      </c>
      <c r="G433" s="28" t="n">
        <v>14.1565</v>
      </c>
      <c r="H433" s="28" t="n">
        <v>14.1564</v>
      </c>
      <c r="I433" s="29" t="n">
        <f aca="false">F433-F434</f>
        <v>0.000499999999998835</v>
      </c>
      <c r="J433" s="30" t="n">
        <f aca="false">I433/F434/(E433-E434)*100</f>
        <v>0.00353209615777757</v>
      </c>
      <c r="K433" s="31" t="n">
        <f aca="false">IF(H433&lt;H434,1+K434,0)</f>
        <v>0</v>
      </c>
      <c r="L433" s="32" t="n">
        <f aca="false">MIN(0, H433-MAX(H434:H444))</f>
        <v>0</v>
      </c>
      <c r="M433" s="3" t="n">
        <f aca="false">ABS(L433)/MAX(H433:H444)</f>
        <v>0</v>
      </c>
    </row>
    <row r="434" customFormat="false" ht="15" hidden="false" customHeight="false" outlineLevel="0" collapsed="false">
      <c r="A434" s="25" t="s">
        <v>444</v>
      </c>
      <c r="B434" s="25" t="str">
        <f aca="false">LEFT(A434,2)</f>
        <v>24</v>
      </c>
      <c r="C434" s="26" t="n">
        <f aca="false">VLOOKUP(MID(A434,4,4),MONTHS!$A$1:$B$12,2,0)</f>
        <v>8</v>
      </c>
      <c r="D434" s="26" t="n">
        <f aca="false">_xlfn.NUMBERVALUE(RIGHT(A434,2))-43</f>
        <v>22</v>
      </c>
      <c r="E434" s="27" t="n">
        <f aca="false">DATE(2000+D434,C434,B434)</f>
        <v>44797</v>
      </c>
      <c r="F434" s="28" t="n">
        <v>14.1559</v>
      </c>
      <c r="G434" s="28" t="n">
        <v>14.156</v>
      </c>
      <c r="H434" s="28" t="n">
        <v>14.1559</v>
      </c>
      <c r="I434" s="29" t="n">
        <f aca="false">F434-F435</f>
        <v>0.000400000000000844</v>
      </c>
      <c r="J434" s="30" t="n">
        <f aca="false">I434/F435/(E434-E435)*100</f>
        <v>0.00282575677299173</v>
      </c>
      <c r="K434" s="31" t="n">
        <f aca="false">IF(H434&lt;H435,1+K435,0)</f>
        <v>0</v>
      </c>
      <c r="L434" s="32" t="n">
        <f aca="false">MIN(0, H434-MAX(H435:H445))</f>
        <v>0</v>
      </c>
      <c r="M434" s="3" t="n">
        <f aca="false">ABS(L434)/MAX(H434:H445)</f>
        <v>0</v>
      </c>
    </row>
    <row r="435" customFormat="false" ht="15" hidden="false" customHeight="false" outlineLevel="0" collapsed="false">
      <c r="A435" s="25" t="s">
        <v>445</v>
      </c>
      <c r="B435" s="25" t="str">
        <f aca="false">LEFT(A435,2)</f>
        <v>23</v>
      </c>
      <c r="C435" s="26" t="n">
        <f aca="false">VLOOKUP(MID(A435,4,4),MONTHS!$A$1:$B$12,2,0)</f>
        <v>8</v>
      </c>
      <c r="D435" s="26" t="n">
        <f aca="false">_xlfn.NUMBERVALUE(RIGHT(A435,2))-43</f>
        <v>22</v>
      </c>
      <c r="E435" s="27" t="n">
        <f aca="false">DATE(2000+D435,C435,B435)</f>
        <v>44796</v>
      </c>
      <c r="F435" s="28" t="n">
        <v>14.1555</v>
      </c>
      <c r="G435" s="28" t="n">
        <v>14.1556</v>
      </c>
      <c r="H435" s="28" t="n">
        <v>14.1555</v>
      </c>
      <c r="I435" s="29" t="n">
        <f aca="false">F435-F436</f>
        <v>0.000299999999999301</v>
      </c>
      <c r="J435" s="30" t="n">
        <f aca="false">I435/F436/(E435-E436)*100</f>
        <v>0.00211936249575634</v>
      </c>
      <c r="K435" s="31" t="n">
        <f aca="false">IF(H435&lt;H436,1+K436,0)</f>
        <v>0</v>
      </c>
      <c r="L435" s="32" t="n">
        <f aca="false">MIN(0, H435-MAX(H436:H446))</f>
        <v>0</v>
      </c>
      <c r="M435" s="3" t="n">
        <f aca="false">ABS(L435)/MAX(H435:H446)</f>
        <v>0</v>
      </c>
    </row>
    <row r="436" customFormat="false" ht="15" hidden="false" customHeight="false" outlineLevel="0" collapsed="false">
      <c r="A436" s="25" t="s">
        <v>446</v>
      </c>
      <c r="B436" s="25" t="str">
        <f aca="false">LEFT(A436,2)</f>
        <v>22</v>
      </c>
      <c r="C436" s="26" t="n">
        <f aca="false">VLOOKUP(MID(A436,4,4),MONTHS!$A$1:$B$12,2,0)</f>
        <v>8</v>
      </c>
      <c r="D436" s="26" t="n">
        <f aca="false">_xlfn.NUMBERVALUE(RIGHT(A436,2))-43</f>
        <v>22</v>
      </c>
      <c r="E436" s="27" t="n">
        <f aca="false">DATE(2000+D436,C436,B436)</f>
        <v>44795</v>
      </c>
      <c r="F436" s="28" t="n">
        <v>14.1552</v>
      </c>
      <c r="G436" s="28" t="n">
        <v>14.1553</v>
      </c>
      <c r="H436" s="28" t="n">
        <v>14.1552</v>
      </c>
      <c r="I436" s="29" t="n">
        <f aca="false">F436-F437</f>
        <v>0.000900000000001455</v>
      </c>
      <c r="J436" s="30" t="n">
        <f aca="false">I436/F437/(E436-E437)*100</f>
        <v>0.00211949725525448</v>
      </c>
      <c r="K436" s="31" t="n">
        <f aca="false">IF(H436&lt;H437,1+K437,0)</f>
        <v>0</v>
      </c>
      <c r="L436" s="32" t="n">
        <f aca="false">MIN(0, H436-MAX(H437:H447))</f>
        <v>0</v>
      </c>
      <c r="M436" s="3" t="n">
        <f aca="false">ABS(L436)/MAX(H436:H447)</f>
        <v>0</v>
      </c>
    </row>
    <row r="437" customFormat="false" ht="15" hidden="false" customHeight="false" outlineLevel="0" collapsed="false">
      <c r="A437" s="25" t="s">
        <v>447</v>
      </c>
      <c r="B437" s="25" t="str">
        <f aca="false">LEFT(A437,2)</f>
        <v>19</v>
      </c>
      <c r="C437" s="26" t="n">
        <f aca="false">VLOOKUP(MID(A437,4,4),MONTHS!$A$1:$B$12,2,0)</f>
        <v>8</v>
      </c>
      <c r="D437" s="26" t="n">
        <f aca="false">_xlfn.NUMBERVALUE(RIGHT(A437,2))-43</f>
        <v>22</v>
      </c>
      <c r="E437" s="27" t="n">
        <f aca="false">DATE(2000+D437,C437,B437)</f>
        <v>44792</v>
      </c>
      <c r="F437" s="28" t="n">
        <v>14.1543</v>
      </c>
      <c r="G437" s="28" t="n">
        <v>14.1544</v>
      </c>
      <c r="H437" s="28" t="n">
        <v>14.1543</v>
      </c>
      <c r="I437" s="29" t="n">
        <f aca="false">F437-F438</f>
        <v>0</v>
      </c>
      <c r="J437" s="30" t="n">
        <f aca="false">I437/F438/(E437-E438)*100</f>
        <v>0</v>
      </c>
      <c r="K437" s="31" t="n">
        <f aca="false">IF(H437&lt;H438,1+K438,0)</f>
        <v>0</v>
      </c>
      <c r="L437" s="32" t="n">
        <f aca="false">MIN(0, H437-MAX(H438:H448))</f>
        <v>0</v>
      </c>
      <c r="M437" s="3" t="n">
        <f aca="false">ABS(L437)/MAX(H437:H448)</f>
        <v>0</v>
      </c>
    </row>
    <row r="438" customFormat="false" ht="15" hidden="false" customHeight="false" outlineLevel="0" collapsed="false">
      <c r="A438" s="25" t="s">
        <v>448</v>
      </c>
      <c r="B438" s="25" t="str">
        <f aca="false">LEFT(A438,2)</f>
        <v>18</v>
      </c>
      <c r="C438" s="26" t="n">
        <f aca="false">VLOOKUP(MID(A438,4,4),MONTHS!$A$1:$B$12,2,0)</f>
        <v>8</v>
      </c>
      <c r="D438" s="26" t="n">
        <f aca="false">_xlfn.NUMBERVALUE(RIGHT(A438,2))-43</f>
        <v>22</v>
      </c>
      <c r="E438" s="27" t="n">
        <f aca="false">DATE(2000+D438,C438,B438)</f>
        <v>44791</v>
      </c>
      <c r="F438" s="28" t="n">
        <v>14.1543</v>
      </c>
      <c r="G438" s="28" t="n">
        <v>14.1544</v>
      </c>
      <c r="H438" s="28" t="n">
        <v>14.1543</v>
      </c>
      <c r="I438" s="29" t="n">
        <f aca="false">F438-F439</f>
        <v>0.00129999999999875</v>
      </c>
      <c r="J438" s="30" t="n">
        <f aca="false">I438/F439/(E438-E439)*100</f>
        <v>0.00918533173177946</v>
      </c>
      <c r="K438" s="31" t="n">
        <f aca="false">IF(H438&lt;H439,1+K439,0)</f>
        <v>0</v>
      </c>
      <c r="L438" s="32" t="n">
        <f aca="false">MIN(0, H438-MAX(H439:H449))</f>
        <v>0</v>
      </c>
      <c r="M438" s="3" t="n">
        <f aca="false">ABS(L438)/MAX(H438:H449)</f>
        <v>0</v>
      </c>
    </row>
    <row r="439" customFormat="false" ht="15" hidden="false" customHeight="false" outlineLevel="0" collapsed="false">
      <c r="A439" s="25" t="s">
        <v>449</v>
      </c>
      <c r="B439" s="25" t="str">
        <f aca="false">LEFT(A439,2)</f>
        <v>17</v>
      </c>
      <c r="C439" s="26" t="n">
        <f aca="false">VLOOKUP(MID(A439,4,4),MONTHS!$A$1:$B$12,2,0)</f>
        <v>8</v>
      </c>
      <c r="D439" s="26" t="n">
        <f aca="false">_xlfn.NUMBERVALUE(RIGHT(A439,2))-43</f>
        <v>22</v>
      </c>
      <c r="E439" s="27" t="n">
        <f aca="false">DATE(2000+D439,C439,B439)</f>
        <v>44790</v>
      </c>
      <c r="F439" s="28" t="n">
        <v>14.153</v>
      </c>
      <c r="G439" s="28" t="n">
        <v>14.1531</v>
      </c>
      <c r="H439" s="28" t="n">
        <v>14.153</v>
      </c>
      <c r="I439" s="29" t="n">
        <f aca="false">F439-F440</f>
        <v>0.000500000000000611</v>
      </c>
      <c r="J439" s="30" t="n">
        <f aca="false">I439/F440/(E439-E440)*100</f>
        <v>0.00353294470941962</v>
      </c>
      <c r="K439" s="31" t="n">
        <f aca="false">IF(H439&lt;H440,1+K440,0)</f>
        <v>0</v>
      </c>
      <c r="L439" s="32" t="n">
        <f aca="false">MIN(0, H439-MAX(H440:H450))</f>
        <v>0</v>
      </c>
      <c r="M439" s="3" t="n">
        <f aca="false">ABS(L439)/MAX(H439:H450)</f>
        <v>0</v>
      </c>
    </row>
    <row r="440" customFormat="false" ht="15" hidden="false" customHeight="false" outlineLevel="0" collapsed="false">
      <c r="A440" s="25" t="s">
        <v>450</v>
      </c>
      <c r="B440" s="25" t="str">
        <f aca="false">LEFT(A440,2)</f>
        <v>16</v>
      </c>
      <c r="C440" s="26" t="n">
        <f aca="false">VLOOKUP(MID(A440,4,4),MONTHS!$A$1:$B$12,2,0)</f>
        <v>8</v>
      </c>
      <c r="D440" s="26" t="n">
        <f aca="false">_xlfn.NUMBERVALUE(RIGHT(A440,2))-43</f>
        <v>22</v>
      </c>
      <c r="E440" s="27" t="n">
        <f aca="false">DATE(2000+D440,C440,B440)</f>
        <v>44789</v>
      </c>
      <c r="F440" s="28" t="n">
        <v>14.1525</v>
      </c>
      <c r="G440" s="28" t="n">
        <v>14.1526</v>
      </c>
      <c r="H440" s="28" t="n">
        <v>14.1525</v>
      </c>
      <c r="I440" s="29" t="n">
        <f aca="false">F440-F441</f>
        <v>0.000500000000000611</v>
      </c>
      <c r="J440" s="30" t="n">
        <f aca="false">I440/F441/(E440-E441)*100</f>
        <v>0.00353306953081268</v>
      </c>
      <c r="K440" s="31" t="n">
        <f aca="false">IF(H440&lt;H441,1+K441,0)</f>
        <v>0</v>
      </c>
      <c r="L440" s="32" t="n">
        <f aca="false">MIN(0, H440-MAX(H441:H451))</f>
        <v>0</v>
      </c>
      <c r="M440" s="3" t="n">
        <f aca="false">ABS(L440)/MAX(H440:H451)</f>
        <v>0</v>
      </c>
    </row>
    <row r="441" customFormat="false" ht="15" hidden="false" customHeight="false" outlineLevel="0" collapsed="false">
      <c r="A441" s="25" t="s">
        <v>451</v>
      </c>
      <c r="B441" s="25" t="str">
        <f aca="false">LEFT(A441,2)</f>
        <v>15</v>
      </c>
      <c r="C441" s="26" t="n">
        <f aca="false">VLOOKUP(MID(A441,4,4),MONTHS!$A$1:$B$12,2,0)</f>
        <v>8</v>
      </c>
      <c r="D441" s="26" t="n">
        <f aca="false">_xlfn.NUMBERVALUE(RIGHT(A441,2))-43</f>
        <v>22</v>
      </c>
      <c r="E441" s="27" t="n">
        <f aca="false">DATE(2000+D441,C441,B441)</f>
        <v>44788</v>
      </c>
      <c r="F441" s="28" t="n">
        <v>14.152</v>
      </c>
      <c r="G441" s="28" t="n">
        <v>14.1521</v>
      </c>
      <c r="H441" s="28" t="n">
        <v>14.152</v>
      </c>
      <c r="I441" s="29" t="n">
        <f aca="false">F441-F442</f>
        <v>0.000899999999999679</v>
      </c>
      <c r="J441" s="30" t="n">
        <f aca="false">I441/F442/(E441-E442)*100</f>
        <v>0.00158998240419416</v>
      </c>
      <c r="K441" s="31" t="n">
        <f aca="false">IF(H441&lt;H442,1+K442,0)</f>
        <v>0</v>
      </c>
      <c r="L441" s="32" t="n">
        <f aca="false">MIN(0, H441-MAX(H442:H452))</f>
        <v>0</v>
      </c>
      <c r="M441" s="3" t="n">
        <f aca="false">ABS(L441)/MAX(H441:H452)</f>
        <v>0</v>
      </c>
    </row>
    <row r="442" customFormat="false" ht="15" hidden="false" customHeight="false" outlineLevel="0" collapsed="false">
      <c r="A442" s="25" t="s">
        <v>452</v>
      </c>
      <c r="B442" s="25" t="str">
        <f aca="false">LEFT(A442,2)</f>
        <v>11</v>
      </c>
      <c r="C442" s="26" t="n">
        <f aca="false">VLOOKUP(MID(A442,4,4),MONTHS!$A$1:$B$12,2,0)</f>
        <v>8</v>
      </c>
      <c r="D442" s="26" t="n">
        <f aca="false">_xlfn.NUMBERVALUE(RIGHT(A442,2))-43</f>
        <v>22</v>
      </c>
      <c r="E442" s="27" t="n">
        <f aca="false">DATE(2000+D442,C442,B442)</f>
        <v>44784</v>
      </c>
      <c r="F442" s="28" t="n">
        <v>14.1511</v>
      </c>
      <c r="G442" s="28" t="n">
        <v>14.1512</v>
      </c>
      <c r="H442" s="28" t="n">
        <v>14.1511</v>
      </c>
      <c r="I442" s="29" t="n">
        <f aca="false">F442-F443</f>
        <v>0.000499999999998835</v>
      </c>
      <c r="J442" s="30" t="n">
        <f aca="false">I442/F443/(E442-E443)*100</f>
        <v>0.00353341907762805</v>
      </c>
      <c r="K442" s="31" t="n">
        <f aca="false">IF(H442&lt;H443,1+K443,0)</f>
        <v>0</v>
      </c>
      <c r="L442" s="32" t="n">
        <f aca="false">MIN(0, H442-MAX(H443:H453))</f>
        <v>0</v>
      </c>
      <c r="M442" s="3" t="n">
        <f aca="false">ABS(L442)/MAX(H442:H453)</f>
        <v>0</v>
      </c>
    </row>
    <row r="443" customFormat="false" ht="15" hidden="false" customHeight="false" outlineLevel="0" collapsed="false">
      <c r="A443" s="25" t="s">
        <v>453</v>
      </c>
      <c r="B443" s="25" t="str">
        <f aca="false">LEFT(A443,2)</f>
        <v>10</v>
      </c>
      <c r="C443" s="26" t="n">
        <f aca="false">VLOOKUP(MID(A443,4,4),MONTHS!$A$1:$B$12,2,0)</f>
        <v>8</v>
      </c>
      <c r="D443" s="26" t="n">
        <f aca="false">_xlfn.NUMBERVALUE(RIGHT(A443,2))-43</f>
        <v>22</v>
      </c>
      <c r="E443" s="27" t="n">
        <f aca="false">DATE(2000+D443,C443,B443)</f>
        <v>44783</v>
      </c>
      <c r="F443" s="28" t="n">
        <v>14.1506</v>
      </c>
      <c r="G443" s="28" t="n">
        <v>14.1507</v>
      </c>
      <c r="H443" s="28" t="n">
        <v>14.1506</v>
      </c>
      <c r="I443" s="29" t="n">
        <f aca="false">F443-F444</f>
        <v>0.000700000000000145</v>
      </c>
      <c r="J443" s="30" t="n">
        <f aca="false">I443/F444/(E443-E444)*100</f>
        <v>0.00494703142778497</v>
      </c>
      <c r="K443" s="31" t="n">
        <f aca="false">IF(H443&lt;H444,1+K444,0)</f>
        <v>0</v>
      </c>
      <c r="L443" s="32" t="n">
        <f aca="false">MIN(0, H443-MAX(H444:H454))</f>
        <v>0</v>
      </c>
      <c r="M443" s="3" t="n">
        <f aca="false">ABS(L443)/MAX(H443:H454)</f>
        <v>0</v>
      </c>
    </row>
    <row r="444" customFormat="false" ht="15" hidden="false" customHeight="false" outlineLevel="0" collapsed="false">
      <c r="A444" s="25" t="s">
        <v>454</v>
      </c>
      <c r="B444" s="25" t="str">
        <f aca="false">LEFT(A444,2)</f>
        <v>09</v>
      </c>
      <c r="C444" s="26" t="n">
        <f aca="false">VLOOKUP(MID(A444,4,4),MONTHS!$A$1:$B$12,2,0)</f>
        <v>8</v>
      </c>
      <c r="D444" s="26" t="n">
        <f aca="false">_xlfn.NUMBERVALUE(RIGHT(A444,2))-43</f>
        <v>22</v>
      </c>
      <c r="E444" s="27" t="n">
        <f aca="false">DATE(2000+D444,C444,B444)</f>
        <v>44782</v>
      </c>
      <c r="F444" s="28" t="n">
        <v>14.1499</v>
      </c>
      <c r="G444" s="28" t="n">
        <v>14.15</v>
      </c>
      <c r="H444" s="28" t="n">
        <v>14.1499</v>
      </c>
      <c r="I444" s="29" t="n">
        <f aca="false">F444-F445</f>
        <v>0.000300000000001077</v>
      </c>
      <c r="J444" s="30" t="n">
        <f aca="false">I444/F445/(E444-E445)*100</f>
        <v>0.00212020127778225</v>
      </c>
      <c r="K444" s="31" t="n">
        <f aca="false">IF(H444&lt;H445,1+K445,0)</f>
        <v>0</v>
      </c>
      <c r="L444" s="32" t="n">
        <f aca="false">MIN(0, H444-MAX(H445:H455))</f>
        <v>0</v>
      </c>
      <c r="M444" s="3" t="n">
        <f aca="false">ABS(L444)/MAX(H444:H455)</f>
        <v>0</v>
      </c>
    </row>
    <row r="445" customFormat="false" ht="15" hidden="false" customHeight="false" outlineLevel="0" collapsed="false">
      <c r="A445" s="25" t="s">
        <v>455</v>
      </c>
      <c r="B445" s="25" t="str">
        <f aca="false">LEFT(A445,2)</f>
        <v>08</v>
      </c>
      <c r="C445" s="26" t="n">
        <f aca="false">VLOOKUP(MID(A445,4,4),MONTHS!$A$1:$B$12,2,0)</f>
        <v>8</v>
      </c>
      <c r="D445" s="26" t="n">
        <f aca="false">_xlfn.NUMBERVALUE(RIGHT(A445,2))-43</f>
        <v>22</v>
      </c>
      <c r="E445" s="27" t="n">
        <f aca="false">DATE(2000+D445,C445,B445)</f>
        <v>44781</v>
      </c>
      <c r="F445" s="28" t="n">
        <v>14.1496</v>
      </c>
      <c r="G445" s="28" t="n">
        <v>14.1497</v>
      </c>
      <c r="H445" s="28" t="n">
        <v>14.1496</v>
      </c>
      <c r="I445" s="29" t="n">
        <f aca="false">F445-F446</f>
        <v>0.000199999999999534</v>
      </c>
      <c r="J445" s="30" t="n">
        <f aca="false">I445/F446/(E445-E446)*100</f>
        <v>0.000471162499233263</v>
      </c>
      <c r="K445" s="31" t="n">
        <f aca="false">IF(H445&lt;H446,1+K446,0)</f>
        <v>0</v>
      </c>
      <c r="L445" s="32" t="n">
        <f aca="false">MIN(0, H445-MAX(H446:H456))</f>
        <v>0</v>
      </c>
      <c r="M445" s="3" t="n">
        <f aca="false">ABS(L445)/MAX(H445:H456)</f>
        <v>0</v>
      </c>
    </row>
    <row r="446" customFormat="false" ht="15" hidden="false" customHeight="false" outlineLevel="0" collapsed="false">
      <c r="A446" s="25" t="s">
        <v>456</v>
      </c>
      <c r="B446" s="25" t="str">
        <f aca="false">LEFT(A446,2)</f>
        <v>05</v>
      </c>
      <c r="C446" s="26" t="n">
        <f aca="false">VLOOKUP(MID(A446,4,4),MONTHS!$A$1:$B$12,2,0)</f>
        <v>8</v>
      </c>
      <c r="D446" s="26" t="n">
        <f aca="false">_xlfn.NUMBERVALUE(RIGHT(A446,2))-43</f>
        <v>22</v>
      </c>
      <c r="E446" s="27" t="n">
        <f aca="false">DATE(2000+D446,C446,B446)</f>
        <v>44778</v>
      </c>
      <c r="F446" s="28" t="n">
        <v>14.1494</v>
      </c>
      <c r="G446" s="28" t="n">
        <v>14.1495</v>
      </c>
      <c r="H446" s="28" t="n">
        <v>14.1494</v>
      </c>
      <c r="I446" s="29" t="n">
        <f aca="false">F446-F447</f>
        <v>0.000299999999999301</v>
      </c>
      <c r="J446" s="30" t="n">
        <f aca="false">I446/F447/(E446-E447)*100</f>
        <v>0.00212027620130822</v>
      </c>
      <c r="K446" s="31" t="n">
        <f aca="false">IF(H446&lt;H447,1+K447,0)</f>
        <v>0</v>
      </c>
      <c r="L446" s="32" t="n">
        <f aca="false">MIN(0, H446-MAX(H447:H457))</f>
        <v>0</v>
      </c>
      <c r="M446" s="3" t="n">
        <f aca="false">ABS(L446)/MAX(H446:H457)</f>
        <v>0</v>
      </c>
    </row>
    <row r="447" customFormat="false" ht="15" hidden="false" customHeight="false" outlineLevel="0" collapsed="false">
      <c r="A447" s="25" t="s">
        <v>457</v>
      </c>
      <c r="B447" s="25" t="str">
        <f aca="false">LEFT(A447,2)</f>
        <v>04</v>
      </c>
      <c r="C447" s="26" t="n">
        <f aca="false">VLOOKUP(MID(A447,4,4),MONTHS!$A$1:$B$12,2,0)</f>
        <v>8</v>
      </c>
      <c r="D447" s="26" t="n">
        <f aca="false">_xlfn.NUMBERVALUE(RIGHT(A447,2))-43</f>
        <v>22</v>
      </c>
      <c r="E447" s="27" t="n">
        <f aca="false">DATE(2000+D447,C447,B447)</f>
        <v>44777</v>
      </c>
      <c r="F447" s="28" t="n">
        <v>14.1491</v>
      </c>
      <c r="G447" s="28" t="n">
        <v>14.1492</v>
      </c>
      <c r="H447" s="28" t="n">
        <v>14.1491</v>
      </c>
      <c r="I447" s="29" t="n">
        <f aca="false">F447-F448</f>
        <v>0.000300000000001077</v>
      </c>
      <c r="J447" s="30" t="n">
        <f aca="false">I447/F448/(E447-E448)*100</f>
        <v>0.00212032115798567</v>
      </c>
      <c r="K447" s="31" t="n">
        <f aca="false">IF(H447&lt;H448,1+K448,0)</f>
        <v>0</v>
      </c>
      <c r="L447" s="32" t="n">
        <f aca="false">MIN(0, H447-MAX(H448:H458))</f>
        <v>0</v>
      </c>
      <c r="M447" s="3" t="n">
        <f aca="false">ABS(L447)/MAX(H447:H458)</f>
        <v>0</v>
      </c>
    </row>
    <row r="448" customFormat="false" ht="15" hidden="false" customHeight="false" outlineLevel="0" collapsed="false">
      <c r="A448" s="25" t="s">
        <v>458</v>
      </c>
      <c r="B448" s="25" t="str">
        <f aca="false">LEFT(A448,2)</f>
        <v>03</v>
      </c>
      <c r="C448" s="26" t="n">
        <f aca="false">VLOOKUP(MID(A448,4,4),MONTHS!$A$1:$B$12,2,0)</f>
        <v>8</v>
      </c>
      <c r="D448" s="26" t="n">
        <f aca="false">_xlfn.NUMBERVALUE(RIGHT(A448,2))-43</f>
        <v>22</v>
      </c>
      <c r="E448" s="27" t="n">
        <f aca="false">DATE(2000+D448,C448,B448)</f>
        <v>44776</v>
      </c>
      <c r="F448" s="28" t="n">
        <v>14.1488</v>
      </c>
      <c r="G448" s="28" t="n">
        <v>14.1489</v>
      </c>
      <c r="H448" s="28" t="n">
        <v>14.1488</v>
      </c>
      <c r="I448" s="29" t="n">
        <f aca="false">F448-F449</f>
        <v>9.99999999997669E-005</v>
      </c>
      <c r="J448" s="30" t="n">
        <f aca="false">I448/F449/(E448-E449)*100</f>
        <v>0.000706778714650582</v>
      </c>
      <c r="K448" s="31" t="n">
        <f aca="false">IF(H448&lt;H449,1+K449,0)</f>
        <v>0</v>
      </c>
      <c r="L448" s="32" t="n">
        <f aca="false">MIN(0, H448-MAX(H449:H459))</f>
        <v>-9.99999999997669E-005</v>
      </c>
      <c r="M448" s="3" t="n">
        <f aca="false">ABS(L448)/MAX(H448:H459)</f>
        <v>7.06768724068775E-006</v>
      </c>
    </row>
    <row r="449" customFormat="false" ht="15" hidden="false" customHeight="false" outlineLevel="0" collapsed="false">
      <c r="A449" s="25" t="s">
        <v>459</v>
      </c>
      <c r="B449" s="25" t="str">
        <f aca="false">LEFT(A449,2)</f>
        <v>02</v>
      </c>
      <c r="C449" s="26" t="n">
        <f aca="false">VLOOKUP(MID(A449,4,4),MONTHS!$A$1:$B$12,2,0)</f>
        <v>8</v>
      </c>
      <c r="D449" s="26" t="n">
        <f aca="false">_xlfn.NUMBERVALUE(RIGHT(A449,2))-43</f>
        <v>22</v>
      </c>
      <c r="E449" s="27" t="n">
        <f aca="false">DATE(2000+D449,C449,B449)</f>
        <v>44775</v>
      </c>
      <c r="F449" s="28" t="n">
        <v>14.1487</v>
      </c>
      <c r="G449" s="28" t="n">
        <v>14.1488</v>
      </c>
      <c r="H449" s="28" t="n">
        <v>14.1487</v>
      </c>
      <c r="I449" s="29" t="n">
        <f aca="false">F449-F450</f>
        <v>-0.000199999999999534</v>
      </c>
      <c r="J449" s="30" t="n">
        <f aca="false">I449/F450/(E449-E450)*100</f>
        <v>-0.00141353744813755</v>
      </c>
      <c r="K449" s="31" t="n">
        <f aca="false">IF(H449&lt;H450,1+K450,0)</f>
        <v>1</v>
      </c>
      <c r="L449" s="32" t="n">
        <f aca="false">MIN(0, H449-MAX(H450:H460))</f>
        <v>-0.000199999999999534</v>
      </c>
      <c r="M449" s="3" t="n">
        <f aca="false">ABS(L449)/MAX(H449:H460)</f>
        <v>1.41353744813755E-005</v>
      </c>
    </row>
    <row r="450" customFormat="false" ht="15" hidden="false" customHeight="false" outlineLevel="0" collapsed="false">
      <c r="A450" s="25" t="s">
        <v>460</v>
      </c>
      <c r="B450" s="25" t="str">
        <f aca="false">LEFT(A450,2)</f>
        <v>01</v>
      </c>
      <c r="C450" s="26" t="n">
        <f aca="false">VLOOKUP(MID(A450,4,4),MONTHS!$A$1:$B$12,2,0)</f>
        <v>8</v>
      </c>
      <c r="D450" s="26" t="n">
        <f aca="false">_xlfn.NUMBERVALUE(RIGHT(A450,2))-43</f>
        <v>22</v>
      </c>
      <c r="E450" s="27" t="n">
        <f aca="false">DATE(2000+D450,C450,B450)</f>
        <v>44774</v>
      </c>
      <c r="F450" s="28" t="n">
        <v>14.1489</v>
      </c>
      <c r="G450" s="28" t="n">
        <v>14.149</v>
      </c>
      <c r="H450" s="28" t="n">
        <v>14.1489</v>
      </c>
      <c r="I450" s="29" t="n">
        <f aca="false">F450-F451</f>
        <v>0.00139999999999851</v>
      </c>
      <c r="J450" s="30" t="n">
        <f aca="false">I450/F451/(E450-E451)*100</f>
        <v>0.00197914825940769</v>
      </c>
      <c r="K450" s="31" t="n">
        <f aca="false">IF(H450&lt;H451,1+K451,0)</f>
        <v>0</v>
      </c>
      <c r="L450" s="32" t="n">
        <f aca="false">MIN(0, H450-MAX(H451:H461))</f>
        <v>0</v>
      </c>
      <c r="M450" s="3" t="n">
        <f aca="false">ABS(L450)/MAX(H450:H461)</f>
        <v>0</v>
      </c>
    </row>
    <row r="451" customFormat="false" ht="15" hidden="false" customHeight="false" outlineLevel="0" collapsed="false">
      <c r="A451" s="25" t="s">
        <v>461</v>
      </c>
      <c r="B451" s="25" t="str">
        <f aca="false">LEFT(A451,2)</f>
        <v>27</v>
      </c>
      <c r="C451" s="26" t="n">
        <f aca="false">VLOOKUP(MID(A451,4,4),MONTHS!$A$1:$B$12,2,0)</f>
        <v>7</v>
      </c>
      <c r="D451" s="26" t="n">
        <f aca="false">_xlfn.NUMBERVALUE(RIGHT(A451,2))-43</f>
        <v>22</v>
      </c>
      <c r="E451" s="27" t="n">
        <f aca="false">DATE(2000+D451,C451,B451)</f>
        <v>44769</v>
      </c>
      <c r="F451" s="28" t="n">
        <v>14.1475</v>
      </c>
      <c r="G451" s="28" t="n">
        <v>14.1476</v>
      </c>
      <c r="H451" s="28" t="n">
        <v>14.1475</v>
      </c>
      <c r="I451" s="29" t="n">
        <f aca="false">F451-F452</f>
        <v>0.000400000000000844</v>
      </c>
      <c r="J451" s="30" t="n">
        <f aca="false">I451/F452/(E451-E452)*100</f>
        <v>0.00282743459790942</v>
      </c>
      <c r="K451" s="31" t="n">
        <f aca="false">IF(H451&lt;H452,1+K452,0)</f>
        <v>0</v>
      </c>
      <c r="L451" s="32" t="n">
        <f aca="false">MIN(0, H451-MAX(H452:H462))</f>
        <v>0</v>
      </c>
      <c r="M451" s="3" t="n">
        <f aca="false">ABS(L451)/MAX(H451:H462)</f>
        <v>0</v>
      </c>
    </row>
    <row r="452" customFormat="false" ht="15" hidden="false" customHeight="false" outlineLevel="0" collapsed="false">
      <c r="A452" s="25" t="s">
        <v>462</v>
      </c>
      <c r="B452" s="25" t="str">
        <f aca="false">LEFT(A452,2)</f>
        <v>26</v>
      </c>
      <c r="C452" s="26" t="n">
        <f aca="false">VLOOKUP(MID(A452,4,4),MONTHS!$A$1:$B$12,2,0)</f>
        <v>7</v>
      </c>
      <c r="D452" s="26" t="n">
        <f aca="false">_xlfn.NUMBERVALUE(RIGHT(A452,2))-43</f>
        <v>22</v>
      </c>
      <c r="E452" s="27" t="n">
        <f aca="false">DATE(2000+D452,C452,B452)</f>
        <v>44768</v>
      </c>
      <c r="F452" s="28" t="n">
        <v>14.1471</v>
      </c>
      <c r="G452" s="28" t="n">
        <v>14.1472</v>
      </c>
      <c r="H452" s="28" t="n">
        <v>14.1471</v>
      </c>
      <c r="I452" s="29" t="n">
        <f aca="false">F452-F453</f>
        <v>0.000299999999999301</v>
      </c>
      <c r="J452" s="30" t="n">
        <f aca="false">I452/F453/(E452-E453)*100</f>
        <v>0.00212062091779979</v>
      </c>
      <c r="K452" s="31" t="n">
        <f aca="false">IF(H452&lt;H453,1+K453,0)</f>
        <v>0</v>
      </c>
      <c r="L452" s="32" t="n">
        <f aca="false">MIN(0, H452-MAX(H453:H463))</f>
        <v>0</v>
      </c>
      <c r="M452" s="3" t="n">
        <f aca="false">ABS(L452)/MAX(H452:H463)</f>
        <v>0</v>
      </c>
    </row>
    <row r="453" customFormat="false" ht="15" hidden="false" customHeight="false" outlineLevel="0" collapsed="false">
      <c r="A453" s="25" t="s">
        <v>463</v>
      </c>
      <c r="B453" s="25" t="str">
        <f aca="false">LEFT(A453,2)</f>
        <v>25</v>
      </c>
      <c r="C453" s="26" t="n">
        <f aca="false">VLOOKUP(MID(A453,4,4),MONTHS!$A$1:$B$12,2,0)</f>
        <v>7</v>
      </c>
      <c r="D453" s="26" t="n">
        <f aca="false">_xlfn.NUMBERVALUE(RIGHT(A453,2))-43</f>
        <v>22</v>
      </c>
      <c r="E453" s="27" t="n">
        <f aca="false">DATE(2000+D453,C453,B453)</f>
        <v>44767</v>
      </c>
      <c r="F453" s="28" t="n">
        <v>14.1468</v>
      </c>
      <c r="G453" s="28" t="n">
        <v>14.1469</v>
      </c>
      <c r="H453" s="28" t="n">
        <v>14.1468</v>
      </c>
      <c r="I453" s="29" t="n">
        <f aca="false">F453-F454</f>
        <v>0.000500000000000611</v>
      </c>
      <c r="J453" s="30" t="n">
        <f aca="false">I453/F454/(E453-E454)*100</f>
        <v>0.00117816437278207</v>
      </c>
      <c r="K453" s="31" t="n">
        <f aca="false">IF(H453&lt;H454,1+K454,0)</f>
        <v>0</v>
      </c>
      <c r="L453" s="32" t="n">
        <f aca="false">MIN(0, H453-MAX(H454:H464))</f>
        <v>0</v>
      </c>
      <c r="M453" s="3" t="n">
        <f aca="false">ABS(L453)/MAX(H453:H464)</f>
        <v>0</v>
      </c>
    </row>
    <row r="454" customFormat="false" ht="15" hidden="false" customHeight="false" outlineLevel="0" collapsed="false">
      <c r="A454" s="25" t="s">
        <v>464</v>
      </c>
      <c r="B454" s="25" t="str">
        <f aca="false">LEFT(A454,2)</f>
        <v>22</v>
      </c>
      <c r="C454" s="26" t="n">
        <f aca="false">VLOOKUP(MID(A454,4,4),MONTHS!$A$1:$B$12,2,0)</f>
        <v>7</v>
      </c>
      <c r="D454" s="26" t="n">
        <f aca="false">_xlfn.NUMBERVALUE(RIGHT(A454,2))-43</f>
        <v>22</v>
      </c>
      <c r="E454" s="27" t="n">
        <f aca="false">DATE(2000+D454,C454,B454)</f>
        <v>44764</v>
      </c>
      <c r="F454" s="28" t="n">
        <v>14.1463</v>
      </c>
      <c r="G454" s="28" t="n">
        <v>14.1464</v>
      </c>
      <c r="H454" s="28" t="n">
        <v>14.1463</v>
      </c>
      <c r="I454" s="29" t="n">
        <f aca="false">F454-F455</f>
        <v>0.000700000000000145</v>
      </c>
      <c r="J454" s="30" t="n">
        <f aca="false">I454/F455/(E454-E455)*100</f>
        <v>0.00494853523357189</v>
      </c>
      <c r="K454" s="31" t="n">
        <f aca="false">IF(H454&lt;H455,1+K455,0)</f>
        <v>0</v>
      </c>
      <c r="L454" s="32" t="n">
        <f aca="false">MIN(0, H454-MAX(H455:H465))</f>
        <v>0</v>
      </c>
      <c r="M454" s="3" t="n">
        <f aca="false">ABS(L454)/MAX(H454:H465)</f>
        <v>0</v>
      </c>
    </row>
    <row r="455" customFormat="false" ht="15" hidden="false" customHeight="false" outlineLevel="0" collapsed="false">
      <c r="A455" s="25" t="s">
        <v>465</v>
      </c>
      <c r="B455" s="25" t="str">
        <f aca="false">LEFT(A455,2)</f>
        <v>21</v>
      </c>
      <c r="C455" s="26" t="n">
        <f aca="false">VLOOKUP(MID(A455,4,4),MONTHS!$A$1:$B$12,2,0)</f>
        <v>7</v>
      </c>
      <c r="D455" s="26" t="n">
        <f aca="false">_xlfn.NUMBERVALUE(RIGHT(A455,2))-43</f>
        <v>22</v>
      </c>
      <c r="E455" s="27" t="n">
        <f aca="false">DATE(2000+D455,C455,B455)</f>
        <v>44763</v>
      </c>
      <c r="F455" s="28" t="n">
        <v>14.1456</v>
      </c>
      <c r="G455" s="28" t="n">
        <v>14.1457</v>
      </c>
      <c r="H455" s="28" t="n">
        <v>14.1456</v>
      </c>
      <c r="I455" s="29" t="n">
        <f aca="false">F455-F456</f>
        <v>0.000500000000000611</v>
      </c>
      <c r="J455" s="30" t="n">
        <f aca="false">I455/F456/(E455-E456)*100</f>
        <v>0.00353479296718023</v>
      </c>
      <c r="K455" s="31" t="n">
        <f aca="false">IF(H455&lt;H456,1+K456,0)</f>
        <v>0</v>
      </c>
      <c r="L455" s="32" t="n">
        <f aca="false">MIN(0, H455-MAX(H456:H466))</f>
        <v>0</v>
      </c>
      <c r="M455" s="3" t="n">
        <f aca="false">ABS(L455)/MAX(H455:H466)</f>
        <v>0</v>
      </c>
    </row>
    <row r="456" customFormat="false" ht="15" hidden="false" customHeight="false" outlineLevel="0" collapsed="false">
      <c r="A456" s="25" t="s">
        <v>466</v>
      </c>
      <c r="B456" s="25" t="str">
        <f aca="false">LEFT(A456,2)</f>
        <v>20</v>
      </c>
      <c r="C456" s="26" t="n">
        <f aca="false">VLOOKUP(MID(A456,4,4),MONTHS!$A$1:$B$12,2,0)</f>
        <v>7</v>
      </c>
      <c r="D456" s="26" t="n">
        <f aca="false">_xlfn.NUMBERVALUE(RIGHT(A456,2))-43</f>
        <v>22</v>
      </c>
      <c r="E456" s="27" t="n">
        <f aca="false">DATE(2000+D456,C456,B456)</f>
        <v>44762</v>
      </c>
      <c r="F456" s="28" t="n">
        <v>14.1451</v>
      </c>
      <c r="G456" s="28" t="n">
        <v>14.1452</v>
      </c>
      <c r="H456" s="28" t="n">
        <v>14.1451</v>
      </c>
      <c r="I456" s="29" t="n">
        <f aca="false">F456-F457</f>
        <v>0.000199999999999534</v>
      </c>
      <c r="J456" s="30" t="n">
        <f aca="false">I456/F457/(E456-E457)*100</f>
        <v>0.00141393717876785</v>
      </c>
      <c r="K456" s="31" t="n">
        <f aca="false">IF(H456&lt;H457,1+K457,0)</f>
        <v>0</v>
      </c>
      <c r="L456" s="32" t="n">
        <f aca="false">MIN(0, H456-MAX(H457:H467))</f>
        <v>0</v>
      </c>
      <c r="M456" s="3" t="n">
        <f aca="false">ABS(L456)/MAX(H456:H467)</f>
        <v>0</v>
      </c>
    </row>
    <row r="457" customFormat="false" ht="15" hidden="false" customHeight="false" outlineLevel="0" collapsed="false">
      <c r="A457" s="25" t="s">
        <v>467</v>
      </c>
      <c r="B457" s="25" t="str">
        <f aca="false">LEFT(A457,2)</f>
        <v>19</v>
      </c>
      <c r="C457" s="26" t="n">
        <f aca="false">VLOOKUP(MID(A457,4,4),MONTHS!$A$1:$B$12,2,0)</f>
        <v>7</v>
      </c>
      <c r="D457" s="26" t="n">
        <f aca="false">_xlfn.NUMBERVALUE(RIGHT(A457,2))-43</f>
        <v>22</v>
      </c>
      <c r="E457" s="27" t="n">
        <f aca="false">DATE(2000+D457,C457,B457)</f>
        <v>44761</v>
      </c>
      <c r="F457" s="28" t="n">
        <v>14.1449</v>
      </c>
      <c r="G457" s="28" t="n">
        <v>14.145</v>
      </c>
      <c r="H457" s="28" t="n">
        <v>14.1449</v>
      </c>
      <c r="I457" s="29" t="n">
        <f aca="false">F457-F458</f>
        <v>0.000299999999999301</v>
      </c>
      <c r="J457" s="30" t="n">
        <f aca="false">I457/F458/(E457-E458)*100</f>
        <v>0.00212095075151861</v>
      </c>
      <c r="K457" s="31" t="n">
        <f aca="false">IF(H457&lt;H458,1+K458,0)</f>
        <v>0</v>
      </c>
      <c r="L457" s="32" t="n">
        <f aca="false">MIN(0, H457-MAX(H458:H468))</f>
        <v>0</v>
      </c>
      <c r="M457" s="3" t="n">
        <f aca="false">ABS(L457)/MAX(H457:H468)</f>
        <v>0</v>
      </c>
    </row>
    <row r="458" customFormat="false" ht="15" hidden="false" customHeight="false" outlineLevel="0" collapsed="false">
      <c r="A458" s="25" t="s">
        <v>468</v>
      </c>
      <c r="B458" s="25" t="str">
        <f aca="false">LEFT(A458,2)</f>
        <v>18</v>
      </c>
      <c r="C458" s="26" t="n">
        <f aca="false">VLOOKUP(MID(A458,4,4),MONTHS!$A$1:$B$12,2,0)</f>
        <v>7</v>
      </c>
      <c r="D458" s="26" t="n">
        <f aca="false">_xlfn.NUMBERVALUE(RIGHT(A458,2))-43</f>
        <v>22</v>
      </c>
      <c r="E458" s="27" t="n">
        <f aca="false">DATE(2000+D458,C458,B458)</f>
        <v>44760</v>
      </c>
      <c r="F458" s="28" t="n">
        <v>14.1446</v>
      </c>
      <c r="G458" s="28" t="n">
        <v>14.1447</v>
      </c>
      <c r="H458" s="28" t="n">
        <v>14.1446</v>
      </c>
      <c r="I458" s="29" t="n">
        <f aca="false">F458-F459</f>
        <v>0.000700000000000145</v>
      </c>
      <c r="J458" s="30" t="n">
        <f aca="false">I458/F459/(E458-E459)*100</f>
        <v>0.00164971000454883</v>
      </c>
      <c r="K458" s="31" t="n">
        <f aca="false">IF(H458&lt;H459,1+K459,0)</f>
        <v>0</v>
      </c>
      <c r="L458" s="32" t="n">
        <f aca="false">MIN(0, H458-MAX(H459:H469))</f>
        <v>0</v>
      </c>
      <c r="M458" s="3" t="n">
        <f aca="false">ABS(L458)/MAX(H458:H469)</f>
        <v>0</v>
      </c>
    </row>
    <row r="459" customFormat="false" ht="15" hidden="false" customHeight="false" outlineLevel="0" collapsed="false">
      <c r="A459" s="25" t="s">
        <v>469</v>
      </c>
      <c r="B459" s="25" t="str">
        <f aca="false">LEFT(A459,2)</f>
        <v>15</v>
      </c>
      <c r="C459" s="26" t="n">
        <f aca="false">VLOOKUP(MID(A459,4,4),MONTHS!$A$1:$B$12,2,0)</f>
        <v>7</v>
      </c>
      <c r="D459" s="26" t="n">
        <f aca="false">_xlfn.NUMBERVALUE(RIGHT(A459,2))-43</f>
        <v>22</v>
      </c>
      <c r="E459" s="27" t="n">
        <f aca="false">DATE(2000+D459,C459,B459)</f>
        <v>44757</v>
      </c>
      <c r="F459" s="28" t="n">
        <v>14.1439</v>
      </c>
      <c r="G459" s="28" t="n">
        <v>14.144</v>
      </c>
      <c r="H459" s="28" t="n">
        <v>14.1439</v>
      </c>
      <c r="I459" s="29" t="n">
        <f aca="false">F459-F460</f>
        <v>9.99999999997669E-005</v>
      </c>
      <c r="J459" s="30" t="n">
        <f aca="false">I459/F460/(E459-E460)*100</f>
        <v>0.000707023572164248</v>
      </c>
      <c r="K459" s="31" t="n">
        <f aca="false">IF(H459&lt;H460,1+K460,0)</f>
        <v>0</v>
      </c>
      <c r="L459" s="32" t="n">
        <f aca="false">MIN(0, H459-MAX(H460:H470))</f>
        <v>0</v>
      </c>
      <c r="M459" s="3" t="n">
        <f aca="false">ABS(L459)/MAX(H459:H470)</f>
        <v>0</v>
      </c>
    </row>
    <row r="460" customFormat="false" ht="15" hidden="false" customHeight="false" outlineLevel="0" collapsed="false">
      <c r="A460" s="25" t="s">
        <v>470</v>
      </c>
      <c r="B460" s="25" t="str">
        <f aca="false">LEFT(A460,2)</f>
        <v>14</v>
      </c>
      <c r="C460" s="26" t="n">
        <f aca="false">VLOOKUP(MID(A460,4,4),MONTHS!$A$1:$B$12,2,0)</f>
        <v>7</v>
      </c>
      <c r="D460" s="26" t="n">
        <f aca="false">_xlfn.NUMBERVALUE(RIGHT(A460,2))-43</f>
        <v>22</v>
      </c>
      <c r="E460" s="27" t="n">
        <f aca="false">DATE(2000+D460,C460,B460)</f>
        <v>44756</v>
      </c>
      <c r="F460" s="28" t="n">
        <v>14.1438</v>
      </c>
      <c r="G460" s="28" t="n">
        <v>14.1439</v>
      </c>
      <c r="H460" s="28" t="n">
        <v>14.1438</v>
      </c>
      <c r="I460" s="29" t="n">
        <f aca="false">F460-F461</f>
        <v>9.99999999997669E-005</v>
      </c>
      <c r="J460" s="30" t="n">
        <f aca="false">I460/F461/(E460-E461)*100</f>
        <v>0.000353514285511454</v>
      </c>
      <c r="K460" s="31" t="n">
        <f aca="false">IF(H460&lt;H461,1+K461,0)</f>
        <v>0</v>
      </c>
      <c r="L460" s="32" t="n">
        <f aca="false">MIN(0, H460-MAX(H461:H471))</f>
        <v>0</v>
      </c>
      <c r="M460" s="3" t="n">
        <f aca="false">ABS(L460)/MAX(H460:H471)</f>
        <v>0</v>
      </c>
    </row>
    <row r="461" customFormat="false" ht="15" hidden="false" customHeight="false" outlineLevel="0" collapsed="false">
      <c r="A461" s="25" t="s">
        <v>471</v>
      </c>
      <c r="B461" s="25" t="str">
        <f aca="false">LEFT(A461,2)</f>
        <v>12</v>
      </c>
      <c r="C461" s="26" t="n">
        <f aca="false">VLOOKUP(MID(A461,4,4),MONTHS!$A$1:$B$12,2,0)</f>
        <v>7</v>
      </c>
      <c r="D461" s="26" t="n">
        <f aca="false">_xlfn.NUMBERVALUE(RIGHT(A461,2))-43</f>
        <v>22</v>
      </c>
      <c r="E461" s="27" t="n">
        <f aca="false">DATE(2000+D461,C461,B461)</f>
        <v>44754</v>
      </c>
      <c r="F461" s="28" t="n">
        <v>14.1437</v>
      </c>
      <c r="G461" s="28" t="n">
        <v>14.1438</v>
      </c>
      <c r="H461" s="28" t="n">
        <v>14.1437</v>
      </c>
      <c r="I461" s="29" t="n">
        <f aca="false">F461-F462</f>
        <v>0.000300000000001077</v>
      </c>
      <c r="J461" s="30" t="n">
        <f aca="false">I461/F462/(E461-E462)*100</f>
        <v>0.0021211307040816</v>
      </c>
      <c r="K461" s="31" t="n">
        <f aca="false">IF(H461&lt;H462,1+K462,0)</f>
        <v>0</v>
      </c>
      <c r="L461" s="32" t="n">
        <f aca="false">MIN(0, H461-MAX(H462:H472))</f>
        <v>0</v>
      </c>
      <c r="M461" s="3" t="n">
        <f aca="false">ABS(L461)/MAX(H461:H472)</f>
        <v>0</v>
      </c>
    </row>
    <row r="462" customFormat="false" ht="15" hidden="false" customHeight="false" outlineLevel="0" collapsed="false">
      <c r="A462" s="25" t="s">
        <v>472</v>
      </c>
      <c r="B462" s="25" t="str">
        <f aca="false">LEFT(A462,2)</f>
        <v>11</v>
      </c>
      <c r="C462" s="26" t="n">
        <f aca="false">VLOOKUP(MID(A462,4,4),MONTHS!$A$1:$B$12,2,0)</f>
        <v>7</v>
      </c>
      <c r="D462" s="26" t="n">
        <f aca="false">_xlfn.NUMBERVALUE(RIGHT(A462,2))-43</f>
        <v>22</v>
      </c>
      <c r="E462" s="27" t="n">
        <f aca="false">DATE(2000+D462,C462,B462)</f>
        <v>44753</v>
      </c>
      <c r="F462" s="28" t="n">
        <v>14.1434</v>
      </c>
      <c r="G462" s="28" t="n">
        <v>14.1435</v>
      </c>
      <c r="H462" s="28" t="n">
        <v>14.1434</v>
      </c>
      <c r="I462" s="29" t="n">
        <f aca="false">F462-F463</f>
        <v>0.00119999999999898</v>
      </c>
      <c r="J462" s="30" t="n">
        <f aca="false">I462/F463/(E462-E463)*100</f>
        <v>0.00282841424954858</v>
      </c>
      <c r="K462" s="31" t="n">
        <f aca="false">IF(H462&lt;H463,1+K463,0)</f>
        <v>0</v>
      </c>
      <c r="L462" s="32" t="n">
        <f aca="false">MIN(0, H462-MAX(H463:H473))</f>
        <v>0</v>
      </c>
      <c r="M462" s="3" t="n">
        <f aca="false">ABS(L462)/MAX(H462:H473)</f>
        <v>0</v>
      </c>
    </row>
    <row r="463" customFormat="false" ht="15" hidden="false" customHeight="false" outlineLevel="0" collapsed="false">
      <c r="A463" s="25" t="s">
        <v>473</v>
      </c>
      <c r="B463" s="25" t="str">
        <f aca="false">LEFT(A463,2)</f>
        <v>08</v>
      </c>
      <c r="C463" s="26" t="n">
        <f aca="false">VLOOKUP(MID(A463,4,4),MONTHS!$A$1:$B$12,2,0)</f>
        <v>7</v>
      </c>
      <c r="D463" s="26" t="n">
        <f aca="false">_xlfn.NUMBERVALUE(RIGHT(A463,2))-43</f>
        <v>22</v>
      </c>
      <c r="E463" s="27" t="n">
        <f aca="false">DATE(2000+D463,C463,B463)</f>
        <v>44750</v>
      </c>
      <c r="F463" s="28" t="n">
        <v>14.1422</v>
      </c>
      <c r="G463" s="28" t="n">
        <v>14.1423</v>
      </c>
      <c r="H463" s="28" t="n">
        <v>14.1422</v>
      </c>
      <c r="I463" s="29" t="n">
        <f aca="false">F463-F464</f>
        <v>0.000700000000000145</v>
      </c>
      <c r="J463" s="30" t="n">
        <f aca="false">I463/F464/(E463-E464)*100</f>
        <v>0.00494996994661206</v>
      </c>
      <c r="K463" s="31" t="n">
        <f aca="false">IF(H463&lt;H464,1+K464,0)</f>
        <v>0</v>
      </c>
      <c r="L463" s="32" t="n">
        <f aca="false">MIN(0, H463-MAX(H464:H474))</f>
        <v>0</v>
      </c>
      <c r="M463" s="3" t="n">
        <f aca="false">ABS(L463)/MAX(H463:H474)</f>
        <v>0</v>
      </c>
    </row>
    <row r="464" customFormat="false" ht="15" hidden="false" customHeight="false" outlineLevel="0" collapsed="false">
      <c r="A464" s="25" t="s">
        <v>474</v>
      </c>
      <c r="B464" s="25" t="str">
        <f aca="false">LEFT(A464,2)</f>
        <v>07</v>
      </c>
      <c r="C464" s="26" t="n">
        <f aca="false">VLOOKUP(MID(A464,4,4),MONTHS!$A$1:$B$12,2,0)</f>
        <v>7</v>
      </c>
      <c r="D464" s="26" t="n">
        <f aca="false">_xlfn.NUMBERVALUE(RIGHT(A464,2))-43</f>
        <v>22</v>
      </c>
      <c r="E464" s="27" t="n">
        <f aca="false">DATE(2000+D464,C464,B464)</f>
        <v>44749</v>
      </c>
      <c r="F464" s="28" t="n">
        <v>14.1415</v>
      </c>
      <c r="G464" s="28" t="n">
        <v>14.1416</v>
      </c>
      <c r="H464" s="28" t="n">
        <v>14.1415</v>
      </c>
      <c r="I464" s="29" t="n">
        <f aca="false">F464-F465</f>
        <v>0.000500000000000611</v>
      </c>
      <c r="J464" s="30" t="n">
        <f aca="false">I464/F465/(E464-E465)*100</f>
        <v>0.00353581783466948</v>
      </c>
      <c r="K464" s="31" t="n">
        <f aca="false">IF(H464&lt;H465,1+K465,0)</f>
        <v>0</v>
      </c>
      <c r="L464" s="32" t="n">
        <f aca="false">MIN(0, H464-MAX(H465:H475))</f>
        <v>0</v>
      </c>
      <c r="M464" s="3" t="n">
        <f aca="false">ABS(L464)/MAX(H464:H475)</f>
        <v>0</v>
      </c>
    </row>
    <row r="465" customFormat="false" ht="15" hidden="false" customHeight="false" outlineLevel="0" collapsed="false">
      <c r="A465" s="25" t="s">
        <v>475</v>
      </c>
      <c r="B465" s="25" t="str">
        <f aca="false">LEFT(A465,2)</f>
        <v>06</v>
      </c>
      <c r="C465" s="26" t="n">
        <f aca="false">VLOOKUP(MID(A465,4,4),MONTHS!$A$1:$B$12,2,0)</f>
        <v>7</v>
      </c>
      <c r="D465" s="26" t="n">
        <f aca="false">_xlfn.NUMBERVALUE(RIGHT(A465,2))-43</f>
        <v>22</v>
      </c>
      <c r="E465" s="27" t="n">
        <f aca="false">DATE(2000+D465,C465,B465)</f>
        <v>44748</v>
      </c>
      <c r="F465" s="28" t="n">
        <v>14.141</v>
      </c>
      <c r="G465" s="28" t="n">
        <v>14.1411</v>
      </c>
      <c r="H465" s="28" t="n">
        <v>14.141</v>
      </c>
      <c r="I465" s="29" t="n">
        <f aca="false">F465-F466</f>
        <v>0</v>
      </c>
      <c r="J465" s="30" t="n">
        <f aca="false">I465/F466/(E465-E466)*100</f>
        <v>0</v>
      </c>
      <c r="K465" s="31" t="n">
        <f aca="false">IF(H465&lt;H466,1+K466,0)</f>
        <v>0</v>
      </c>
      <c r="L465" s="32" t="n">
        <f aca="false">MIN(0, H465-MAX(H466:H476))</f>
        <v>0</v>
      </c>
      <c r="M465" s="3" t="n">
        <f aca="false">ABS(L465)/MAX(H465:H476)</f>
        <v>0</v>
      </c>
    </row>
    <row r="466" customFormat="false" ht="15" hidden="false" customHeight="false" outlineLevel="0" collapsed="false">
      <c r="A466" s="25" t="s">
        <v>476</v>
      </c>
      <c r="B466" s="25" t="str">
        <f aca="false">LEFT(A466,2)</f>
        <v>05</v>
      </c>
      <c r="C466" s="26" t="n">
        <f aca="false">VLOOKUP(MID(A466,4,4),MONTHS!$A$1:$B$12,2,0)</f>
        <v>7</v>
      </c>
      <c r="D466" s="26" t="n">
        <f aca="false">_xlfn.NUMBERVALUE(RIGHT(A466,2))-43</f>
        <v>22</v>
      </c>
      <c r="E466" s="27" t="n">
        <f aca="false">DATE(2000+D466,C466,B466)</f>
        <v>44747</v>
      </c>
      <c r="F466" s="28" t="n">
        <v>14.141</v>
      </c>
      <c r="G466" s="28" t="n">
        <v>14.1411</v>
      </c>
      <c r="H466" s="28" t="n">
        <v>14.141</v>
      </c>
      <c r="I466" s="29" t="n">
        <f aca="false">F466-F467</f>
        <v>0.000500000000000611</v>
      </c>
      <c r="J466" s="30" t="n">
        <f aca="false">I466/F467/(E466-E467)*100</f>
        <v>0.00353594285916772</v>
      </c>
      <c r="K466" s="31" t="n">
        <f aca="false">IF(H466&lt;H467,1+K467,0)</f>
        <v>0</v>
      </c>
      <c r="L466" s="32" t="n">
        <f aca="false">MIN(0, H466-MAX(H467:H477))</f>
        <v>0</v>
      </c>
      <c r="M466" s="3" t="n">
        <f aca="false">ABS(L466)/MAX(H466:H477)</f>
        <v>0</v>
      </c>
    </row>
    <row r="467" customFormat="false" ht="15" hidden="false" customHeight="false" outlineLevel="0" collapsed="false">
      <c r="A467" s="25" t="s">
        <v>477</v>
      </c>
      <c r="B467" s="25" t="str">
        <f aca="false">LEFT(A467,2)</f>
        <v>04</v>
      </c>
      <c r="C467" s="26" t="n">
        <f aca="false">VLOOKUP(MID(A467,4,4),MONTHS!$A$1:$B$12,2,0)</f>
        <v>7</v>
      </c>
      <c r="D467" s="26" t="n">
        <f aca="false">_xlfn.NUMBERVALUE(RIGHT(A467,2))-43</f>
        <v>22</v>
      </c>
      <c r="E467" s="27" t="n">
        <f aca="false">DATE(2000+D467,C467,B467)</f>
        <v>44746</v>
      </c>
      <c r="F467" s="28" t="n">
        <v>14.1405</v>
      </c>
      <c r="G467" s="28" t="n">
        <v>14.1406</v>
      </c>
      <c r="H467" s="28" t="n">
        <v>14.1405</v>
      </c>
      <c r="I467" s="29" t="n">
        <f aca="false">F467-F468</f>
        <v>0.00109999999999921</v>
      </c>
      <c r="J467" s="30" t="n">
        <f aca="false">I467/F468/(E467-E468)*100</f>
        <v>0.00259322649239999</v>
      </c>
      <c r="K467" s="31" t="n">
        <f aca="false">IF(H467&lt;H468,1+K468,0)</f>
        <v>0</v>
      </c>
      <c r="L467" s="32" t="n">
        <f aca="false">MIN(0, H467-MAX(H468:H478))</f>
        <v>0</v>
      </c>
      <c r="M467" s="3" t="n">
        <f aca="false">ABS(L467)/MAX(H467:H478)</f>
        <v>0</v>
      </c>
    </row>
    <row r="468" customFormat="false" ht="15" hidden="false" customHeight="false" outlineLevel="0" collapsed="false">
      <c r="A468" s="25" t="s">
        <v>478</v>
      </c>
      <c r="B468" s="25" t="str">
        <f aca="false">LEFT(A468,2)</f>
        <v>01</v>
      </c>
      <c r="C468" s="26" t="n">
        <f aca="false">VLOOKUP(MID(A468,4,4),MONTHS!$A$1:$B$12,2,0)</f>
        <v>7</v>
      </c>
      <c r="D468" s="26" t="n">
        <f aca="false">_xlfn.NUMBERVALUE(RIGHT(A468,2))-43</f>
        <v>22</v>
      </c>
      <c r="E468" s="27" t="n">
        <f aca="false">DATE(2000+D468,C468,B468)</f>
        <v>44743</v>
      </c>
      <c r="F468" s="28" t="n">
        <v>14.1394</v>
      </c>
      <c r="G468" s="28" t="n">
        <v>14.1395</v>
      </c>
      <c r="H468" s="28" t="n">
        <v>14.1394</v>
      </c>
      <c r="I468" s="29" t="n">
        <f aca="false">F468-F469</f>
        <v>0.000400000000000844</v>
      </c>
      <c r="J468" s="30" t="n">
        <f aca="false">I468/F469/(E468-E469)*100</f>
        <v>0.00282905438857659</v>
      </c>
      <c r="K468" s="31" t="n">
        <f aca="false">IF(H468&lt;H469,1+K469,0)</f>
        <v>0</v>
      </c>
      <c r="L468" s="32" t="n">
        <f aca="false">MIN(0, H468-MAX(H469:H479))</f>
        <v>0</v>
      </c>
      <c r="M468" s="3" t="n">
        <f aca="false">ABS(L468)/MAX(H468:H479)</f>
        <v>0</v>
      </c>
    </row>
    <row r="469" customFormat="false" ht="15" hidden="false" customHeight="false" outlineLevel="0" collapsed="false">
      <c r="A469" s="25" t="s">
        <v>479</v>
      </c>
      <c r="B469" s="25" t="str">
        <f aca="false">LEFT(A469,2)</f>
        <v>30</v>
      </c>
      <c r="C469" s="26" t="n">
        <f aca="false">VLOOKUP(MID(A469,4,4),MONTHS!$A$1:$B$12,2,0)</f>
        <v>6</v>
      </c>
      <c r="D469" s="26" t="n">
        <f aca="false">_xlfn.NUMBERVALUE(RIGHT(A469,2))-43</f>
        <v>22</v>
      </c>
      <c r="E469" s="27" t="n">
        <f aca="false">DATE(2000+D469,C469,B469)</f>
        <v>44742</v>
      </c>
      <c r="F469" s="28" t="n">
        <v>14.139</v>
      </c>
      <c r="G469" s="28" t="n">
        <v>14.1391</v>
      </c>
      <c r="H469" s="28" t="n">
        <v>14.139</v>
      </c>
      <c r="I469" s="29" t="n">
        <f aca="false">F469-F470</f>
        <v>0</v>
      </c>
      <c r="J469" s="30" t="n">
        <f aca="false">I469/F470/(E469-E470)*100</f>
        <v>0</v>
      </c>
      <c r="K469" s="31" t="n">
        <f aca="false">IF(H469&lt;H470,1+K470,0)</f>
        <v>0</v>
      </c>
      <c r="L469" s="32" t="n">
        <f aca="false">MIN(0, H469-MAX(H470:H480))</f>
        <v>0</v>
      </c>
      <c r="M469" s="3" t="n">
        <f aca="false">ABS(L469)/MAX(H469:H480)</f>
        <v>0</v>
      </c>
    </row>
    <row r="470" customFormat="false" ht="15" hidden="false" customHeight="false" outlineLevel="0" collapsed="false">
      <c r="A470" s="25" t="s">
        <v>480</v>
      </c>
      <c r="B470" s="25" t="str">
        <f aca="false">LEFT(A470,2)</f>
        <v>29</v>
      </c>
      <c r="C470" s="26" t="n">
        <f aca="false">VLOOKUP(MID(A470,4,4),MONTHS!$A$1:$B$12,2,0)</f>
        <v>6</v>
      </c>
      <c r="D470" s="26" t="n">
        <f aca="false">_xlfn.NUMBERVALUE(RIGHT(A470,2))-43</f>
        <v>22</v>
      </c>
      <c r="E470" s="27" t="n">
        <f aca="false">DATE(2000+D470,C470,B470)</f>
        <v>44741</v>
      </c>
      <c r="F470" s="28" t="n">
        <v>14.139</v>
      </c>
      <c r="G470" s="28" t="n">
        <v>14.1391</v>
      </c>
      <c r="H470" s="28" t="n">
        <v>14.139</v>
      </c>
      <c r="I470" s="29" t="n">
        <f aca="false">F470-F471</f>
        <v>0.000399999999999068</v>
      </c>
      <c r="J470" s="30" t="n">
        <f aca="false">I470/F471/(E470-E471)*100</f>
        <v>0.00282913442631567</v>
      </c>
      <c r="K470" s="31" t="n">
        <f aca="false">IF(H470&lt;H471,1+K471,0)</f>
        <v>0</v>
      </c>
      <c r="L470" s="32" t="n">
        <f aca="false">MIN(0, H470-MAX(H471:H481))</f>
        <v>0</v>
      </c>
      <c r="M470" s="3" t="n">
        <f aca="false">ABS(L470)/MAX(H470:H481)</f>
        <v>0</v>
      </c>
    </row>
    <row r="471" customFormat="false" ht="15" hidden="false" customHeight="false" outlineLevel="0" collapsed="false">
      <c r="A471" s="25" t="s">
        <v>481</v>
      </c>
      <c r="B471" s="25" t="str">
        <f aca="false">LEFT(A471,2)</f>
        <v>28</v>
      </c>
      <c r="C471" s="26" t="n">
        <f aca="false">VLOOKUP(MID(A471,4,4),MONTHS!$A$1:$B$12,2,0)</f>
        <v>6</v>
      </c>
      <c r="D471" s="26" t="n">
        <f aca="false">_xlfn.NUMBERVALUE(RIGHT(A471,2))-43</f>
        <v>22</v>
      </c>
      <c r="E471" s="27" t="n">
        <f aca="false">DATE(2000+D471,C471,B471)</f>
        <v>44740</v>
      </c>
      <c r="F471" s="28" t="n">
        <v>14.1386</v>
      </c>
      <c r="G471" s="28" t="n">
        <v>14.1387</v>
      </c>
      <c r="H471" s="28" t="n">
        <v>14.1386</v>
      </c>
      <c r="I471" s="29" t="n">
        <f aca="false">F471-F472</f>
        <v>0.000500000000000611</v>
      </c>
      <c r="J471" s="30" t="n">
        <f aca="false">I471/F472/(E471-E472)*100</f>
        <v>0.00353654309985508</v>
      </c>
      <c r="K471" s="31" t="n">
        <f aca="false">IF(H471&lt;H472,1+K472,0)</f>
        <v>0</v>
      </c>
      <c r="L471" s="32" t="n">
        <f aca="false">MIN(0, H471-MAX(H472:H482))</f>
        <v>0</v>
      </c>
      <c r="M471" s="3" t="n">
        <f aca="false">ABS(L471)/MAX(H471:H482)</f>
        <v>0</v>
      </c>
    </row>
    <row r="472" customFormat="false" ht="15" hidden="false" customHeight="false" outlineLevel="0" collapsed="false">
      <c r="A472" s="25" t="s">
        <v>482</v>
      </c>
      <c r="B472" s="25" t="str">
        <f aca="false">LEFT(A472,2)</f>
        <v>27</v>
      </c>
      <c r="C472" s="26" t="n">
        <f aca="false">VLOOKUP(MID(A472,4,4),MONTHS!$A$1:$B$12,2,0)</f>
        <v>6</v>
      </c>
      <c r="D472" s="26" t="n">
        <f aca="false">_xlfn.NUMBERVALUE(RIGHT(A472,2))-43</f>
        <v>22</v>
      </c>
      <c r="E472" s="27" t="n">
        <f aca="false">DATE(2000+D472,C472,B472)</f>
        <v>44739</v>
      </c>
      <c r="F472" s="28" t="n">
        <v>14.1381</v>
      </c>
      <c r="G472" s="28" t="n">
        <v>14.1382</v>
      </c>
      <c r="H472" s="28" t="n">
        <v>14.1381</v>
      </c>
      <c r="I472" s="29" t="n">
        <f aca="false">F472-F473</f>
        <v>0.00109999999999921</v>
      </c>
      <c r="J472" s="30" t="n">
        <f aca="false">I472/F473/(E472-E473)*100</f>
        <v>0.00259366673740118</v>
      </c>
      <c r="K472" s="31" t="n">
        <f aca="false">IF(H472&lt;H473,1+K473,0)</f>
        <v>0</v>
      </c>
      <c r="L472" s="32" t="n">
        <f aca="false">MIN(0, H472-MAX(H473:H483))</f>
        <v>0</v>
      </c>
      <c r="M472" s="3" t="n">
        <f aca="false">ABS(L472)/MAX(H472:H483)</f>
        <v>0</v>
      </c>
    </row>
    <row r="473" customFormat="false" ht="15" hidden="false" customHeight="false" outlineLevel="0" collapsed="false">
      <c r="A473" s="25" t="s">
        <v>483</v>
      </c>
      <c r="B473" s="25" t="str">
        <f aca="false">LEFT(A473,2)</f>
        <v>24</v>
      </c>
      <c r="C473" s="26" t="n">
        <f aca="false">VLOOKUP(MID(A473,4,4),MONTHS!$A$1:$B$12,2,0)</f>
        <v>6</v>
      </c>
      <c r="D473" s="26" t="n">
        <f aca="false">_xlfn.NUMBERVALUE(RIGHT(A473,2))-43</f>
        <v>22</v>
      </c>
      <c r="E473" s="27" t="n">
        <f aca="false">DATE(2000+D473,C473,B473)</f>
        <v>44736</v>
      </c>
      <c r="F473" s="28" t="n">
        <v>14.137</v>
      </c>
      <c r="G473" s="28" t="n">
        <v>14.1371</v>
      </c>
      <c r="H473" s="28" t="n">
        <v>14.137</v>
      </c>
      <c r="I473" s="29" t="n">
        <f aca="false">F473-F474</f>
        <v>-9.99999999997669E-005</v>
      </c>
      <c r="J473" s="30" t="n">
        <f aca="false">I473/F474/(E473-E474)*100</f>
        <v>-0.000707358652055704</v>
      </c>
      <c r="K473" s="31" t="n">
        <f aca="false">IF(H473&lt;H474,1+K474,0)</f>
        <v>1</v>
      </c>
      <c r="L473" s="32" t="n">
        <f aca="false">MIN(0, H473-MAX(H474:H484))</f>
        <v>-9.99999999997669E-005</v>
      </c>
      <c r="M473" s="3" t="n">
        <f aca="false">ABS(L473)/MAX(H473:H484)</f>
        <v>7.07358652055704E-006</v>
      </c>
    </row>
    <row r="474" customFormat="false" ht="15" hidden="false" customHeight="false" outlineLevel="0" collapsed="false">
      <c r="A474" s="25" t="s">
        <v>484</v>
      </c>
      <c r="B474" s="25" t="str">
        <f aca="false">LEFT(A474,2)</f>
        <v>23</v>
      </c>
      <c r="C474" s="26" t="n">
        <f aca="false">VLOOKUP(MID(A474,4,4),MONTHS!$A$1:$B$12,2,0)</f>
        <v>6</v>
      </c>
      <c r="D474" s="26" t="n">
        <f aca="false">_xlfn.NUMBERVALUE(RIGHT(A474,2))-43</f>
        <v>22</v>
      </c>
      <c r="E474" s="27" t="n">
        <f aca="false">DATE(2000+D474,C474,B474)</f>
        <v>44735</v>
      </c>
      <c r="F474" s="28" t="n">
        <v>14.1371</v>
      </c>
      <c r="G474" s="28" t="n">
        <v>14.1372</v>
      </c>
      <c r="H474" s="28" t="n">
        <v>14.1371</v>
      </c>
      <c r="I474" s="29" t="n">
        <f aca="false">F474-F475</f>
        <v>0</v>
      </c>
      <c r="J474" s="30" t="n">
        <f aca="false">I474/F475/(E474-E475)*100</f>
        <v>0</v>
      </c>
      <c r="K474" s="31" t="n">
        <f aca="false">IF(H474&lt;H475,1+K475,0)</f>
        <v>0</v>
      </c>
      <c r="L474" s="32" t="n">
        <f aca="false">MIN(0, H474-MAX(H475:H485))</f>
        <v>0</v>
      </c>
      <c r="M474" s="3" t="n">
        <f aca="false">ABS(L474)/MAX(H474:H485)</f>
        <v>0</v>
      </c>
    </row>
    <row r="475" customFormat="false" ht="15" hidden="false" customHeight="false" outlineLevel="0" collapsed="false">
      <c r="A475" s="25" t="s">
        <v>485</v>
      </c>
      <c r="B475" s="25" t="str">
        <f aca="false">LEFT(A475,2)</f>
        <v>22</v>
      </c>
      <c r="C475" s="26" t="n">
        <f aca="false">VLOOKUP(MID(A475,4,4),MONTHS!$A$1:$B$12,2,0)</f>
        <v>6</v>
      </c>
      <c r="D475" s="26" t="n">
        <f aca="false">_xlfn.NUMBERVALUE(RIGHT(A475,2))-43</f>
        <v>22</v>
      </c>
      <c r="E475" s="27" t="n">
        <f aca="false">DATE(2000+D475,C475,B475)</f>
        <v>44734</v>
      </c>
      <c r="F475" s="28" t="n">
        <v>14.1371</v>
      </c>
      <c r="G475" s="28" t="n">
        <v>14.1372</v>
      </c>
      <c r="H475" s="28" t="n">
        <v>14.1371</v>
      </c>
      <c r="I475" s="29" t="n">
        <f aca="false">F475-F476</f>
        <v>0.000300000000001077</v>
      </c>
      <c r="J475" s="30" t="n">
        <f aca="false">I475/F476/(E475-E476)*100</f>
        <v>0.00212212098919895</v>
      </c>
      <c r="K475" s="31" t="n">
        <f aca="false">IF(H475&lt;H476,1+K476,0)</f>
        <v>0</v>
      </c>
      <c r="L475" s="32" t="n">
        <f aca="false">MIN(0, H475-MAX(H476:H486))</f>
        <v>0</v>
      </c>
      <c r="M475" s="3" t="n">
        <f aca="false">ABS(L475)/MAX(H475:H486)</f>
        <v>0</v>
      </c>
    </row>
    <row r="476" customFormat="false" ht="15" hidden="false" customHeight="false" outlineLevel="0" collapsed="false">
      <c r="A476" s="25" t="s">
        <v>486</v>
      </c>
      <c r="B476" s="25" t="str">
        <f aca="false">LEFT(A476,2)</f>
        <v>21</v>
      </c>
      <c r="C476" s="26" t="n">
        <f aca="false">VLOOKUP(MID(A476,4,4),MONTHS!$A$1:$B$12,2,0)</f>
        <v>6</v>
      </c>
      <c r="D476" s="26" t="n">
        <f aca="false">_xlfn.NUMBERVALUE(RIGHT(A476,2))-43</f>
        <v>22</v>
      </c>
      <c r="E476" s="27" t="n">
        <f aca="false">DATE(2000+D476,C476,B476)</f>
        <v>44733</v>
      </c>
      <c r="F476" s="28" t="n">
        <v>14.1368</v>
      </c>
      <c r="G476" s="28" t="n">
        <v>14.1369</v>
      </c>
      <c r="H476" s="28" t="n">
        <v>14.1368</v>
      </c>
      <c r="I476" s="29" t="n">
        <f aca="false">F476-F477</f>
        <v>0.000699999999998369</v>
      </c>
      <c r="J476" s="30" t="n">
        <f aca="false">I476/F477/(E476-E477)*100</f>
        <v>0.00495186083855072</v>
      </c>
      <c r="K476" s="31" t="n">
        <f aca="false">IF(H476&lt;H477,1+K477,0)</f>
        <v>0</v>
      </c>
      <c r="L476" s="32" t="n">
        <f aca="false">MIN(0, H476-MAX(H477:H487))</f>
        <v>0</v>
      </c>
      <c r="M476" s="3" t="n">
        <f aca="false">ABS(L476)/MAX(H476:H487)</f>
        <v>0</v>
      </c>
    </row>
    <row r="477" customFormat="false" ht="15" hidden="false" customHeight="false" outlineLevel="0" collapsed="false">
      <c r="A477" s="25" t="s">
        <v>487</v>
      </c>
      <c r="B477" s="25" t="str">
        <f aca="false">LEFT(A477,2)</f>
        <v>20</v>
      </c>
      <c r="C477" s="26" t="n">
        <f aca="false">VLOOKUP(MID(A477,4,4),MONTHS!$A$1:$B$12,2,0)</f>
        <v>6</v>
      </c>
      <c r="D477" s="26" t="n">
        <f aca="false">_xlfn.NUMBERVALUE(RIGHT(A477,2))-43</f>
        <v>22</v>
      </c>
      <c r="E477" s="27" t="n">
        <f aca="false">DATE(2000+D477,C477,B477)</f>
        <v>44732</v>
      </c>
      <c r="F477" s="28" t="n">
        <v>14.1361</v>
      </c>
      <c r="G477" s="28" t="n">
        <v>14.1362</v>
      </c>
      <c r="H477" s="28" t="n">
        <v>14.1361</v>
      </c>
      <c r="I477" s="29" t="n">
        <f aca="false">F477-F478</f>
        <v>0.000799999999999912</v>
      </c>
      <c r="J477" s="30" t="n">
        <f aca="false">I477/F478/(E477-E478)*100</f>
        <v>0.00188652994040903</v>
      </c>
      <c r="K477" s="31" t="n">
        <f aca="false">IF(H477&lt;H478,1+K478,0)</f>
        <v>0</v>
      </c>
      <c r="L477" s="32" t="n">
        <f aca="false">MIN(0, H477-MAX(H478:H488))</f>
        <v>-0.000499999999998835</v>
      </c>
      <c r="M477" s="3" t="n">
        <f aca="false">ABS(L477)/MAX(H477:H488)</f>
        <v>3.53691835376848E-005</v>
      </c>
    </row>
    <row r="478" customFormat="false" ht="15" hidden="false" customHeight="false" outlineLevel="0" collapsed="false">
      <c r="A478" s="25" t="s">
        <v>488</v>
      </c>
      <c r="B478" s="25" t="str">
        <f aca="false">LEFT(A478,2)</f>
        <v>17</v>
      </c>
      <c r="C478" s="26" t="n">
        <f aca="false">VLOOKUP(MID(A478,4,4),MONTHS!$A$1:$B$12,2,0)</f>
        <v>6</v>
      </c>
      <c r="D478" s="26" t="n">
        <f aca="false">_xlfn.NUMBERVALUE(RIGHT(A478,2))-43</f>
        <v>22</v>
      </c>
      <c r="E478" s="27" t="n">
        <f aca="false">DATE(2000+D478,C478,B478)</f>
        <v>44729</v>
      </c>
      <c r="F478" s="28" t="n">
        <v>14.1353</v>
      </c>
      <c r="G478" s="28" t="n">
        <v>14.1354</v>
      </c>
      <c r="H478" s="28" t="n">
        <v>14.1353</v>
      </c>
      <c r="I478" s="29" t="n">
        <f aca="false">F478-F479</f>
        <v>0.000100000000001543</v>
      </c>
      <c r="J478" s="30" t="n">
        <f aca="false">I478/F479/(E478-E479)*100</f>
        <v>0.000707453732536811</v>
      </c>
      <c r="K478" s="31" t="n">
        <f aca="false">IF(H478&lt;H479,1+K479,0)</f>
        <v>0</v>
      </c>
      <c r="L478" s="32" t="n">
        <f aca="false">MIN(0, H478-MAX(H479:H489))</f>
        <v>-0.00129999999999875</v>
      </c>
      <c r="M478" s="3" t="n">
        <f aca="false">ABS(L478)/MAX(H478:H489)</f>
        <v>9.19598771981061E-005</v>
      </c>
    </row>
    <row r="479" customFormat="false" ht="15" hidden="false" customHeight="false" outlineLevel="0" collapsed="false">
      <c r="A479" s="25" t="s">
        <v>489</v>
      </c>
      <c r="B479" s="25" t="str">
        <f aca="false">LEFT(A479,2)</f>
        <v>16</v>
      </c>
      <c r="C479" s="26" t="n">
        <f aca="false">VLOOKUP(MID(A479,4,4),MONTHS!$A$1:$B$12,2,0)</f>
        <v>6</v>
      </c>
      <c r="D479" s="26" t="n">
        <f aca="false">_xlfn.NUMBERVALUE(RIGHT(A479,2))-43</f>
        <v>22</v>
      </c>
      <c r="E479" s="27" t="n">
        <f aca="false">DATE(2000+D479,C479,B479)</f>
        <v>44728</v>
      </c>
      <c r="F479" s="28" t="n">
        <v>14.1352</v>
      </c>
      <c r="G479" s="28" t="n">
        <v>14.1353</v>
      </c>
      <c r="H479" s="28" t="n">
        <v>14.1352</v>
      </c>
      <c r="I479" s="29" t="n">
        <f aca="false">F479-F480</f>
        <v>0.000599999999998602</v>
      </c>
      <c r="J479" s="30" t="n">
        <f aca="false">I479/F480/(E479-E480)*100</f>
        <v>0.00424490257947591</v>
      </c>
      <c r="K479" s="31" t="n">
        <f aca="false">IF(H479&lt;H480,1+K480,0)</f>
        <v>0</v>
      </c>
      <c r="L479" s="32" t="n">
        <f aca="false">MIN(0, H479-MAX(H480:H490))</f>
        <v>-0.00140000000000029</v>
      </c>
      <c r="M479" s="3" t="n">
        <f aca="false">ABS(L479)/MAX(H479:H490)</f>
        <v>9.90337139057687E-005</v>
      </c>
    </row>
    <row r="480" customFormat="false" ht="15" hidden="false" customHeight="false" outlineLevel="0" collapsed="false">
      <c r="A480" s="25" t="s">
        <v>490</v>
      </c>
      <c r="B480" s="25" t="str">
        <f aca="false">LEFT(A480,2)</f>
        <v>15</v>
      </c>
      <c r="C480" s="26" t="n">
        <f aca="false">VLOOKUP(MID(A480,4,4),MONTHS!$A$1:$B$12,2,0)</f>
        <v>6</v>
      </c>
      <c r="D480" s="26" t="n">
        <f aca="false">_xlfn.NUMBERVALUE(RIGHT(A480,2))-43</f>
        <v>22</v>
      </c>
      <c r="E480" s="27" t="n">
        <f aca="false">DATE(2000+D480,C480,B480)</f>
        <v>44727</v>
      </c>
      <c r="F480" s="28" t="n">
        <v>14.1346</v>
      </c>
      <c r="G480" s="28" t="n">
        <v>14.1347</v>
      </c>
      <c r="H480" s="28" t="n">
        <v>14.1346</v>
      </c>
      <c r="I480" s="29" t="n">
        <f aca="false">F480-F481</f>
        <v>-0.000799999999999912</v>
      </c>
      <c r="J480" s="30" t="n">
        <f aca="false">I480/F481/(E480-E481)*100</f>
        <v>-0.00565954978281415</v>
      </c>
      <c r="K480" s="31" t="n">
        <f aca="false">IF(H480&lt;H481,1+K481,0)</f>
        <v>2</v>
      </c>
      <c r="L480" s="32" t="n">
        <f aca="false">MIN(0, H480-MAX(H481:H491))</f>
        <v>-0.00199999999999889</v>
      </c>
      <c r="M480" s="3" t="n">
        <f aca="false">ABS(L480)/MAX(H480:H491)</f>
        <v>0.00014147673415099</v>
      </c>
    </row>
    <row r="481" customFormat="false" ht="15" hidden="false" customHeight="false" outlineLevel="0" collapsed="false">
      <c r="A481" s="25" t="s">
        <v>491</v>
      </c>
      <c r="B481" s="25" t="str">
        <f aca="false">LEFT(A481,2)</f>
        <v>14</v>
      </c>
      <c r="C481" s="26" t="n">
        <f aca="false">VLOOKUP(MID(A481,4,4),MONTHS!$A$1:$B$12,2,0)</f>
        <v>6</v>
      </c>
      <c r="D481" s="26" t="n">
        <f aca="false">_xlfn.NUMBERVALUE(RIGHT(A481,2))-43</f>
        <v>22</v>
      </c>
      <c r="E481" s="27" t="n">
        <f aca="false">DATE(2000+D481,C481,B481)</f>
        <v>44726</v>
      </c>
      <c r="F481" s="28" t="n">
        <v>14.1354</v>
      </c>
      <c r="G481" s="28" t="n">
        <v>14.1355</v>
      </c>
      <c r="H481" s="28" t="n">
        <v>14.1354</v>
      </c>
      <c r="I481" s="29" t="n">
        <f aca="false">F481-F482</f>
        <v>-0.00119999999999898</v>
      </c>
      <c r="J481" s="30" t="n">
        <f aca="false">I481/F482/(E481-E482)*100</f>
        <v>-0.00848860404905691</v>
      </c>
      <c r="K481" s="31" t="n">
        <f aca="false">IF(H481&lt;H482,1+K482,0)</f>
        <v>1</v>
      </c>
      <c r="L481" s="32" t="n">
        <f aca="false">MIN(0, H481-MAX(H482:H492))</f>
        <v>-0.00119999999999898</v>
      </c>
      <c r="M481" s="3" t="n">
        <f aca="false">ABS(L481)/MAX(H481:H492)</f>
        <v>8.48860404905691E-005</v>
      </c>
    </row>
    <row r="482" customFormat="false" ht="15" hidden="false" customHeight="false" outlineLevel="0" collapsed="false">
      <c r="A482" s="25" t="s">
        <v>492</v>
      </c>
      <c r="B482" s="25" t="str">
        <f aca="false">LEFT(A482,2)</f>
        <v>13</v>
      </c>
      <c r="C482" s="26" t="n">
        <f aca="false">VLOOKUP(MID(A482,4,4),MONTHS!$A$1:$B$12,2,0)</f>
        <v>6</v>
      </c>
      <c r="D482" s="26" t="n">
        <f aca="false">_xlfn.NUMBERVALUE(RIGHT(A482,2))-43</f>
        <v>22</v>
      </c>
      <c r="E482" s="27" t="n">
        <f aca="false">DATE(2000+D482,C482,B482)</f>
        <v>44725</v>
      </c>
      <c r="F482" s="28" t="n">
        <v>14.1366</v>
      </c>
      <c r="G482" s="28" t="n">
        <v>14.1367</v>
      </c>
      <c r="H482" s="28" t="n">
        <v>14.1366</v>
      </c>
      <c r="I482" s="29" t="n">
        <f aca="false">F482-F483</f>
        <v>0.000199999999999534</v>
      </c>
      <c r="J482" s="30" t="n">
        <f aca="false">I482/F483/(E482-E483)*100</f>
        <v>0.000471595785818959</v>
      </c>
      <c r="K482" s="31" t="n">
        <f aca="false">IF(H482&lt;H483,1+K483,0)</f>
        <v>0</v>
      </c>
      <c r="L482" s="32" t="n">
        <f aca="false">MIN(0, H482-MAX(H483:H493))</f>
        <v>0</v>
      </c>
      <c r="M482" s="3" t="n">
        <f aca="false">ABS(L482)/MAX(H482:H493)</f>
        <v>0</v>
      </c>
    </row>
    <row r="483" customFormat="false" ht="15" hidden="false" customHeight="false" outlineLevel="0" collapsed="false">
      <c r="A483" s="25" t="s">
        <v>493</v>
      </c>
      <c r="B483" s="25" t="str">
        <f aca="false">LEFT(A483,2)</f>
        <v>10</v>
      </c>
      <c r="C483" s="26" t="n">
        <f aca="false">VLOOKUP(MID(A483,4,4),MONTHS!$A$1:$B$12,2,0)</f>
        <v>6</v>
      </c>
      <c r="D483" s="26" t="n">
        <f aca="false">_xlfn.NUMBERVALUE(RIGHT(A483,2))-43</f>
        <v>22</v>
      </c>
      <c r="E483" s="27" t="n">
        <f aca="false">DATE(2000+D483,C483,B483)</f>
        <v>44722</v>
      </c>
      <c r="F483" s="28" t="n">
        <v>14.1364</v>
      </c>
      <c r="G483" s="28" t="n">
        <v>14.1365</v>
      </c>
      <c r="H483" s="28" t="n">
        <v>14.1364</v>
      </c>
      <c r="I483" s="29" t="n">
        <f aca="false">F483-F484</f>
        <v>0.000799999999999912</v>
      </c>
      <c r="J483" s="30" t="n">
        <f aca="false">I483/F484/(E483-E484)*100</f>
        <v>0.00565946970768777</v>
      </c>
      <c r="K483" s="31" t="n">
        <f aca="false">IF(H483&lt;H484,1+K484,0)</f>
        <v>0</v>
      </c>
      <c r="L483" s="32" t="n">
        <f aca="false">MIN(0, H483-MAX(H484:H494))</f>
        <v>0</v>
      </c>
      <c r="M483" s="3" t="n">
        <f aca="false">ABS(L483)/MAX(H483:H494)</f>
        <v>0</v>
      </c>
    </row>
    <row r="484" customFormat="false" ht="15" hidden="false" customHeight="false" outlineLevel="0" collapsed="false">
      <c r="A484" s="25" t="s">
        <v>494</v>
      </c>
      <c r="B484" s="25" t="str">
        <f aca="false">LEFT(A484,2)</f>
        <v>09</v>
      </c>
      <c r="C484" s="26" t="n">
        <f aca="false">VLOOKUP(MID(A484,4,4),MONTHS!$A$1:$B$12,2,0)</f>
        <v>6</v>
      </c>
      <c r="D484" s="26" t="n">
        <f aca="false">_xlfn.NUMBERVALUE(RIGHT(A484,2))-43</f>
        <v>22</v>
      </c>
      <c r="E484" s="27" t="n">
        <f aca="false">DATE(2000+D484,C484,B484)</f>
        <v>44721</v>
      </c>
      <c r="F484" s="28" t="n">
        <v>14.1356</v>
      </c>
      <c r="G484" s="28" t="n">
        <v>14.1357</v>
      </c>
      <c r="H484" s="28" t="n">
        <v>14.1356</v>
      </c>
      <c r="I484" s="29" t="n">
        <f aca="false">F484-F485</f>
        <v>0.000400000000000844</v>
      </c>
      <c r="J484" s="30" t="n">
        <f aca="false">I484/F485/(E484-E485)*100</f>
        <v>0.00282981493010954</v>
      </c>
      <c r="K484" s="31" t="n">
        <f aca="false">IF(H484&lt;H485,1+K485,0)</f>
        <v>0</v>
      </c>
      <c r="L484" s="32" t="n">
        <f aca="false">MIN(0, H484-MAX(H485:H495))</f>
        <v>0</v>
      </c>
      <c r="M484" s="3" t="n">
        <f aca="false">ABS(L484)/MAX(H484:H495)</f>
        <v>0</v>
      </c>
    </row>
    <row r="485" customFormat="false" ht="15" hidden="false" customHeight="false" outlineLevel="0" collapsed="false">
      <c r="A485" s="25" t="s">
        <v>495</v>
      </c>
      <c r="B485" s="25" t="str">
        <f aca="false">LEFT(A485,2)</f>
        <v>08</v>
      </c>
      <c r="C485" s="26" t="n">
        <f aca="false">VLOOKUP(MID(A485,4,4),MONTHS!$A$1:$B$12,2,0)</f>
        <v>6</v>
      </c>
      <c r="D485" s="26" t="n">
        <f aca="false">_xlfn.NUMBERVALUE(RIGHT(A485,2))-43</f>
        <v>22</v>
      </c>
      <c r="E485" s="27" t="n">
        <f aca="false">DATE(2000+D485,C485,B485)</f>
        <v>44720</v>
      </c>
      <c r="F485" s="28" t="n">
        <v>14.1352</v>
      </c>
      <c r="G485" s="28" t="n">
        <v>14.1353</v>
      </c>
      <c r="H485" s="28" t="n">
        <v>14.1352</v>
      </c>
      <c r="I485" s="29" t="n">
        <f aca="false">F485-F486</f>
        <v>0.000199999999999534</v>
      </c>
      <c r="J485" s="30" t="n">
        <f aca="false">I485/F486/(E485-E486)*100</f>
        <v>0.0014149274849631</v>
      </c>
      <c r="K485" s="31" t="n">
        <f aca="false">IF(H485&lt;H486,1+K486,0)</f>
        <v>0</v>
      </c>
      <c r="L485" s="32" t="n">
        <f aca="false">MIN(0, H485-MAX(H486:H496))</f>
        <v>0</v>
      </c>
      <c r="M485" s="3" t="n">
        <f aca="false">ABS(L485)/MAX(H485:H496)</f>
        <v>0</v>
      </c>
    </row>
    <row r="486" customFormat="false" ht="15" hidden="false" customHeight="false" outlineLevel="0" collapsed="false">
      <c r="A486" s="25" t="s">
        <v>496</v>
      </c>
      <c r="B486" s="25" t="str">
        <f aca="false">LEFT(A486,2)</f>
        <v>07</v>
      </c>
      <c r="C486" s="26" t="n">
        <f aca="false">VLOOKUP(MID(A486,4,4),MONTHS!$A$1:$B$12,2,0)</f>
        <v>6</v>
      </c>
      <c r="D486" s="26" t="n">
        <f aca="false">_xlfn.NUMBERVALUE(RIGHT(A486,2))-43</f>
        <v>22</v>
      </c>
      <c r="E486" s="27" t="n">
        <f aca="false">DATE(2000+D486,C486,B486)</f>
        <v>44719</v>
      </c>
      <c r="F486" s="28" t="n">
        <v>14.135</v>
      </c>
      <c r="G486" s="28" t="n">
        <v>14.1351</v>
      </c>
      <c r="H486" s="28" t="n">
        <v>14.135</v>
      </c>
      <c r="I486" s="29" t="n">
        <f aca="false">F486-F487</f>
        <v>9.99999999997669E-005</v>
      </c>
      <c r="J486" s="30" t="n">
        <f aca="false">I486/F487/(E486-E487)*100</f>
        <v>0.000707468747566427</v>
      </c>
      <c r="K486" s="31" t="n">
        <f aca="false">IF(H486&lt;H487,1+K487,0)</f>
        <v>0</v>
      </c>
      <c r="L486" s="32" t="n">
        <f aca="false">MIN(0, H486-MAX(H487:H497))</f>
        <v>0</v>
      </c>
      <c r="M486" s="3" t="n">
        <f aca="false">ABS(L486)/MAX(H486:H497)</f>
        <v>0</v>
      </c>
    </row>
    <row r="487" customFormat="false" ht="15" hidden="false" customHeight="false" outlineLevel="0" collapsed="false">
      <c r="A487" s="25" t="s">
        <v>497</v>
      </c>
      <c r="B487" s="25" t="str">
        <f aca="false">LEFT(A487,2)</f>
        <v>06</v>
      </c>
      <c r="C487" s="26" t="n">
        <f aca="false">VLOOKUP(MID(A487,4,4),MONTHS!$A$1:$B$12,2,0)</f>
        <v>6</v>
      </c>
      <c r="D487" s="26" t="n">
        <f aca="false">_xlfn.NUMBERVALUE(RIGHT(A487,2))-43</f>
        <v>22</v>
      </c>
      <c r="E487" s="27" t="n">
        <f aca="false">DATE(2000+D487,C487,B487)</f>
        <v>44718</v>
      </c>
      <c r="F487" s="28" t="n">
        <v>14.1349</v>
      </c>
      <c r="G487" s="28" t="n">
        <v>14.135</v>
      </c>
      <c r="H487" s="28" t="n">
        <v>14.1349</v>
      </c>
      <c r="I487" s="29" t="n">
        <f aca="false">F487-F488</f>
        <v>0.000999999999999446</v>
      </c>
      <c r="J487" s="30" t="n">
        <f aca="false">I487/F488/(E487-E488)*100</f>
        <v>0.00176879700577945</v>
      </c>
      <c r="K487" s="31" t="n">
        <f aca="false">IF(H487&lt;H488,1+K488,0)</f>
        <v>0</v>
      </c>
      <c r="L487" s="32" t="n">
        <f aca="false">MIN(0, H487-MAX(H488:H498))</f>
        <v>0</v>
      </c>
      <c r="M487" s="3" t="n">
        <f aca="false">ABS(L487)/MAX(H487:H498)</f>
        <v>0</v>
      </c>
    </row>
    <row r="488" customFormat="false" ht="15" hidden="false" customHeight="false" outlineLevel="0" collapsed="false">
      <c r="A488" s="25" t="s">
        <v>498</v>
      </c>
      <c r="B488" s="25" t="str">
        <f aca="false">LEFT(A488,2)</f>
        <v>02</v>
      </c>
      <c r="C488" s="26" t="n">
        <f aca="false">VLOOKUP(MID(A488,4,4),MONTHS!$A$1:$B$12,2,0)</f>
        <v>6</v>
      </c>
      <c r="D488" s="26" t="n">
        <f aca="false">_xlfn.NUMBERVALUE(RIGHT(A488,2))-43</f>
        <v>22</v>
      </c>
      <c r="E488" s="27" t="n">
        <f aca="false">DATE(2000+D488,C488,B488)</f>
        <v>44714</v>
      </c>
      <c r="F488" s="28" t="n">
        <v>14.1339</v>
      </c>
      <c r="G488" s="28" t="n">
        <v>14.134</v>
      </c>
      <c r="H488" s="28" t="n">
        <v>14.1339</v>
      </c>
      <c r="I488" s="29" t="n">
        <f aca="false">F488-F489</f>
        <v>0.00020000000000131</v>
      </c>
      <c r="J488" s="30" t="n">
        <f aca="false">I488/F489/(E488-E489)*100</f>
        <v>0.00141505762823118</v>
      </c>
      <c r="K488" s="31" t="n">
        <f aca="false">IF(H488&lt;H489,1+K489,0)</f>
        <v>0</v>
      </c>
      <c r="L488" s="32" t="n">
        <f aca="false">MIN(0, H488-MAX(H489:H499))</f>
        <v>0</v>
      </c>
      <c r="M488" s="3" t="n">
        <f aca="false">ABS(L488)/MAX(H488:H499)</f>
        <v>0</v>
      </c>
    </row>
    <row r="489" customFormat="false" ht="15" hidden="false" customHeight="false" outlineLevel="0" collapsed="false">
      <c r="A489" s="25" t="s">
        <v>499</v>
      </c>
      <c r="B489" s="25" t="str">
        <f aca="false">LEFT(A489,2)</f>
        <v>01</v>
      </c>
      <c r="C489" s="26" t="n">
        <f aca="false">VLOOKUP(MID(A489,4,4),MONTHS!$A$1:$B$12,2,0)</f>
        <v>6</v>
      </c>
      <c r="D489" s="26" t="n">
        <f aca="false">_xlfn.NUMBERVALUE(RIGHT(A489,2))-43</f>
        <v>22</v>
      </c>
      <c r="E489" s="27" t="n">
        <f aca="false">DATE(2000+D489,C489,B489)</f>
        <v>44713</v>
      </c>
      <c r="F489" s="28" t="n">
        <v>14.1337</v>
      </c>
      <c r="G489" s="28" t="n">
        <v>14.1338</v>
      </c>
      <c r="H489" s="28" t="n">
        <v>14.1337</v>
      </c>
      <c r="I489" s="29" t="n">
        <f aca="false">F489-F490</f>
        <v>0.000799999999999912</v>
      </c>
      <c r="J489" s="30" t="n">
        <f aca="false">I489/F490/(E489-E490)*100</f>
        <v>0.005660550913117</v>
      </c>
      <c r="K489" s="31" t="n">
        <f aca="false">IF(H489&lt;H490,1+K490,0)</f>
        <v>0</v>
      </c>
      <c r="L489" s="32" t="n">
        <f aca="false">MIN(0, H489-MAX(H490:H500))</f>
        <v>0</v>
      </c>
      <c r="M489" s="3" t="n">
        <f aca="false">ABS(L489)/MAX(H489:H500)</f>
        <v>0</v>
      </c>
    </row>
    <row r="490" customFormat="false" ht="15" hidden="false" customHeight="false" outlineLevel="0" collapsed="false">
      <c r="A490" s="25" t="s">
        <v>500</v>
      </c>
      <c r="B490" s="25" t="str">
        <f aca="false">LEFT(A490,2)</f>
        <v>31</v>
      </c>
      <c r="C490" s="26" t="n">
        <f aca="false">VLOOKUP(MID(A490,4,4),MONTHS!$A$1:$B$12,2,0)</f>
        <v>5</v>
      </c>
      <c r="D490" s="26" t="n">
        <f aca="false">_xlfn.NUMBERVALUE(RIGHT(A490,2))-43</f>
        <v>22</v>
      </c>
      <c r="E490" s="27" t="n">
        <f aca="false">DATE(2000+D490,C490,B490)</f>
        <v>44712</v>
      </c>
      <c r="F490" s="28" t="n">
        <v>14.1329</v>
      </c>
      <c r="G490" s="28" t="n">
        <v>14.133</v>
      </c>
      <c r="H490" s="28" t="n">
        <v>14.1329</v>
      </c>
      <c r="I490" s="29" t="n">
        <f aca="false">F490-F491</f>
        <v>0.000199999999999534</v>
      </c>
      <c r="J490" s="30" t="n">
        <f aca="false">I490/F491/(E490-E491)*100</f>
        <v>0.00141515775470741</v>
      </c>
      <c r="K490" s="31" t="n">
        <f aca="false">IF(H490&lt;H491,1+K491,0)</f>
        <v>0</v>
      </c>
      <c r="L490" s="32" t="n">
        <f aca="false">MIN(0, H490-MAX(H491:H501))</f>
        <v>0</v>
      </c>
      <c r="M490" s="3" t="n">
        <f aca="false">ABS(L490)/MAX(H490:H501)</f>
        <v>0</v>
      </c>
    </row>
    <row r="491" customFormat="false" ht="15" hidden="false" customHeight="false" outlineLevel="0" collapsed="false">
      <c r="A491" s="25" t="s">
        <v>501</v>
      </c>
      <c r="B491" s="25" t="str">
        <f aca="false">LEFT(A491,2)</f>
        <v>30</v>
      </c>
      <c r="C491" s="26" t="n">
        <f aca="false">VLOOKUP(MID(A491,4,4),MONTHS!$A$1:$B$12,2,0)</f>
        <v>5</v>
      </c>
      <c r="D491" s="26" t="n">
        <f aca="false">_xlfn.NUMBERVALUE(RIGHT(A491,2))-43</f>
        <v>22</v>
      </c>
      <c r="E491" s="27" t="n">
        <f aca="false">DATE(2000+D491,C491,B491)</f>
        <v>44711</v>
      </c>
      <c r="F491" s="28" t="n">
        <v>14.1327</v>
      </c>
      <c r="G491" s="28" t="n">
        <v>14.1328</v>
      </c>
      <c r="H491" s="28" t="n">
        <v>14.1327</v>
      </c>
      <c r="I491" s="29" t="n">
        <f aca="false">F491-F492</f>
        <v>0.00130000000000052</v>
      </c>
      <c r="J491" s="30" t="n">
        <f aca="false">I491/F492/(E491-E492)*100</f>
        <v>0.00306645720405273</v>
      </c>
      <c r="K491" s="31" t="n">
        <f aca="false">IF(H491&lt;H492,1+K492,0)</f>
        <v>0</v>
      </c>
      <c r="L491" s="32" t="n">
        <f aca="false">MIN(0, H491-MAX(H492:H502))</f>
        <v>0</v>
      </c>
      <c r="M491" s="3" t="n">
        <f aca="false">ABS(L491)/MAX(H491:H502)</f>
        <v>0</v>
      </c>
    </row>
    <row r="492" customFormat="false" ht="15" hidden="false" customHeight="false" outlineLevel="0" collapsed="false">
      <c r="A492" s="25" t="s">
        <v>502</v>
      </c>
      <c r="B492" s="25" t="str">
        <f aca="false">LEFT(A492,2)</f>
        <v>27</v>
      </c>
      <c r="C492" s="26" t="n">
        <f aca="false">VLOOKUP(MID(A492,4,4),MONTHS!$A$1:$B$12,2,0)</f>
        <v>5</v>
      </c>
      <c r="D492" s="26" t="n">
        <f aca="false">_xlfn.NUMBERVALUE(RIGHT(A492,2))-43</f>
        <v>22</v>
      </c>
      <c r="E492" s="27" t="n">
        <f aca="false">DATE(2000+D492,C492,B492)</f>
        <v>44708</v>
      </c>
      <c r="F492" s="28" t="n">
        <v>14.1314</v>
      </c>
      <c r="G492" s="28" t="n">
        <v>14.1315</v>
      </c>
      <c r="H492" s="28" t="n">
        <v>14.1314</v>
      </c>
      <c r="I492" s="29" t="n">
        <f aca="false">F492-F493</f>
        <v>0.000700000000000145</v>
      </c>
      <c r="J492" s="30" t="n">
        <f aca="false">I492/F493/(E492-E493)*100</f>
        <v>0.00495375317571065</v>
      </c>
      <c r="K492" s="31" t="n">
        <f aca="false">IF(H492&lt;H493,1+K493,0)</f>
        <v>0</v>
      </c>
      <c r="L492" s="32" t="n">
        <f aca="false">MIN(0, H492-MAX(H493:H503))</f>
        <v>0</v>
      </c>
      <c r="M492" s="3" t="n">
        <f aca="false">ABS(L492)/MAX(H492:H503)</f>
        <v>0</v>
      </c>
    </row>
    <row r="493" customFormat="false" ht="15" hidden="false" customHeight="false" outlineLevel="0" collapsed="false">
      <c r="A493" s="25" t="s">
        <v>503</v>
      </c>
      <c r="B493" s="25" t="str">
        <f aca="false">LEFT(A493,2)</f>
        <v>26</v>
      </c>
      <c r="C493" s="26" t="n">
        <f aca="false">VLOOKUP(MID(A493,4,4),MONTHS!$A$1:$B$12,2,0)</f>
        <v>5</v>
      </c>
      <c r="D493" s="26" t="n">
        <f aca="false">_xlfn.NUMBERVALUE(RIGHT(A493,2))-43</f>
        <v>22</v>
      </c>
      <c r="E493" s="27" t="n">
        <f aca="false">DATE(2000+D493,C493,B493)</f>
        <v>44707</v>
      </c>
      <c r="F493" s="28" t="n">
        <v>14.1307</v>
      </c>
      <c r="G493" s="28" t="n">
        <v>14.1308</v>
      </c>
      <c r="H493" s="28" t="n">
        <v>14.1307</v>
      </c>
      <c r="I493" s="29" t="n">
        <f aca="false">F493-F494</f>
        <v>0.000499999999998835</v>
      </c>
      <c r="J493" s="30" t="n">
        <f aca="false">I493/F494/(E493-E494)*100</f>
        <v>0.00353852033232958</v>
      </c>
      <c r="K493" s="31" t="n">
        <f aca="false">IF(H493&lt;H494,1+K494,0)</f>
        <v>0</v>
      </c>
      <c r="L493" s="32" t="n">
        <f aca="false">MIN(0, H493-MAX(H494:H504))</f>
        <v>0</v>
      </c>
      <c r="M493" s="3" t="n">
        <f aca="false">ABS(L493)/MAX(H493:H504)</f>
        <v>0</v>
      </c>
    </row>
    <row r="494" customFormat="false" ht="15" hidden="false" customHeight="false" outlineLevel="0" collapsed="false">
      <c r="A494" s="25" t="s">
        <v>504</v>
      </c>
      <c r="B494" s="25" t="str">
        <f aca="false">LEFT(A494,2)</f>
        <v>25</v>
      </c>
      <c r="C494" s="26" t="n">
        <f aca="false">VLOOKUP(MID(A494,4,4),MONTHS!$A$1:$B$12,2,0)</f>
        <v>5</v>
      </c>
      <c r="D494" s="26" t="n">
        <f aca="false">_xlfn.NUMBERVALUE(RIGHT(A494,2))-43</f>
        <v>22</v>
      </c>
      <c r="E494" s="27" t="n">
        <f aca="false">DATE(2000+D494,C494,B494)</f>
        <v>44706</v>
      </c>
      <c r="F494" s="28" t="n">
        <v>14.1302</v>
      </c>
      <c r="G494" s="28" t="n">
        <v>14.1303</v>
      </c>
      <c r="H494" s="28" t="n">
        <v>14.1302</v>
      </c>
      <c r="I494" s="29" t="n">
        <f aca="false">F494-F495</f>
        <v>0.000300000000001077</v>
      </c>
      <c r="J494" s="30" t="n">
        <f aca="false">I494/F495/(E494-E495)*100</f>
        <v>0.00212315727642147</v>
      </c>
      <c r="K494" s="31" t="n">
        <f aca="false">IF(H494&lt;H495,1+K495,0)</f>
        <v>0</v>
      </c>
      <c r="L494" s="32" t="n">
        <f aca="false">MIN(0, H494-MAX(H495:H505))</f>
        <v>0</v>
      </c>
      <c r="M494" s="3" t="n">
        <f aca="false">ABS(L494)/MAX(H494:H505)</f>
        <v>0</v>
      </c>
    </row>
    <row r="495" customFormat="false" ht="15" hidden="false" customHeight="false" outlineLevel="0" collapsed="false">
      <c r="A495" s="25" t="s">
        <v>505</v>
      </c>
      <c r="B495" s="25" t="str">
        <f aca="false">LEFT(A495,2)</f>
        <v>24</v>
      </c>
      <c r="C495" s="26" t="n">
        <f aca="false">VLOOKUP(MID(A495,4,4),MONTHS!$A$1:$B$12,2,0)</f>
        <v>5</v>
      </c>
      <c r="D495" s="26" t="n">
        <f aca="false">_xlfn.NUMBERVALUE(RIGHT(A495,2))-43</f>
        <v>22</v>
      </c>
      <c r="E495" s="27" t="n">
        <f aca="false">DATE(2000+D495,C495,B495)</f>
        <v>44705</v>
      </c>
      <c r="F495" s="28" t="n">
        <v>14.1299</v>
      </c>
      <c r="G495" s="28" t="n">
        <v>14.13</v>
      </c>
      <c r="H495" s="28" t="n">
        <v>14.1299</v>
      </c>
      <c r="I495" s="29" t="n">
        <f aca="false">F495-F496</f>
        <v>0.000299999999999301</v>
      </c>
      <c r="J495" s="30" t="n">
        <f aca="false">I495/F496/(E495-E496)*100</f>
        <v>0.0021232023553342</v>
      </c>
      <c r="K495" s="31" t="n">
        <f aca="false">IF(H495&lt;H496,1+K496,0)</f>
        <v>0</v>
      </c>
      <c r="L495" s="32" t="n">
        <f aca="false">MIN(0, H495-MAX(H496:H506))</f>
        <v>0</v>
      </c>
      <c r="M495" s="3" t="n">
        <f aca="false">ABS(L495)/MAX(H495:H506)</f>
        <v>0</v>
      </c>
    </row>
    <row r="496" customFormat="false" ht="15" hidden="false" customHeight="false" outlineLevel="0" collapsed="false">
      <c r="A496" s="25" t="s">
        <v>506</v>
      </c>
      <c r="B496" s="25" t="str">
        <f aca="false">LEFT(A496,2)</f>
        <v>23</v>
      </c>
      <c r="C496" s="26" t="n">
        <f aca="false">VLOOKUP(MID(A496,4,4),MONTHS!$A$1:$B$12,2,0)</f>
        <v>5</v>
      </c>
      <c r="D496" s="26" t="n">
        <f aca="false">_xlfn.NUMBERVALUE(RIGHT(A496,2))-43</f>
        <v>22</v>
      </c>
      <c r="E496" s="27" t="n">
        <f aca="false">DATE(2000+D496,C496,B496)</f>
        <v>44704</v>
      </c>
      <c r="F496" s="28" t="n">
        <v>14.1296</v>
      </c>
      <c r="G496" s="28" t="n">
        <v>14.1297</v>
      </c>
      <c r="H496" s="28" t="n">
        <v>14.1296</v>
      </c>
      <c r="I496" s="29" t="n">
        <f aca="false">F496-F497</f>
        <v>0.00150000000000006</v>
      </c>
      <c r="J496" s="30" t="n">
        <f aca="false">I496/F497/(E496-E497)*100</f>
        <v>0.0035390462978038</v>
      </c>
      <c r="K496" s="31" t="n">
        <f aca="false">IF(H496&lt;H497,1+K497,0)</f>
        <v>0</v>
      </c>
      <c r="L496" s="32" t="n">
        <f aca="false">MIN(0, H496-MAX(H497:H507))</f>
        <v>0</v>
      </c>
      <c r="M496" s="3" t="n">
        <f aca="false">ABS(L496)/MAX(H496:H507)</f>
        <v>0</v>
      </c>
    </row>
    <row r="497" customFormat="false" ht="15" hidden="false" customHeight="false" outlineLevel="0" collapsed="false">
      <c r="A497" s="25" t="s">
        <v>507</v>
      </c>
      <c r="B497" s="25" t="str">
        <f aca="false">LEFT(A497,2)</f>
        <v>20</v>
      </c>
      <c r="C497" s="26" t="n">
        <f aca="false">VLOOKUP(MID(A497,4,4),MONTHS!$A$1:$B$12,2,0)</f>
        <v>5</v>
      </c>
      <c r="D497" s="26" t="n">
        <f aca="false">_xlfn.NUMBERVALUE(RIGHT(A497,2))-43</f>
        <v>22</v>
      </c>
      <c r="E497" s="27" t="n">
        <f aca="false">DATE(2000+D497,C497,B497)</f>
        <v>44701</v>
      </c>
      <c r="F497" s="28" t="n">
        <v>14.1281</v>
      </c>
      <c r="G497" s="28" t="n">
        <v>14.1282</v>
      </c>
      <c r="H497" s="28" t="n">
        <v>14.1281</v>
      </c>
      <c r="I497" s="29" t="n">
        <f aca="false">F497-F498</f>
        <v>0.000500000000000611</v>
      </c>
      <c r="J497" s="30" t="n">
        <f aca="false">I497/F498/(E497-E498)*100</f>
        <v>0.00353917155072773</v>
      </c>
      <c r="K497" s="31" t="n">
        <f aca="false">IF(H497&lt;H498,1+K498,0)</f>
        <v>0</v>
      </c>
      <c r="L497" s="32" t="n">
        <f aca="false">MIN(0, H497-MAX(H498:H508))</f>
        <v>0</v>
      </c>
      <c r="M497" s="3" t="n">
        <f aca="false">ABS(L497)/MAX(H497:H508)</f>
        <v>0</v>
      </c>
    </row>
    <row r="498" customFormat="false" ht="15" hidden="false" customHeight="false" outlineLevel="0" collapsed="false">
      <c r="A498" s="25" t="s">
        <v>508</v>
      </c>
      <c r="B498" s="25" t="str">
        <f aca="false">LEFT(A498,2)</f>
        <v>19</v>
      </c>
      <c r="C498" s="26" t="n">
        <f aca="false">VLOOKUP(MID(A498,4,4),MONTHS!$A$1:$B$12,2,0)</f>
        <v>5</v>
      </c>
      <c r="D498" s="26" t="n">
        <f aca="false">_xlfn.NUMBERVALUE(RIGHT(A498,2))-43</f>
        <v>22</v>
      </c>
      <c r="E498" s="27" t="n">
        <f aca="false">DATE(2000+D498,C498,B498)</f>
        <v>44700</v>
      </c>
      <c r="F498" s="28" t="n">
        <v>14.1276</v>
      </c>
      <c r="G498" s="28" t="n">
        <v>14.1277</v>
      </c>
      <c r="H498" s="28" t="n">
        <v>14.1276</v>
      </c>
      <c r="I498" s="29" t="n">
        <f aca="false">F498-F499</f>
        <v>0.000700000000000145</v>
      </c>
      <c r="J498" s="30" t="n">
        <f aca="false">I498/F499/(E498-E499)*100</f>
        <v>0.00495508568758995</v>
      </c>
      <c r="K498" s="31" t="n">
        <f aca="false">IF(H498&lt;H499,1+K499,0)</f>
        <v>0</v>
      </c>
      <c r="L498" s="32" t="n">
        <f aca="false">MIN(0, H498-MAX(H499:H509))</f>
        <v>-0.000100000000001543</v>
      </c>
      <c r="M498" s="3" t="n">
        <f aca="false">ABS(L498)/MAX(H498:H509)</f>
        <v>7.07829299896963E-006</v>
      </c>
    </row>
    <row r="499" customFormat="false" ht="15" hidden="false" customHeight="false" outlineLevel="0" collapsed="false">
      <c r="A499" s="25" t="s">
        <v>509</v>
      </c>
      <c r="B499" s="25" t="str">
        <f aca="false">LEFT(A499,2)</f>
        <v>18</v>
      </c>
      <c r="C499" s="26" t="n">
        <f aca="false">VLOOKUP(MID(A499,4,4),MONTHS!$A$1:$B$12,2,0)</f>
        <v>5</v>
      </c>
      <c r="D499" s="26" t="n">
        <f aca="false">_xlfn.NUMBERVALUE(RIGHT(A499,2))-43</f>
        <v>22</v>
      </c>
      <c r="E499" s="27" t="n">
        <f aca="false">DATE(2000+D499,C499,B499)</f>
        <v>44699</v>
      </c>
      <c r="F499" s="28" t="n">
        <v>14.1269</v>
      </c>
      <c r="G499" s="28" t="n">
        <v>14.127</v>
      </c>
      <c r="H499" s="28" t="n">
        <v>14.1269</v>
      </c>
      <c r="I499" s="29" t="n">
        <f aca="false">F499-F500</f>
        <v>0.000699999999998369</v>
      </c>
      <c r="J499" s="30" t="n">
        <f aca="false">I499/F500/(E499-E500)*100</f>
        <v>0.00495533122848585</v>
      </c>
      <c r="K499" s="31" t="n">
        <f aca="false">IF(H499&lt;H500,1+K500,0)</f>
        <v>0</v>
      </c>
      <c r="L499" s="32" t="n">
        <f aca="false">MIN(0, H499-MAX(H500:H510))</f>
        <v>-0.000800000000001688</v>
      </c>
      <c r="M499" s="3" t="n">
        <f aca="false">ABS(L499)/MAX(H499:H510)</f>
        <v>5.66263439910027E-005</v>
      </c>
    </row>
    <row r="500" customFormat="false" ht="15" hidden="false" customHeight="false" outlineLevel="0" collapsed="false">
      <c r="A500" s="25" t="s">
        <v>510</v>
      </c>
      <c r="B500" s="25" t="str">
        <f aca="false">LEFT(A500,2)</f>
        <v>17</v>
      </c>
      <c r="C500" s="26" t="n">
        <f aca="false">VLOOKUP(MID(A500,4,4),MONTHS!$A$1:$B$12,2,0)</f>
        <v>5</v>
      </c>
      <c r="D500" s="26" t="n">
        <f aca="false">_xlfn.NUMBERVALUE(RIGHT(A500,2))-43</f>
        <v>22</v>
      </c>
      <c r="E500" s="27" t="n">
        <f aca="false">DATE(2000+D500,C500,B500)</f>
        <v>44698</v>
      </c>
      <c r="F500" s="28" t="n">
        <v>14.1262</v>
      </c>
      <c r="G500" s="28" t="n">
        <v>14.1263</v>
      </c>
      <c r="H500" s="28" t="n">
        <v>14.1262</v>
      </c>
      <c r="I500" s="29" t="n">
        <f aca="false">F500-F501</f>
        <v>0.00290000000000035</v>
      </c>
      <c r="J500" s="30" t="n">
        <f aca="false">I500/F501/(E500-E501)*100</f>
        <v>0.00513336118329347</v>
      </c>
      <c r="K500" s="31" t="n">
        <f aca="false">IF(H500&lt;H501,1+K501,0)</f>
        <v>0</v>
      </c>
      <c r="L500" s="32" t="n">
        <f aca="false">MIN(0, H500-MAX(H501:H511))</f>
        <v>-0.00150000000000006</v>
      </c>
      <c r="M500" s="3" t="n">
        <f aca="false">ABS(L500)/MAX(H500:H511)</f>
        <v>0.00010617439498291</v>
      </c>
    </row>
    <row r="501" customFormat="false" ht="15" hidden="false" customHeight="false" outlineLevel="0" collapsed="false">
      <c r="A501" s="25" t="s">
        <v>511</v>
      </c>
      <c r="B501" s="25" t="str">
        <f aca="false">LEFT(A501,2)</f>
        <v>13</v>
      </c>
      <c r="C501" s="26" t="n">
        <f aca="false">VLOOKUP(MID(A501,4,4),MONTHS!$A$1:$B$12,2,0)</f>
        <v>5</v>
      </c>
      <c r="D501" s="26" t="n">
        <f aca="false">_xlfn.NUMBERVALUE(RIGHT(A501,2))-43</f>
        <v>22</v>
      </c>
      <c r="E501" s="27" t="n">
        <f aca="false">DATE(2000+D501,C501,B501)</f>
        <v>44694</v>
      </c>
      <c r="F501" s="28" t="n">
        <v>14.1233</v>
      </c>
      <c r="G501" s="28" t="n">
        <v>14.1234</v>
      </c>
      <c r="H501" s="28" t="n">
        <v>14.1233</v>
      </c>
      <c r="I501" s="29" t="n">
        <f aca="false">F501-F502</f>
        <v>0.000700000000000145</v>
      </c>
      <c r="J501" s="30" t="n">
        <f aca="false">I501/F502/(E501-E502)*100</f>
        <v>0.00495659439480085</v>
      </c>
      <c r="K501" s="31" t="n">
        <f aca="false">IF(H501&lt;H502,1+K502,0)</f>
        <v>0</v>
      </c>
      <c r="L501" s="32" t="n">
        <f aca="false">MIN(0, H501-MAX(H502:H512))</f>
        <v>-0.0044000000000004</v>
      </c>
      <c r="M501" s="3" t="n">
        <f aca="false">ABS(L501)/MAX(H501:H512)</f>
        <v>0.000311444891949886</v>
      </c>
    </row>
    <row r="502" customFormat="false" ht="15" hidden="false" customHeight="false" outlineLevel="0" collapsed="false">
      <c r="A502" s="25" t="s">
        <v>512</v>
      </c>
      <c r="B502" s="25" t="str">
        <f aca="false">LEFT(A502,2)</f>
        <v>12</v>
      </c>
      <c r="C502" s="26" t="n">
        <f aca="false">VLOOKUP(MID(A502,4,4),MONTHS!$A$1:$B$12,2,0)</f>
        <v>5</v>
      </c>
      <c r="D502" s="26" t="n">
        <f aca="false">_xlfn.NUMBERVALUE(RIGHT(A502,2))-43</f>
        <v>22</v>
      </c>
      <c r="E502" s="27" t="n">
        <f aca="false">DATE(2000+D502,C502,B502)</f>
        <v>44693</v>
      </c>
      <c r="F502" s="28" t="n">
        <v>14.1226</v>
      </c>
      <c r="G502" s="28" t="n">
        <v>14.1227</v>
      </c>
      <c r="H502" s="28" t="n">
        <v>14.1226</v>
      </c>
      <c r="I502" s="29" t="n">
        <f aca="false">F502-F503</f>
        <v>-0.000700000000000145</v>
      </c>
      <c r="J502" s="30" t="n">
        <f aca="false">I502/F503/(E502-E503)*100</f>
        <v>-0.00495634872869758</v>
      </c>
      <c r="K502" s="31" t="n">
        <f aca="false">IF(H502&lt;H503,1+K503,0)</f>
        <v>6</v>
      </c>
      <c r="L502" s="32" t="n">
        <f aca="false">MIN(0, H502-MAX(H503:H513))</f>
        <v>-0.00510000000000055</v>
      </c>
      <c r="M502" s="3" t="n">
        <f aca="false">ABS(L502)/MAX(H502:H513)</f>
        <v>0.000360992942941919</v>
      </c>
    </row>
    <row r="503" customFormat="false" ht="15" hidden="false" customHeight="false" outlineLevel="0" collapsed="false">
      <c r="A503" s="25" t="s">
        <v>513</v>
      </c>
      <c r="B503" s="25" t="str">
        <f aca="false">LEFT(A503,2)</f>
        <v>11</v>
      </c>
      <c r="C503" s="26" t="n">
        <f aca="false">VLOOKUP(MID(A503,4,4),MONTHS!$A$1:$B$12,2,0)</f>
        <v>5</v>
      </c>
      <c r="D503" s="26" t="n">
        <f aca="false">_xlfn.NUMBERVALUE(RIGHT(A503,2))-43</f>
        <v>22</v>
      </c>
      <c r="E503" s="27" t="n">
        <f aca="false">DATE(2000+D503,C503,B503)</f>
        <v>44692</v>
      </c>
      <c r="F503" s="28" t="n">
        <v>14.1233</v>
      </c>
      <c r="G503" s="28" t="n">
        <v>14.1234</v>
      </c>
      <c r="H503" s="28" t="n">
        <v>14.1233</v>
      </c>
      <c r="I503" s="29" t="n">
        <f aca="false">F503-F504</f>
        <v>-0.000399999999999068</v>
      </c>
      <c r="J503" s="30" t="n">
        <f aca="false">I503/F504/(E503-E504)*100</f>
        <v>-0.00283211906227878</v>
      </c>
      <c r="K503" s="31" t="n">
        <f aca="false">IF(H503&lt;H504,1+K504,0)</f>
        <v>5</v>
      </c>
      <c r="L503" s="32" t="n">
        <f aca="false">MIN(0, H503-MAX(H504:H514))</f>
        <v>-0.0044000000000004</v>
      </c>
      <c r="M503" s="3" t="n">
        <f aca="false">ABS(L503)/MAX(H503:H514)</f>
        <v>0.000311444891949886</v>
      </c>
    </row>
    <row r="504" customFormat="false" ht="15" hidden="false" customHeight="false" outlineLevel="0" collapsed="false">
      <c r="A504" s="25" t="s">
        <v>514</v>
      </c>
      <c r="B504" s="25" t="str">
        <f aca="false">LEFT(A504,2)</f>
        <v>10</v>
      </c>
      <c r="C504" s="26" t="n">
        <f aca="false">VLOOKUP(MID(A504,4,4),MONTHS!$A$1:$B$12,2,0)</f>
        <v>5</v>
      </c>
      <c r="D504" s="26" t="n">
        <f aca="false">_xlfn.NUMBERVALUE(RIGHT(A504,2))-43</f>
        <v>22</v>
      </c>
      <c r="E504" s="27" t="n">
        <f aca="false">DATE(2000+D504,C504,B504)</f>
        <v>44691</v>
      </c>
      <c r="F504" s="28" t="n">
        <v>14.1237</v>
      </c>
      <c r="G504" s="28" t="n">
        <v>14.1238</v>
      </c>
      <c r="H504" s="28" t="n">
        <v>14.1237</v>
      </c>
      <c r="I504" s="29" t="n">
        <f aca="false">F504-F505</f>
        <v>-0.00020000000000131</v>
      </c>
      <c r="J504" s="30" t="n">
        <f aca="false">I504/F505/(E504-E505)*100</f>
        <v>-0.00141603947918996</v>
      </c>
      <c r="K504" s="31" t="n">
        <f aca="false">IF(H504&lt;H505,1+K505,0)</f>
        <v>4</v>
      </c>
      <c r="L504" s="32" t="n">
        <f aca="false">MIN(0, H504-MAX(H505:H515))</f>
        <v>-0.00500000000000078</v>
      </c>
      <c r="M504" s="3" t="n">
        <f aca="false">ABS(L504)/MAX(H504:H515)</f>
        <v>0.000353889600600252</v>
      </c>
    </row>
    <row r="505" customFormat="false" ht="15" hidden="false" customHeight="false" outlineLevel="0" collapsed="false">
      <c r="A505" s="25" t="s">
        <v>515</v>
      </c>
      <c r="B505" s="25" t="str">
        <f aca="false">LEFT(A505,2)</f>
        <v>09</v>
      </c>
      <c r="C505" s="26" t="n">
        <f aca="false">VLOOKUP(MID(A505,4,4),MONTHS!$A$1:$B$12,2,0)</f>
        <v>5</v>
      </c>
      <c r="D505" s="26" t="n">
        <f aca="false">_xlfn.NUMBERVALUE(RIGHT(A505,2))-43</f>
        <v>22</v>
      </c>
      <c r="E505" s="27" t="n">
        <f aca="false">DATE(2000+D505,C505,B505)</f>
        <v>44690</v>
      </c>
      <c r="F505" s="28" t="n">
        <v>14.1239</v>
      </c>
      <c r="G505" s="28" t="n">
        <v>14.124</v>
      </c>
      <c r="H505" s="28" t="n">
        <v>14.1239</v>
      </c>
      <c r="I505" s="29" t="n">
        <f aca="false">F505-F506</f>
        <v>-0.000499999999998835</v>
      </c>
      <c r="J505" s="30" t="n">
        <f aca="false">I505/F506/(E505-E506)*100</f>
        <v>-0.00117999112646398</v>
      </c>
      <c r="K505" s="31" t="n">
        <f aca="false">IF(H505&lt;H506,1+K506,0)</f>
        <v>3</v>
      </c>
      <c r="L505" s="32" t="n">
        <f aca="false">MIN(0, H505-MAX(H506:H516))</f>
        <v>-0.00569999999999915</v>
      </c>
      <c r="M505" s="3" t="n">
        <f aca="false">ABS(L505)/MAX(H505:H516)</f>
        <v>0.000403408447514378</v>
      </c>
    </row>
    <row r="506" customFormat="false" ht="15" hidden="false" customHeight="false" outlineLevel="0" collapsed="false">
      <c r="A506" s="25" t="s">
        <v>516</v>
      </c>
      <c r="B506" s="25" t="str">
        <f aca="false">LEFT(A506,2)</f>
        <v>06</v>
      </c>
      <c r="C506" s="26" t="n">
        <f aca="false">VLOOKUP(MID(A506,4,4),MONTHS!$A$1:$B$12,2,0)</f>
        <v>5</v>
      </c>
      <c r="D506" s="26" t="n">
        <f aca="false">_xlfn.NUMBERVALUE(RIGHT(A506,2))-43</f>
        <v>22</v>
      </c>
      <c r="E506" s="27" t="n">
        <f aca="false">DATE(2000+D506,C506,B506)</f>
        <v>44687</v>
      </c>
      <c r="F506" s="28" t="n">
        <v>14.1244</v>
      </c>
      <c r="G506" s="28" t="n">
        <v>14.1245</v>
      </c>
      <c r="H506" s="28" t="n">
        <v>14.1244</v>
      </c>
      <c r="I506" s="29" t="n">
        <f aca="false">F506-F507</f>
        <v>-0.00270000000000081</v>
      </c>
      <c r="J506" s="30" t="n">
        <f aca="false">I506/F507/(E506-E507)*100</f>
        <v>-0.0191122027875559</v>
      </c>
      <c r="K506" s="31" t="n">
        <f aca="false">IF(H506&lt;H507,1+K507,0)</f>
        <v>2</v>
      </c>
      <c r="L506" s="32" t="n">
        <f aca="false">MIN(0, H506-MAX(H507:H517))</f>
        <v>-0.0080000000000009</v>
      </c>
      <c r="M506" s="3" t="n">
        <f aca="false">ABS(L506)/MAX(H506:H517)</f>
        <v>0.000566075118168244</v>
      </c>
    </row>
    <row r="507" customFormat="false" ht="15" hidden="false" customHeight="false" outlineLevel="0" collapsed="false">
      <c r="A507" s="25" t="s">
        <v>517</v>
      </c>
      <c r="B507" s="25" t="str">
        <f aca="false">LEFT(A507,2)</f>
        <v>05</v>
      </c>
      <c r="C507" s="26" t="n">
        <f aca="false">VLOOKUP(MID(A507,4,4),MONTHS!$A$1:$B$12,2,0)</f>
        <v>5</v>
      </c>
      <c r="D507" s="26" t="n">
        <f aca="false">_xlfn.NUMBERVALUE(RIGHT(A507,2))-43</f>
        <v>22</v>
      </c>
      <c r="E507" s="27" t="n">
        <f aca="false">DATE(2000+D507,C507,B507)</f>
        <v>44686</v>
      </c>
      <c r="F507" s="28" t="n">
        <v>14.1271</v>
      </c>
      <c r="G507" s="28" t="n">
        <v>14.1272</v>
      </c>
      <c r="H507" s="28" t="n">
        <v>14.1271</v>
      </c>
      <c r="I507" s="29" t="n">
        <f aca="false">F507-F508</f>
        <v>-0.000600000000000378</v>
      </c>
      <c r="J507" s="30" t="n">
        <f aca="false">I507/F508/(E507-E508)*100</f>
        <v>-0.00212348789965946</v>
      </c>
      <c r="K507" s="31" t="n">
        <f aca="false">IF(H507&lt;H508,1+K508,0)</f>
        <v>1</v>
      </c>
      <c r="L507" s="32" t="n">
        <f aca="false">MIN(0, H507-MAX(H508:H518))</f>
        <v>-0.00530000000000008</v>
      </c>
      <c r="M507" s="3" t="n">
        <f aca="false">ABS(L507)/MAX(H507:H518)</f>
        <v>0.000375024765786426</v>
      </c>
    </row>
    <row r="508" customFormat="false" ht="15" hidden="false" customHeight="false" outlineLevel="0" collapsed="false">
      <c r="A508" s="25" t="s">
        <v>518</v>
      </c>
      <c r="B508" s="25" t="str">
        <f aca="false">LEFT(A508,2)</f>
        <v>03</v>
      </c>
      <c r="C508" s="26" t="n">
        <f aca="false">VLOOKUP(MID(A508,4,4),MONTHS!$A$1:$B$12,2,0)</f>
        <v>5</v>
      </c>
      <c r="D508" s="26" t="n">
        <f aca="false">_xlfn.NUMBERVALUE(RIGHT(A508,2))-43</f>
        <v>22</v>
      </c>
      <c r="E508" s="27" t="n">
        <f aca="false">DATE(2000+D508,C508,B508)</f>
        <v>44684</v>
      </c>
      <c r="F508" s="28" t="n">
        <v>14.1277</v>
      </c>
      <c r="G508" s="28" t="n">
        <v>14.1278</v>
      </c>
      <c r="H508" s="28" t="n">
        <v>14.1277</v>
      </c>
      <c r="I508" s="29" t="n">
        <f aca="false">F508-F509</f>
        <v>0.000300000000001077</v>
      </c>
      <c r="J508" s="30" t="n">
        <f aca="false">I508/F509/(E508-E509)*100</f>
        <v>0.000530883248157972</v>
      </c>
      <c r="K508" s="31" t="n">
        <f aca="false">IF(H508&lt;H509,1+K509,0)</f>
        <v>0</v>
      </c>
      <c r="L508" s="32" t="n">
        <f aca="false">MIN(0, H508-MAX(H509:H519))</f>
        <v>-0.0046999999999997</v>
      </c>
      <c r="M508" s="3" t="n">
        <f aca="false">ABS(L508)/MAX(H508:H519)</f>
        <v>0.000332569131923785</v>
      </c>
    </row>
    <row r="509" customFormat="false" ht="15" hidden="false" customHeight="false" outlineLevel="0" collapsed="false">
      <c r="A509" s="25" t="s">
        <v>519</v>
      </c>
      <c r="B509" s="25" t="str">
        <f aca="false">LEFT(A509,2)</f>
        <v>29</v>
      </c>
      <c r="C509" s="26" t="n">
        <f aca="false">VLOOKUP(MID(A509,4,4),MONTHS!$A$1:$B$12,2,0)</f>
        <v>4</v>
      </c>
      <c r="D509" s="26" t="n">
        <f aca="false">_xlfn.NUMBERVALUE(RIGHT(A509,2))-43</f>
        <v>22</v>
      </c>
      <c r="E509" s="27" t="n">
        <f aca="false">DATE(2000+D509,C509,B509)</f>
        <v>44680</v>
      </c>
      <c r="F509" s="28" t="n">
        <v>14.1274</v>
      </c>
      <c r="G509" s="28" t="n">
        <v>14.1275</v>
      </c>
      <c r="H509" s="28" t="n">
        <v>14.1274</v>
      </c>
      <c r="I509" s="29" t="n">
        <f aca="false">F509-F510</f>
        <v>0.000500000000000611</v>
      </c>
      <c r="J509" s="30" t="n">
        <f aca="false">I509/F510/(E509-E510)*100</f>
        <v>0.0035393469197107</v>
      </c>
      <c r="K509" s="31" t="n">
        <f aca="false">IF(H509&lt;H510,1+K510,0)</f>
        <v>0</v>
      </c>
      <c r="L509" s="32" t="n">
        <f aca="false">MIN(0, H509-MAX(H510:H520))</f>
        <v>-0.00500000000000078</v>
      </c>
      <c r="M509" s="3" t="n">
        <f aca="false">ABS(L509)/MAX(H509:H520)</f>
        <v>0.000353796948855168</v>
      </c>
    </row>
    <row r="510" customFormat="false" ht="15" hidden="false" customHeight="false" outlineLevel="0" collapsed="false">
      <c r="A510" s="25" t="s">
        <v>520</v>
      </c>
      <c r="B510" s="25" t="str">
        <f aca="false">LEFT(A510,2)</f>
        <v>28</v>
      </c>
      <c r="C510" s="26" t="n">
        <f aca="false">VLOOKUP(MID(A510,4,4),MONTHS!$A$1:$B$12,2,0)</f>
        <v>4</v>
      </c>
      <c r="D510" s="26" t="n">
        <f aca="false">_xlfn.NUMBERVALUE(RIGHT(A510,2))-43</f>
        <v>22</v>
      </c>
      <c r="E510" s="27" t="n">
        <f aca="false">DATE(2000+D510,C510,B510)</f>
        <v>44679</v>
      </c>
      <c r="F510" s="28" t="n">
        <v>14.1269</v>
      </c>
      <c r="G510" s="28" t="n">
        <v>14.127</v>
      </c>
      <c r="H510" s="28" t="n">
        <v>14.1269</v>
      </c>
      <c r="I510" s="29" t="n">
        <f aca="false">F510-F511</f>
        <v>0.000299999999999301</v>
      </c>
      <c r="J510" s="30" t="n">
        <f aca="false">I510/F511/(E510-E511)*100</f>
        <v>0.00212365324989241</v>
      </c>
      <c r="K510" s="31" t="n">
        <f aca="false">IF(H510&lt;H511,1+K511,0)</f>
        <v>0</v>
      </c>
      <c r="L510" s="32" t="n">
        <f aca="false">MIN(0, H510-MAX(H511:H521))</f>
        <v>-0.00550000000000139</v>
      </c>
      <c r="M510" s="3" t="n">
        <f aca="false">ABS(L510)/MAX(H510:H521)</f>
        <v>0.000389176643740723</v>
      </c>
    </row>
    <row r="511" customFormat="false" ht="15" hidden="false" customHeight="false" outlineLevel="0" collapsed="false">
      <c r="A511" s="25" t="s">
        <v>521</v>
      </c>
      <c r="B511" s="25" t="str">
        <f aca="false">LEFT(A511,2)</f>
        <v>27</v>
      </c>
      <c r="C511" s="26" t="n">
        <f aca="false">VLOOKUP(MID(A511,4,4),MONTHS!$A$1:$B$12,2,0)</f>
        <v>4</v>
      </c>
      <c r="D511" s="26" t="n">
        <f aca="false">_xlfn.NUMBERVALUE(RIGHT(A511,2))-43</f>
        <v>22</v>
      </c>
      <c r="E511" s="27" t="n">
        <f aca="false">DATE(2000+D511,C511,B511)</f>
        <v>44678</v>
      </c>
      <c r="F511" s="28" t="n">
        <v>14.1266</v>
      </c>
      <c r="G511" s="28" t="n">
        <v>14.1267</v>
      </c>
      <c r="H511" s="28" t="n">
        <v>14.1266</v>
      </c>
      <c r="I511" s="29" t="n">
        <f aca="false">F511-F512</f>
        <v>0.000600000000000378</v>
      </c>
      <c r="J511" s="30" t="n">
        <f aca="false">I511/F512/(E511-E512)*100</f>
        <v>0.00424748690358472</v>
      </c>
      <c r="K511" s="31" t="n">
        <f aca="false">IF(H511&lt;H512,1+K512,0)</f>
        <v>0</v>
      </c>
      <c r="L511" s="32" t="n">
        <f aca="false">MIN(0, H511-MAX(H512:H522))</f>
        <v>-0.00580000000000069</v>
      </c>
      <c r="M511" s="3" t="n">
        <f aca="false">ABS(L511)/MAX(H511:H522)</f>
        <v>0.00041040446067198</v>
      </c>
    </row>
    <row r="512" customFormat="false" ht="15" hidden="false" customHeight="false" outlineLevel="0" collapsed="false">
      <c r="A512" s="25" t="s">
        <v>522</v>
      </c>
      <c r="B512" s="25" t="str">
        <f aca="false">LEFT(A512,2)</f>
        <v>26</v>
      </c>
      <c r="C512" s="26" t="n">
        <f aca="false">VLOOKUP(MID(A512,4,4),MONTHS!$A$1:$B$12,2,0)</f>
        <v>4</v>
      </c>
      <c r="D512" s="26" t="n">
        <f aca="false">_xlfn.NUMBERVALUE(RIGHT(A512,2))-43</f>
        <v>22</v>
      </c>
      <c r="E512" s="27" t="n">
        <f aca="false">DATE(2000+D512,C512,B512)</f>
        <v>44677</v>
      </c>
      <c r="F512" s="28" t="n">
        <v>14.126</v>
      </c>
      <c r="G512" s="28" t="n">
        <v>14.1261</v>
      </c>
      <c r="H512" s="28" t="n">
        <v>14.126</v>
      </c>
      <c r="I512" s="29" t="n">
        <f aca="false">F512-F513</f>
        <v>-0.000500000000000611</v>
      </c>
      <c r="J512" s="30" t="n">
        <f aca="false">I512/F513/(E512-E513)*100</f>
        <v>-0.00353944713836131</v>
      </c>
      <c r="K512" s="31" t="n">
        <f aca="false">IF(H512&lt;H513,1+K513,0)</f>
        <v>5</v>
      </c>
      <c r="L512" s="32" t="n">
        <f aca="false">MIN(0, H512-MAX(H513:H523))</f>
        <v>-0.00640000000000107</v>
      </c>
      <c r="M512" s="3" t="n">
        <f aca="false">ABS(L512)/MAX(H512:H523)</f>
        <v>0.000452860094534621</v>
      </c>
    </row>
    <row r="513" customFormat="false" ht="15" hidden="false" customHeight="false" outlineLevel="0" collapsed="false">
      <c r="A513" s="25" t="s">
        <v>523</v>
      </c>
      <c r="B513" s="25" t="str">
        <f aca="false">LEFT(A513,2)</f>
        <v>25</v>
      </c>
      <c r="C513" s="26" t="n">
        <f aca="false">VLOOKUP(MID(A513,4,4),MONTHS!$A$1:$B$12,2,0)</f>
        <v>4</v>
      </c>
      <c r="D513" s="26" t="n">
        <f aca="false">_xlfn.NUMBERVALUE(RIGHT(A513,2))-43</f>
        <v>22</v>
      </c>
      <c r="E513" s="27" t="n">
        <f aca="false">DATE(2000+D513,C513,B513)</f>
        <v>44676</v>
      </c>
      <c r="F513" s="28" t="n">
        <v>14.1265</v>
      </c>
      <c r="G513" s="28" t="n">
        <v>14.1266</v>
      </c>
      <c r="H513" s="28" t="n">
        <v>14.1265</v>
      </c>
      <c r="I513" s="29" t="n">
        <f aca="false">F513-F514</f>
        <v>-0.000600000000000378</v>
      </c>
      <c r="J513" s="30" t="n">
        <f aca="false">I513/F514/(E513-E514)*100</f>
        <v>-0.00141571872500461</v>
      </c>
      <c r="K513" s="31" t="n">
        <f aca="false">IF(H513&lt;H514,1+K514,0)</f>
        <v>4</v>
      </c>
      <c r="L513" s="32" t="n">
        <f aca="false">MIN(0, H513-MAX(H514:H524))</f>
        <v>-0.00590000000000046</v>
      </c>
      <c r="M513" s="3" t="n">
        <f aca="false">ABS(L513)/MAX(H513:H524)</f>
        <v>0.000417480399649066</v>
      </c>
    </row>
    <row r="514" customFormat="false" ht="15" hidden="false" customHeight="false" outlineLevel="0" collapsed="false">
      <c r="A514" s="25" t="s">
        <v>524</v>
      </c>
      <c r="B514" s="25" t="str">
        <f aca="false">LEFT(A514,2)</f>
        <v>22</v>
      </c>
      <c r="C514" s="26" t="n">
        <f aca="false">VLOOKUP(MID(A514,4,4),MONTHS!$A$1:$B$12,2,0)</f>
        <v>4</v>
      </c>
      <c r="D514" s="26" t="n">
        <f aca="false">_xlfn.NUMBERVALUE(RIGHT(A514,2))-43</f>
        <v>22</v>
      </c>
      <c r="E514" s="27" t="n">
        <f aca="false">DATE(2000+D514,C514,B514)</f>
        <v>44673</v>
      </c>
      <c r="F514" s="28" t="n">
        <v>14.1271</v>
      </c>
      <c r="G514" s="28" t="n">
        <v>14.1272</v>
      </c>
      <c r="H514" s="28" t="n">
        <v>14.1271</v>
      </c>
      <c r="I514" s="29" t="n">
        <f aca="false">F514-F515</f>
        <v>-0.00159999999999982</v>
      </c>
      <c r="J514" s="30" t="n">
        <f aca="false">I514/F515/(E514-E515)*100</f>
        <v>-0.0113244672192051</v>
      </c>
      <c r="K514" s="31" t="n">
        <f aca="false">IF(H514&lt;H515,1+K515,0)</f>
        <v>3</v>
      </c>
      <c r="L514" s="32" t="n">
        <f aca="false">MIN(0, H514-MAX(H515:H525))</f>
        <v>-0.00530000000000008</v>
      </c>
      <c r="M514" s="3" t="n">
        <f aca="false">ABS(L514)/MAX(H514:H525)</f>
        <v>0.000375024765786426</v>
      </c>
    </row>
    <row r="515" customFormat="false" ht="15" hidden="false" customHeight="false" outlineLevel="0" collapsed="false">
      <c r="A515" s="25" t="s">
        <v>525</v>
      </c>
      <c r="B515" s="25" t="str">
        <f aca="false">LEFT(A515,2)</f>
        <v>21</v>
      </c>
      <c r="C515" s="26" t="n">
        <f aca="false">VLOOKUP(MID(A515,4,4),MONTHS!$A$1:$B$12,2,0)</f>
        <v>4</v>
      </c>
      <c r="D515" s="26" t="n">
        <f aca="false">_xlfn.NUMBERVALUE(RIGHT(A515,2))-43</f>
        <v>22</v>
      </c>
      <c r="E515" s="27" t="n">
        <f aca="false">DATE(2000+D515,C515,B515)</f>
        <v>44672</v>
      </c>
      <c r="F515" s="28" t="n">
        <v>14.1287</v>
      </c>
      <c r="G515" s="28" t="n">
        <v>14.1288</v>
      </c>
      <c r="H515" s="28" t="n">
        <v>14.1287</v>
      </c>
      <c r="I515" s="29" t="n">
        <f aca="false">F515-F516</f>
        <v>-0.000899999999999679</v>
      </c>
      <c r="J515" s="30" t="n">
        <f aca="false">I515/F516/(E515-E516)*100</f>
        <v>-0.00636960706601517</v>
      </c>
      <c r="K515" s="31" t="n">
        <f aca="false">IF(H515&lt;H516,1+K516,0)</f>
        <v>2</v>
      </c>
      <c r="L515" s="32" t="n">
        <f aca="false">MIN(0, H515-MAX(H516:H526))</f>
        <v>-0.00370000000000026</v>
      </c>
      <c r="M515" s="3" t="n">
        <f aca="false">ABS(L515)/MAX(H515:H526)</f>
        <v>0.000261809742152802</v>
      </c>
    </row>
    <row r="516" customFormat="false" ht="15" hidden="false" customHeight="false" outlineLevel="0" collapsed="false">
      <c r="A516" s="25" t="s">
        <v>526</v>
      </c>
      <c r="B516" s="25" t="str">
        <f aca="false">LEFT(A516,2)</f>
        <v>20</v>
      </c>
      <c r="C516" s="26" t="n">
        <f aca="false">VLOOKUP(MID(A516,4,4),MONTHS!$A$1:$B$12,2,0)</f>
        <v>4</v>
      </c>
      <c r="D516" s="26" t="n">
        <f aca="false">_xlfn.NUMBERVALUE(RIGHT(A516,2))-43</f>
        <v>22</v>
      </c>
      <c r="E516" s="27" t="n">
        <f aca="false">DATE(2000+D516,C516,B516)</f>
        <v>44671</v>
      </c>
      <c r="F516" s="28" t="n">
        <v>14.1296</v>
      </c>
      <c r="G516" s="28" t="n">
        <v>14.1297</v>
      </c>
      <c r="H516" s="28" t="n">
        <v>14.1296</v>
      </c>
      <c r="I516" s="29" t="n">
        <f aca="false">F516-F517</f>
        <v>-0.00280000000000058</v>
      </c>
      <c r="J516" s="30" t="n">
        <f aca="false">I516/F517/(E516-E517)*100</f>
        <v>-0.0198126291358904</v>
      </c>
      <c r="K516" s="31" t="n">
        <f aca="false">IF(H516&lt;H517,1+K517,0)</f>
        <v>1</v>
      </c>
      <c r="L516" s="32" t="n">
        <f aca="false">MIN(0, H516-MAX(H517:H527))</f>
        <v>-0.00280000000000058</v>
      </c>
      <c r="M516" s="3" t="n">
        <f aca="false">ABS(L516)/MAX(H516:H527)</f>
        <v>0.000198126291358904</v>
      </c>
    </row>
    <row r="517" customFormat="false" ht="15" hidden="false" customHeight="false" outlineLevel="0" collapsed="false">
      <c r="A517" s="25" t="s">
        <v>527</v>
      </c>
      <c r="B517" s="25" t="str">
        <f aca="false">LEFT(A517,2)</f>
        <v>19</v>
      </c>
      <c r="C517" s="26" t="n">
        <f aca="false">VLOOKUP(MID(A517,4,4),MONTHS!$A$1:$B$12,2,0)</f>
        <v>4</v>
      </c>
      <c r="D517" s="26" t="n">
        <f aca="false">_xlfn.NUMBERVALUE(RIGHT(A517,2))-43</f>
        <v>22</v>
      </c>
      <c r="E517" s="27" t="n">
        <f aca="false">DATE(2000+D517,C517,B517)</f>
        <v>44670</v>
      </c>
      <c r="F517" s="28" t="n">
        <v>14.1324</v>
      </c>
      <c r="G517" s="28" t="n">
        <v>14.1325</v>
      </c>
      <c r="H517" s="28" t="n">
        <v>14.1324</v>
      </c>
      <c r="I517" s="29" t="n">
        <f aca="false">F517-F518</f>
        <v>0</v>
      </c>
      <c r="J517" s="30" t="n">
        <f aca="false">I517/F518/(E517-E518)*100</f>
        <v>0</v>
      </c>
      <c r="K517" s="31" t="n">
        <f aca="false">IF(H517&lt;H518,1+K518,0)</f>
        <v>0</v>
      </c>
      <c r="L517" s="32" t="n">
        <f aca="false">MIN(0, H517-MAX(H518:H528))</f>
        <v>0</v>
      </c>
      <c r="M517" s="3" t="n">
        <f aca="false">ABS(L517)/MAX(H517:H528)</f>
        <v>0</v>
      </c>
    </row>
    <row r="518" customFormat="false" ht="15" hidden="false" customHeight="false" outlineLevel="0" collapsed="false">
      <c r="A518" s="25" t="s">
        <v>528</v>
      </c>
      <c r="B518" s="25" t="str">
        <f aca="false">LEFT(A518,2)</f>
        <v>18</v>
      </c>
      <c r="C518" s="26" t="n">
        <f aca="false">VLOOKUP(MID(A518,4,4),MONTHS!$A$1:$B$12,2,0)</f>
        <v>4</v>
      </c>
      <c r="D518" s="26" t="n">
        <f aca="false">_xlfn.NUMBERVALUE(RIGHT(A518,2))-43</f>
        <v>22</v>
      </c>
      <c r="E518" s="27" t="n">
        <f aca="false">DATE(2000+D518,C518,B518)</f>
        <v>44669</v>
      </c>
      <c r="F518" s="28" t="n">
        <v>14.1324</v>
      </c>
      <c r="G518" s="28" t="n">
        <v>14.1325</v>
      </c>
      <c r="H518" s="28" t="n">
        <v>14.1324</v>
      </c>
      <c r="I518" s="29" t="n">
        <f aca="false">F518-F519</f>
        <v>0.00130000000000052</v>
      </c>
      <c r="J518" s="30" t="n">
        <f aca="false">I518/F519/(E518-E519)*100</f>
        <v>0.00153326115211664</v>
      </c>
      <c r="K518" s="31" t="n">
        <f aca="false">IF(H518&lt;H519,1+K519,0)</f>
        <v>0</v>
      </c>
      <c r="L518" s="32" t="n">
        <f aca="false">MIN(0, H518-MAX(H519:H529))</f>
        <v>0</v>
      </c>
      <c r="M518" s="3" t="n">
        <f aca="false">ABS(L518)/MAX(H518:H529)</f>
        <v>0</v>
      </c>
    </row>
    <row r="519" customFormat="false" ht="15" hidden="false" customHeight="false" outlineLevel="0" collapsed="false">
      <c r="A519" s="25" t="s">
        <v>529</v>
      </c>
      <c r="B519" s="25" t="str">
        <f aca="false">LEFT(A519,2)</f>
        <v>12</v>
      </c>
      <c r="C519" s="26" t="n">
        <f aca="false">VLOOKUP(MID(A519,4,4),MONTHS!$A$1:$B$12,2,0)</f>
        <v>4</v>
      </c>
      <c r="D519" s="26" t="n">
        <f aca="false">_xlfn.NUMBERVALUE(RIGHT(A519,2))-43</f>
        <v>22</v>
      </c>
      <c r="E519" s="27" t="n">
        <f aca="false">DATE(2000+D519,C519,B519)</f>
        <v>44663</v>
      </c>
      <c r="F519" s="28" t="n">
        <v>14.1311</v>
      </c>
      <c r="G519" s="28" t="n">
        <v>14.1312</v>
      </c>
      <c r="H519" s="28" t="n">
        <v>14.1311</v>
      </c>
      <c r="I519" s="29" t="n">
        <f aca="false">F519-F520</f>
        <v>-0.000799999999999912</v>
      </c>
      <c r="J519" s="30" t="n">
        <f aca="false">I519/F520/(E519-E520)*100</f>
        <v>-0.00566095146441676</v>
      </c>
      <c r="K519" s="31" t="n">
        <f aca="false">IF(H519&lt;H520,1+K520,0)</f>
        <v>3</v>
      </c>
      <c r="L519" s="32" t="n">
        <f aca="false">MIN(0, H519-MAX(H520:H530))</f>
        <v>-0.00130000000000052</v>
      </c>
      <c r="M519" s="3" t="n">
        <f aca="false">ABS(L519)/MAX(H519:H530)</f>
        <v>9.19872067023664E-005</v>
      </c>
    </row>
    <row r="520" customFormat="false" ht="15" hidden="false" customHeight="false" outlineLevel="0" collapsed="false">
      <c r="A520" s="25" t="s">
        <v>530</v>
      </c>
      <c r="B520" s="25" t="str">
        <f aca="false">LEFT(A520,2)</f>
        <v>11</v>
      </c>
      <c r="C520" s="26" t="n">
        <f aca="false">VLOOKUP(MID(A520,4,4),MONTHS!$A$1:$B$12,2,0)</f>
        <v>4</v>
      </c>
      <c r="D520" s="26" t="n">
        <f aca="false">_xlfn.NUMBERVALUE(RIGHT(A520,2))-43</f>
        <v>22</v>
      </c>
      <c r="E520" s="27" t="n">
        <f aca="false">DATE(2000+D520,C520,B520)</f>
        <v>44662</v>
      </c>
      <c r="F520" s="28" t="n">
        <v>14.1319</v>
      </c>
      <c r="G520" s="28" t="n">
        <v>14.132</v>
      </c>
      <c r="H520" s="28" t="n">
        <v>14.1319</v>
      </c>
      <c r="I520" s="29" t="n">
        <f aca="false">F520-F521</f>
        <v>-0.000299999999999301</v>
      </c>
      <c r="J520" s="30" t="n">
        <f aca="false">I520/F521/(E520-E521)*100</f>
        <v>-0.000707603911632774</v>
      </c>
      <c r="K520" s="31" t="n">
        <f aca="false">IF(H520&lt;H521,1+K521,0)</f>
        <v>2</v>
      </c>
      <c r="L520" s="32" t="n">
        <f aca="false">MIN(0, H520-MAX(H521:H531))</f>
        <v>-0.000500000000000611</v>
      </c>
      <c r="M520" s="3" t="n">
        <f aca="false">ABS(L520)/MAX(H520:H531)</f>
        <v>3.53796948855545E-005</v>
      </c>
    </row>
    <row r="521" customFormat="false" ht="15" hidden="false" customHeight="false" outlineLevel="0" collapsed="false">
      <c r="A521" s="25" t="s">
        <v>531</v>
      </c>
      <c r="B521" s="25" t="str">
        <f aca="false">LEFT(A521,2)</f>
        <v>08</v>
      </c>
      <c r="C521" s="26" t="n">
        <f aca="false">VLOOKUP(MID(A521,4,4),MONTHS!$A$1:$B$12,2,0)</f>
        <v>4</v>
      </c>
      <c r="D521" s="26" t="n">
        <f aca="false">_xlfn.NUMBERVALUE(RIGHT(A521,2))-43</f>
        <v>22</v>
      </c>
      <c r="E521" s="27" t="n">
        <f aca="false">DATE(2000+D521,C521,B521)</f>
        <v>44659</v>
      </c>
      <c r="F521" s="28" t="n">
        <v>14.1322</v>
      </c>
      <c r="G521" s="28" t="n">
        <v>14.1323</v>
      </c>
      <c r="H521" s="28" t="n">
        <v>14.1322</v>
      </c>
      <c r="I521" s="29" t="n">
        <f aca="false">F521-F522</f>
        <v>-0.00020000000000131</v>
      </c>
      <c r="J521" s="30" t="n">
        <f aca="false">I521/F522/(E521-E522)*100</f>
        <v>-0.00141518779542972</v>
      </c>
      <c r="K521" s="31" t="n">
        <f aca="false">IF(H521&lt;H522,1+K522,0)</f>
        <v>1</v>
      </c>
      <c r="L521" s="32" t="n">
        <f aca="false">MIN(0, H521-MAX(H522:H532))</f>
        <v>-0.00020000000000131</v>
      </c>
      <c r="M521" s="3" t="n">
        <f aca="false">ABS(L521)/MAX(H521:H532)</f>
        <v>1.41518779542972E-005</v>
      </c>
    </row>
    <row r="522" customFormat="false" ht="15" hidden="false" customHeight="false" outlineLevel="0" collapsed="false">
      <c r="A522" s="25" t="s">
        <v>532</v>
      </c>
      <c r="B522" s="25" t="str">
        <f aca="false">LEFT(A522,2)</f>
        <v>07</v>
      </c>
      <c r="C522" s="26" t="n">
        <f aca="false">VLOOKUP(MID(A522,4,4),MONTHS!$A$1:$B$12,2,0)</f>
        <v>4</v>
      </c>
      <c r="D522" s="26" t="n">
        <f aca="false">_xlfn.NUMBERVALUE(RIGHT(A522,2))-43</f>
        <v>22</v>
      </c>
      <c r="E522" s="27" t="n">
        <f aca="false">DATE(2000+D522,C522,B522)</f>
        <v>44658</v>
      </c>
      <c r="F522" s="28" t="n">
        <v>14.1324</v>
      </c>
      <c r="G522" s="28" t="n">
        <v>14.1325</v>
      </c>
      <c r="H522" s="28" t="n">
        <v>14.1324</v>
      </c>
      <c r="I522" s="29" t="n">
        <f aca="false">F522-F523</f>
        <v>0.00020000000000131</v>
      </c>
      <c r="J522" s="30" t="n">
        <f aca="false">I522/F523/(E522-E523)*100</f>
        <v>0.000707603911639059</v>
      </c>
      <c r="K522" s="31" t="n">
        <f aca="false">IF(H522&lt;H523,1+K523,0)</f>
        <v>0</v>
      </c>
      <c r="L522" s="32" t="n">
        <f aca="false">MIN(0, H522-MAX(H523:H533))</f>
        <v>0</v>
      </c>
      <c r="M522" s="3" t="n">
        <f aca="false">ABS(L522)/MAX(H522:H533)</f>
        <v>0</v>
      </c>
    </row>
    <row r="523" customFormat="false" ht="15" hidden="false" customHeight="false" outlineLevel="0" collapsed="false">
      <c r="A523" s="25" t="s">
        <v>533</v>
      </c>
      <c r="B523" s="25" t="str">
        <f aca="false">LEFT(A523,2)</f>
        <v>05</v>
      </c>
      <c r="C523" s="26" t="n">
        <f aca="false">VLOOKUP(MID(A523,4,4),MONTHS!$A$1:$B$12,2,0)</f>
        <v>4</v>
      </c>
      <c r="D523" s="26" t="n">
        <f aca="false">_xlfn.NUMBERVALUE(RIGHT(A523,2))-43</f>
        <v>22</v>
      </c>
      <c r="E523" s="27" t="n">
        <f aca="false">DATE(2000+D523,C523,B523)</f>
        <v>44656</v>
      </c>
      <c r="F523" s="28" t="n">
        <v>14.1322</v>
      </c>
      <c r="G523" s="28" t="n">
        <v>14.1323</v>
      </c>
      <c r="H523" s="28" t="n">
        <v>14.1322</v>
      </c>
      <c r="I523" s="29" t="n">
        <f aca="false">F523-F524</f>
        <v>0.000499999999998835</v>
      </c>
      <c r="J523" s="30" t="n">
        <f aca="false">I523/F524/(E523-E524)*100</f>
        <v>0.00353814473841671</v>
      </c>
      <c r="K523" s="31" t="n">
        <f aca="false">IF(H523&lt;H524,1+K524,0)</f>
        <v>0</v>
      </c>
      <c r="L523" s="32" t="n">
        <f aca="false">MIN(0, H523-MAX(H524:H534))</f>
        <v>0</v>
      </c>
      <c r="M523" s="3" t="n">
        <f aca="false">ABS(L523)/MAX(H523:H534)</f>
        <v>0</v>
      </c>
    </row>
    <row r="524" customFormat="false" ht="15" hidden="false" customHeight="false" outlineLevel="0" collapsed="false">
      <c r="A524" s="25" t="s">
        <v>534</v>
      </c>
      <c r="B524" s="25" t="str">
        <f aca="false">LEFT(A524,2)</f>
        <v>04</v>
      </c>
      <c r="C524" s="26" t="n">
        <f aca="false">VLOOKUP(MID(A524,4,4),MONTHS!$A$1:$B$12,2,0)</f>
        <v>4</v>
      </c>
      <c r="D524" s="26" t="n">
        <f aca="false">_xlfn.NUMBERVALUE(RIGHT(A524,2))-43</f>
        <v>22</v>
      </c>
      <c r="E524" s="27" t="n">
        <f aca="false">DATE(2000+D524,C524,B524)</f>
        <v>44655</v>
      </c>
      <c r="F524" s="28" t="n">
        <v>14.1317</v>
      </c>
      <c r="G524" s="28" t="n">
        <v>14.1318</v>
      </c>
      <c r="H524" s="28" t="n">
        <v>14.1317</v>
      </c>
      <c r="I524" s="29" t="n">
        <f aca="false">F524-F525</f>
        <v>0.000700000000000145</v>
      </c>
      <c r="J524" s="30" t="n">
        <f aca="false">I524/F525/(E524-E525)*100</f>
        <v>0.00165121600264229</v>
      </c>
      <c r="K524" s="31" t="n">
        <f aca="false">IF(H524&lt;H525,1+K525,0)</f>
        <v>0</v>
      </c>
      <c r="L524" s="32" t="n">
        <f aca="false">MIN(0, H524-MAX(H525:H535))</f>
        <v>0</v>
      </c>
      <c r="M524" s="3" t="n">
        <f aca="false">ABS(L524)/MAX(H524:H535)</f>
        <v>0</v>
      </c>
    </row>
    <row r="525" customFormat="false" ht="15" hidden="false" customHeight="false" outlineLevel="0" collapsed="false">
      <c r="A525" s="25" t="s">
        <v>535</v>
      </c>
      <c r="B525" s="25" t="str">
        <f aca="false">LEFT(A525,2)</f>
        <v>01</v>
      </c>
      <c r="C525" s="26" t="n">
        <f aca="false">VLOOKUP(MID(A525,4,4),MONTHS!$A$1:$B$12,2,0)</f>
        <v>4</v>
      </c>
      <c r="D525" s="26" t="n">
        <f aca="false">_xlfn.NUMBERVALUE(RIGHT(A525,2))-43</f>
        <v>22</v>
      </c>
      <c r="E525" s="27" t="n">
        <f aca="false">DATE(2000+D525,C525,B525)</f>
        <v>44652</v>
      </c>
      <c r="F525" s="28" t="n">
        <v>14.131</v>
      </c>
      <c r="G525" s="28" t="n">
        <v>14.1311</v>
      </c>
      <c r="H525" s="28" t="n">
        <v>14.131</v>
      </c>
      <c r="I525" s="29" t="n">
        <f aca="false">F525-F526</f>
        <v>0</v>
      </c>
      <c r="J525" s="30" t="n">
        <f aca="false">I525/F526/(E525-E526)*100</f>
        <v>0</v>
      </c>
      <c r="K525" s="31" t="n">
        <f aca="false">IF(H525&lt;H526,1+K526,0)</f>
        <v>0</v>
      </c>
      <c r="L525" s="32" t="n">
        <f aca="false">MIN(0, H525-MAX(H526:H536))</f>
        <v>-0.000600000000000378</v>
      </c>
      <c r="M525" s="3" t="n">
        <f aca="false">ABS(L525)/MAX(H525:H536)</f>
        <v>4.24580373064889E-005</v>
      </c>
    </row>
    <row r="526" customFormat="false" ht="15" hidden="false" customHeight="false" outlineLevel="0" collapsed="false">
      <c r="A526" s="25" t="s">
        <v>536</v>
      </c>
      <c r="B526" s="25" t="str">
        <f aca="false">LEFT(A526,2)</f>
        <v>31</v>
      </c>
      <c r="C526" s="26" t="n">
        <f aca="false">VLOOKUP(MID(A526,4,4),MONTHS!$A$1:$B$12,2,0)</f>
        <v>3</v>
      </c>
      <c r="D526" s="26" t="n">
        <f aca="false">_xlfn.NUMBERVALUE(RIGHT(A526,2))-43</f>
        <v>22</v>
      </c>
      <c r="E526" s="27" t="n">
        <f aca="false">DATE(2000+D526,C526,B526)</f>
        <v>44651</v>
      </c>
      <c r="F526" s="28" t="n">
        <v>14.131</v>
      </c>
      <c r="G526" s="28" t="n">
        <v>14.1311</v>
      </c>
      <c r="H526" s="28" t="n">
        <v>14.131</v>
      </c>
      <c r="I526" s="29" t="n">
        <f aca="false">F526-F527</f>
        <v>0.00130000000000052</v>
      </c>
      <c r="J526" s="30" t="n">
        <f aca="false">I526/F527/(E526-E527)*100</f>
        <v>0.0092004784248818</v>
      </c>
      <c r="K526" s="31" t="n">
        <f aca="false">IF(H526&lt;H527,1+K527,0)</f>
        <v>0</v>
      </c>
      <c r="L526" s="32" t="n">
        <f aca="false">MIN(0, H526-MAX(H527:H537))</f>
        <v>-0.000600000000000378</v>
      </c>
      <c r="M526" s="3" t="n">
        <f aca="false">ABS(L526)/MAX(H526:H537)</f>
        <v>4.24580373064889E-005</v>
      </c>
    </row>
    <row r="527" customFormat="false" ht="15" hidden="false" customHeight="false" outlineLevel="0" collapsed="false">
      <c r="A527" s="25" t="s">
        <v>537</v>
      </c>
      <c r="B527" s="25" t="str">
        <f aca="false">LEFT(A527,2)</f>
        <v>30</v>
      </c>
      <c r="C527" s="26" t="n">
        <f aca="false">VLOOKUP(MID(A527,4,4),MONTHS!$A$1:$B$12,2,0)</f>
        <v>3</v>
      </c>
      <c r="D527" s="26" t="n">
        <f aca="false">_xlfn.NUMBERVALUE(RIGHT(A527,2))-43</f>
        <v>22</v>
      </c>
      <c r="E527" s="27" t="n">
        <f aca="false">DATE(2000+D527,C527,B527)</f>
        <v>44650</v>
      </c>
      <c r="F527" s="28" t="n">
        <v>14.1297</v>
      </c>
      <c r="G527" s="28" t="n">
        <v>14.1298</v>
      </c>
      <c r="H527" s="28" t="n">
        <v>14.1297</v>
      </c>
      <c r="I527" s="29" t="n">
        <f aca="false">F527-F528</f>
        <v>0.00130000000000052</v>
      </c>
      <c r="J527" s="30" t="n">
        <f aca="false">I527/F528/(E527-E528)*100</f>
        <v>0.00920132499080238</v>
      </c>
      <c r="K527" s="31" t="n">
        <f aca="false">IF(H527&lt;H528,1+K528,0)</f>
        <v>0</v>
      </c>
      <c r="L527" s="32" t="n">
        <f aca="false">MIN(0, H527-MAX(H528:H538))</f>
        <v>-0.0019000000000009</v>
      </c>
      <c r="M527" s="3" t="n">
        <f aca="false">ABS(L527)/MAX(H527:H538)</f>
        <v>0.000134450451470527</v>
      </c>
    </row>
    <row r="528" customFormat="false" ht="15" hidden="false" customHeight="false" outlineLevel="0" collapsed="false">
      <c r="A528" s="25" t="s">
        <v>538</v>
      </c>
      <c r="B528" s="25" t="str">
        <f aca="false">LEFT(A528,2)</f>
        <v>29</v>
      </c>
      <c r="C528" s="26" t="n">
        <f aca="false">VLOOKUP(MID(A528,4,4),MONTHS!$A$1:$B$12,2,0)</f>
        <v>3</v>
      </c>
      <c r="D528" s="26" t="n">
        <f aca="false">_xlfn.NUMBERVALUE(RIGHT(A528,2))-43</f>
        <v>22</v>
      </c>
      <c r="E528" s="27" t="n">
        <f aca="false">DATE(2000+D528,C528,B528)</f>
        <v>44649</v>
      </c>
      <c r="F528" s="28" t="n">
        <v>14.1284</v>
      </c>
      <c r="G528" s="28" t="n">
        <v>14.1285</v>
      </c>
      <c r="H528" s="28" t="n">
        <v>14.1284</v>
      </c>
      <c r="I528" s="29" t="n">
        <f aca="false">F528-F529</f>
        <v>0.000299999999999301</v>
      </c>
      <c r="J528" s="30" t="n">
        <f aca="false">I528/F529/(E528-E529)*100</f>
        <v>0.00212342777867725</v>
      </c>
      <c r="K528" s="31" t="n">
        <f aca="false">IF(H528&lt;H529,1+K529,0)</f>
        <v>0</v>
      </c>
      <c r="L528" s="32" t="n">
        <f aca="false">MIN(0, H528-MAX(H529:H539))</f>
        <v>-0.00320000000000142</v>
      </c>
      <c r="M528" s="3" t="n">
        <f aca="false">ABS(L528)/MAX(H528:H539)</f>
        <v>0.000226442865634565</v>
      </c>
    </row>
    <row r="529" customFormat="false" ht="15" hidden="false" customHeight="false" outlineLevel="0" collapsed="false">
      <c r="A529" s="25" t="s">
        <v>539</v>
      </c>
      <c r="B529" s="25" t="str">
        <f aca="false">LEFT(A529,2)</f>
        <v>28</v>
      </c>
      <c r="C529" s="26" t="n">
        <f aca="false">VLOOKUP(MID(A529,4,4),MONTHS!$A$1:$B$12,2,0)</f>
        <v>3</v>
      </c>
      <c r="D529" s="26" t="n">
        <f aca="false">_xlfn.NUMBERVALUE(RIGHT(A529,2))-43</f>
        <v>22</v>
      </c>
      <c r="E529" s="27" t="n">
        <f aca="false">DATE(2000+D529,C529,B529)</f>
        <v>44648</v>
      </c>
      <c r="F529" s="28" t="n">
        <v>14.1281</v>
      </c>
      <c r="G529" s="28" t="n">
        <v>14.1282</v>
      </c>
      <c r="H529" s="28" t="n">
        <v>14.1281</v>
      </c>
      <c r="I529" s="29" t="n">
        <f aca="false">F529-F530</f>
        <v>-0.000299999999999301</v>
      </c>
      <c r="J529" s="30" t="n">
        <f aca="false">I529/F530/(E529-E530)*100</f>
        <v>-0.000707794230059787</v>
      </c>
      <c r="K529" s="31" t="n">
        <f aca="false">IF(H529&lt;H530,1+K530,0)</f>
        <v>4</v>
      </c>
      <c r="L529" s="32" t="n">
        <f aca="false">MIN(0, H529-MAX(H530:H540))</f>
        <v>-0.00350000000000072</v>
      </c>
      <c r="M529" s="3" t="n">
        <f aca="false">ABS(L529)/MAX(H529:H540)</f>
        <v>0.000247671884287747</v>
      </c>
    </row>
    <row r="530" customFormat="false" ht="15" hidden="false" customHeight="false" outlineLevel="0" collapsed="false">
      <c r="A530" s="25" t="s">
        <v>540</v>
      </c>
      <c r="B530" s="25" t="str">
        <f aca="false">LEFT(A530,2)</f>
        <v>25</v>
      </c>
      <c r="C530" s="26" t="n">
        <f aca="false">VLOOKUP(MID(A530,4,4),MONTHS!$A$1:$B$12,2,0)</f>
        <v>3</v>
      </c>
      <c r="D530" s="26" t="n">
        <f aca="false">_xlfn.NUMBERVALUE(RIGHT(A530,2))-43</f>
        <v>22</v>
      </c>
      <c r="E530" s="27" t="n">
        <f aca="false">DATE(2000+D530,C530,B530)</f>
        <v>44645</v>
      </c>
      <c r="F530" s="28" t="n">
        <v>14.1284</v>
      </c>
      <c r="G530" s="28" t="n">
        <v>14.1285</v>
      </c>
      <c r="H530" s="28" t="n">
        <v>14.1284</v>
      </c>
      <c r="I530" s="29" t="n">
        <f aca="false">F530-F531</f>
        <v>-0.00110000000000099</v>
      </c>
      <c r="J530" s="30" t="n">
        <f aca="false">I530/F531/(E530-E531)*100</f>
        <v>-0.00778513040094122</v>
      </c>
      <c r="K530" s="31" t="n">
        <f aca="false">IF(H530&lt;H531,1+K531,0)</f>
        <v>3</v>
      </c>
      <c r="L530" s="32" t="n">
        <f aca="false">MIN(0, H530-MAX(H531:H541))</f>
        <v>-0.00320000000000142</v>
      </c>
      <c r="M530" s="3" t="n">
        <f aca="false">ABS(L530)/MAX(H530:H541)</f>
        <v>0.000226442865634565</v>
      </c>
    </row>
    <row r="531" customFormat="false" ht="15" hidden="false" customHeight="false" outlineLevel="0" collapsed="false">
      <c r="A531" s="25" t="s">
        <v>541</v>
      </c>
      <c r="B531" s="25" t="str">
        <f aca="false">LEFT(A531,2)</f>
        <v>24</v>
      </c>
      <c r="C531" s="26" t="n">
        <f aca="false">VLOOKUP(MID(A531,4,4),MONTHS!$A$1:$B$12,2,0)</f>
        <v>3</v>
      </c>
      <c r="D531" s="26" t="n">
        <f aca="false">_xlfn.NUMBERVALUE(RIGHT(A531,2))-43</f>
        <v>22</v>
      </c>
      <c r="E531" s="27" t="n">
        <f aca="false">DATE(2000+D531,C531,B531)</f>
        <v>44644</v>
      </c>
      <c r="F531" s="28" t="n">
        <v>14.1295</v>
      </c>
      <c r="G531" s="28" t="n">
        <v>14.1296</v>
      </c>
      <c r="H531" s="28" t="n">
        <v>14.1295</v>
      </c>
      <c r="I531" s="29" t="n">
        <f aca="false">F531-F532</f>
        <v>-0.000399999999999068</v>
      </c>
      <c r="J531" s="30" t="n">
        <f aca="false">I531/F532/(E531-E532)*100</f>
        <v>-0.0028308763685452</v>
      </c>
      <c r="K531" s="31" t="n">
        <f aca="false">IF(H531&lt;H532,1+K532,0)</f>
        <v>2</v>
      </c>
      <c r="L531" s="32" t="n">
        <f aca="false">MIN(0, H531-MAX(H532:H542))</f>
        <v>-0.00210000000000043</v>
      </c>
      <c r="M531" s="3" t="n">
        <f aca="false">ABS(L531)/MAX(H531:H542)</f>
        <v>0.000148603130572648</v>
      </c>
    </row>
    <row r="532" customFormat="false" ht="15" hidden="false" customHeight="false" outlineLevel="0" collapsed="false">
      <c r="A532" s="25" t="s">
        <v>542</v>
      </c>
      <c r="B532" s="25" t="str">
        <f aca="false">LEFT(A532,2)</f>
        <v>23</v>
      </c>
      <c r="C532" s="26" t="n">
        <f aca="false">VLOOKUP(MID(A532,4,4),MONTHS!$A$1:$B$12,2,0)</f>
        <v>3</v>
      </c>
      <c r="D532" s="26" t="n">
        <f aca="false">_xlfn.NUMBERVALUE(RIGHT(A532,2))-43</f>
        <v>22</v>
      </c>
      <c r="E532" s="27" t="n">
        <f aca="false">DATE(2000+D532,C532,B532)</f>
        <v>44643</v>
      </c>
      <c r="F532" s="28" t="n">
        <v>14.1299</v>
      </c>
      <c r="G532" s="28" t="n">
        <v>14.13</v>
      </c>
      <c r="H532" s="28" t="n">
        <v>14.1299</v>
      </c>
      <c r="I532" s="29" t="n">
        <f aca="false">F532-F533</f>
        <v>-0.00170000000000137</v>
      </c>
      <c r="J532" s="30" t="n">
        <f aca="false">I532/F533/(E532-E533)*100</f>
        <v>-0.0120297772368406</v>
      </c>
      <c r="K532" s="31" t="n">
        <f aca="false">IF(H532&lt;H533,1+K533,0)</f>
        <v>1</v>
      </c>
      <c r="L532" s="32" t="n">
        <f aca="false">MIN(0, H532-MAX(H533:H543))</f>
        <v>-0.00170000000000137</v>
      </c>
      <c r="M532" s="3" t="n">
        <f aca="false">ABS(L532)/MAX(H532:H543)</f>
        <v>0.000120297772368406</v>
      </c>
    </row>
    <row r="533" customFormat="false" ht="15" hidden="false" customHeight="false" outlineLevel="0" collapsed="false">
      <c r="A533" s="25" t="s">
        <v>543</v>
      </c>
      <c r="B533" s="25" t="str">
        <f aca="false">LEFT(A533,2)</f>
        <v>22</v>
      </c>
      <c r="C533" s="26" t="n">
        <f aca="false">VLOOKUP(MID(A533,4,4),MONTHS!$A$1:$B$12,2,0)</f>
        <v>3</v>
      </c>
      <c r="D533" s="26" t="n">
        <f aca="false">_xlfn.NUMBERVALUE(RIGHT(A533,2))-43</f>
        <v>22</v>
      </c>
      <c r="E533" s="27" t="n">
        <f aca="false">DATE(2000+D533,C533,B533)</f>
        <v>44642</v>
      </c>
      <c r="F533" s="28" t="n">
        <v>14.1316</v>
      </c>
      <c r="G533" s="28" t="n">
        <v>14.1317</v>
      </c>
      <c r="H533" s="28" t="n">
        <v>14.1316</v>
      </c>
      <c r="I533" s="29" t="n">
        <f aca="false">F533-F534</f>
        <v>0</v>
      </c>
      <c r="J533" s="30" t="n">
        <f aca="false">I533/F534/(E533-E534)*100</f>
        <v>0</v>
      </c>
      <c r="K533" s="31" t="n">
        <f aca="false">IF(H533&lt;H534,1+K534,0)</f>
        <v>0</v>
      </c>
      <c r="L533" s="32" t="n">
        <f aca="false">MIN(0, H533-MAX(H534:H544))</f>
        <v>0</v>
      </c>
      <c r="M533" s="3" t="n">
        <f aca="false">ABS(L533)/MAX(H533:H544)</f>
        <v>0</v>
      </c>
    </row>
    <row r="534" customFormat="false" ht="15" hidden="false" customHeight="false" outlineLevel="0" collapsed="false">
      <c r="A534" s="25" t="s">
        <v>544</v>
      </c>
      <c r="B534" s="25" t="str">
        <f aca="false">LEFT(A534,2)</f>
        <v>21</v>
      </c>
      <c r="C534" s="26" t="n">
        <f aca="false">VLOOKUP(MID(A534,4,4),MONTHS!$A$1:$B$12,2,0)</f>
        <v>3</v>
      </c>
      <c r="D534" s="26" t="n">
        <f aca="false">_xlfn.NUMBERVALUE(RIGHT(A534,2))-43</f>
        <v>22</v>
      </c>
      <c r="E534" s="27" t="n">
        <f aca="false">DATE(2000+D534,C534,B534)</f>
        <v>44641</v>
      </c>
      <c r="F534" s="28" t="n">
        <v>14.1316</v>
      </c>
      <c r="G534" s="28" t="n">
        <v>14.1317</v>
      </c>
      <c r="H534" s="28" t="n">
        <v>14.1316</v>
      </c>
      <c r="I534" s="29" t="n">
        <f aca="false">F534-F535</f>
        <v>0.000700000000000145</v>
      </c>
      <c r="J534" s="30" t="n">
        <f aca="false">I534/F535/(E534-E535)*100</f>
        <v>0.00165122768778621</v>
      </c>
      <c r="K534" s="31" t="n">
        <f aca="false">IF(H534&lt;H535,1+K535,0)</f>
        <v>0</v>
      </c>
      <c r="L534" s="32" t="n">
        <f aca="false">MIN(0, H534-MAX(H535:H545))</f>
        <v>0</v>
      </c>
      <c r="M534" s="3" t="n">
        <f aca="false">ABS(L534)/MAX(H534:H545)</f>
        <v>0</v>
      </c>
    </row>
    <row r="535" customFormat="false" ht="15" hidden="false" customHeight="false" outlineLevel="0" collapsed="false">
      <c r="A535" s="25" t="s">
        <v>545</v>
      </c>
      <c r="B535" s="25" t="str">
        <f aca="false">LEFT(A535,2)</f>
        <v>18</v>
      </c>
      <c r="C535" s="26" t="n">
        <f aca="false">VLOOKUP(MID(A535,4,4),MONTHS!$A$1:$B$12,2,0)</f>
        <v>3</v>
      </c>
      <c r="D535" s="26" t="n">
        <f aca="false">_xlfn.NUMBERVALUE(RIGHT(A535,2))-43</f>
        <v>22</v>
      </c>
      <c r="E535" s="27" t="n">
        <f aca="false">DATE(2000+D535,C535,B535)</f>
        <v>44638</v>
      </c>
      <c r="F535" s="28" t="n">
        <v>14.1309</v>
      </c>
      <c r="G535" s="28" t="n">
        <v>14.131</v>
      </c>
      <c r="H535" s="28" t="n">
        <v>14.1309</v>
      </c>
      <c r="I535" s="29" t="n">
        <f aca="false">F535-F536</f>
        <v>-9.99999999997669E-005</v>
      </c>
      <c r="J535" s="30" t="n">
        <f aca="false">I535/F536/(E535-E536)*100</f>
        <v>-0.000707664001130613</v>
      </c>
      <c r="K535" s="31" t="n">
        <f aca="false">IF(H535&lt;H536,1+K536,0)</f>
        <v>1</v>
      </c>
      <c r="L535" s="32" t="n">
        <f aca="false">MIN(0, H535-MAX(H536:H546))</f>
        <v>-9.99999999997669E-005</v>
      </c>
      <c r="M535" s="3" t="n">
        <f aca="false">ABS(L535)/MAX(H535:H546)</f>
        <v>7.07664001130613E-006</v>
      </c>
    </row>
    <row r="536" customFormat="false" ht="15" hidden="false" customHeight="false" outlineLevel="0" collapsed="false">
      <c r="A536" s="25" t="s">
        <v>546</v>
      </c>
      <c r="B536" s="25" t="str">
        <f aca="false">LEFT(A536,2)</f>
        <v>17</v>
      </c>
      <c r="C536" s="26" t="n">
        <f aca="false">VLOOKUP(MID(A536,4,4),MONTHS!$A$1:$B$12,2,0)</f>
        <v>3</v>
      </c>
      <c r="D536" s="26" t="n">
        <f aca="false">_xlfn.NUMBERVALUE(RIGHT(A536,2))-43</f>
        <v>22</v>
      </c>
      <c r="E536" s="27" t="n">
        <f aca="false">DATE(2000+D536,C536,B536)</f>
        <v>44637</v>
      </c>
      <c r="F536" s="28" t="n">
        <v>14.131</v>
      </c>
      <c r="G536" s="28" t="n">
        <v>14.1311</v>
      </c>
      <c r="H536" s="28" t="n">
        <v>14.131</v>
      </c>
      <c r="I536" s="29" t="n">
        <f aca="false">F536-F537</f>
        <v>0.000300000000001077</v>
      </c>
      <c r="J536" s="30" t="n">
        <f aca="false">I536/F537/(E536-E537)*100</f>
        <v>0.00212303707531175</v>
      </c>
      <c r="K536" s="31" t="n">
        <f aca="false">IF(H536&lt;H537,1+K537,0)</f>
        <v>0</v>
      </c>
      <c r="L536" s="32" t="n">
        <f aca="false">MIN(0, H536-MAX(H537:H547))</f>
        <v>0</v>
      </c>
      <c r="M536" s="3" t="n">
        <f aca="false">ABS(L536)/MAX(H536:H547)</f>
        <v>0</v>
      </c>
    </row>
    <row r="537" customFormat="false" ht="15" hidden="false" customHeight="false" outlineLevel="0" collapsed="false">
      <c r="A537" s="25" t="s">
        <v>547</v>
      </c>
      <c r="B537" s="25" t="str">
        <f aca="false">LEFT(A537,2)</f>
        <v>16</v>
      </c>
      <c r="C537" s="26" t="n">
        <f aca="false">VLOOKUP(MID(A537,4,4),MONTHS!$A$1:$B$12,2,0)</f>
        <v>3</v>
      </c>
      <c r="D537" s="26" t="n">
        <f aca="false">_xlfn.NUMBERVALUE(RIGHT(A537,2))-43</f>
        <v>22</v>
      </c>
      <c r="E537" s="27" t="n">
        <f aca="false">DATE(2000+D537,C537,B537)</f>
        <v>44636</v>
      </c>
      <c r="F537" s="28" t="n">
        <v>14.1307</v>
      </c>
      <c r="G537" s="28" t="n">
        <v>14.1308</v>
      </c>
      <c r="H537" s="28" t="n">
        <v>14.1307</v>
      </c>
      <c r="I537" s="29" t="n">
        <f aca="false">F537-F538</f>
        <v>0.000199999999999534</v>
      </c>
      <c r="J537" s="30" t="n">
        <f aca="false">I537/F538/(E537-E538)*100</f>
        <v>0.00141537808286709</v>
      </c>
      <c r="K537" s="31" t="n">
        <f aca="false">IF(H537&lt;H538,1+K538,0)</f>
        <v>0</v>
      </c>
      <c r="L537" s="32" t="n">
        <f aca="false">MIN(0, H537-MAX(H538:H548))</f>
        <v>0</v>
      </c>
      <c r="M537" s="3" t="n">
        <f aca="false">ABS(L537)/MAX(H537:H548)</f>
        <v>0</v>
      </c>
    </row>
    <row r="538" customFormat="false" ht="15" hidden="false" customHeight="false" outlineLevel="0" collapsed="false">
      <c r="A538" s="25" t="s">
        <v>548</v>
      </c>
      <c r="B538" s="25" t="str">
        <f aca="false">LEFT(A538,2)</f>
        <v>15</v>
      </c>
      <c r="C538" s="26" t="n">
        <f aca="false">VLOOKUP(MID(A538,4,4),MONTHS!$A$1:$B$12,2,0)</f>
        <v>3</v>
      </c>
      <c r="D538" s="26" t="n">
        <f aca="false">_xlfn.NUMBERVALUE(RIGHT(A538,2))-43</f>
        <v>22</v>
      </c>
      <c r="E538" s="27" t="n">
        <f aca="false">DATE(2000+D538,C538,B538)</f>
        <v>44635</v>
      </c>
      <c r="F538" s="28" t="n">
        <v>14.1305</v>
      </c>
      <c r="G538" s="28" t="n">
        <v>14.1306</v>
      </c>
      <c r="H538" s="28" t="n">
        <v>14.1305</v>
      </c>
      <c r="I538" s="29" t="n">
        <f aca="false">F538-F539</f>
        <v>9.99999999997669E-005</v>
      </c>
      <c r="J538" s="30" t="n">
        <f aca="false">I538/F539/(E538-E539)*100</f>
        <v>0.000707694049706781</v>
      </c>
      <c r="K538" s="31" t="n">
        <f aca="false">IF(H538&lt;H539,1+K539,0)</f>
        <v>0</v>
      </c>
      <c r="L538" s="32" t="n">
        <f aca="false">MIN(0, H538-MAX(H539:H549))</f>
        <v>0</v>
      </c>
      <c r="M538" s="3" t="n">
        <f aca="false">ABS(L538)/MAX(H538:H549)</f>
        <v>0</v>
      </c>
    </row>
    <row r="539" customFormat="false" ht="15" hidden="false" customHeight="false" outlineLevel="0" collapsed="false">
      <c r="A539" s="25" t="s">
        <v>549</v>
      </c>
      <c r="B539" s="25" t="str">
        <f aca="false">LEFT(A539,2)</f>
        <v>14</v>
      </c>
      <c r="C539" s="26" t="n">
        <f aca="false">VLOOKUP(MID(A539,4,4),MONTHS!$A$1:$B$12,2,0)</f>
        <v>3</v>
      </c>
      <c r="D539" s="26" t="n">
        <f aca="false">_xlfn.NUMBERVALUE(RIGHT(A539,2))-43</f>
        <v>22</v>
      </c>
      <c r="E539" s="27" t="n">
        <f aca="false">DATE(2000+D539,C539,B539)</f>
        <v>44634</v>
      </c>
      <c r="F539" s="28" t="n">
        <v>14.1304</v>
      </c>
      <c r="G539" s="28" t="n">
        <v>14.1305</v>
      </c>
      <c r="H539" s="28" t="n">
        <v>14.1304</v>
      </c>
      <c r="I539" s="29" t="n">
        <f aca="false">F539-F540</f>
        <v>0.000799999999999912</v>
      </c>
      <c r="J539" s="30" t="n">
        <f aca="false">I539/F540/(E539-E540)*100</f>
        <v>0.00188729098252348</v>
      </c>
      <c r="K539" s="31" t="n">
        <f aca="false">IF(H539&lt;H540,1+K540,0)</f>
        <v>0</v>
      </c>
      <c r="L539" s="32" t="n">
        <f aca="false">MIN(0, H539-MAX(H540:H550))</f>
        <v>0</v>
      </c>
      <c r="M539" s="3" t="n">
        <f aca="false">ABS(L539)/MAX(H539:H550)</f>
        <v>0</v>
      </c>
    </row>
    <row r="540" customFormat="false" ht="15" hidden="false" customHeight="false" outlineLevel="0" collapsed="false">
      <c r="A540" s="25" t="s">
        <v>550</v>
      </c>
      <c r="B540" s="25" t="str">
        <f aca="false">LEFT(A540,2)</f>
        <v>11</v>
      </c>
      <c r="C540" s="26" t="n">
        <f aca="false">VLOOKUP(MID(A540,4,4),MONTHS!$A$1:$B$12,2,0)</f>
        <v>3</v>
      </c>
      <c r="D540" s="26" t="n">
        <f aca="false">_xlfn.NUMBERVALUE(RIGHT(A540,2))-43</f>
        <v>22</v>
      </c>
      <c r="E540" s="27" t="n">
        <f aca="false">DATE(2000+D540,C540,B540)</f>
        <v>44631</v>
      </c>
      <c r="F540" s="28" t="n">
        <v>14.1296</v>
      </c>
      <c r="G540" s="28" t="n">
        <v>14.1297</v>
      </c>
      <c r="H540" s="28" t="n">
        <v>14.1296</v>
      </c>
      <c r="I540" s="29" t="n">
        <f aca="false">F540-F541</f>
        <v>0.000600000000000378</v>
      </c>
      <c r="J540" s="30" t="n">
        <f aca="false">I540/F541/(E540-E541)*100</f>
        <v>0.00424658503786806</v>
      </c>
      <c r="K540" s="31" t="n">
        <f aca="false">IF(H540&lt;H541,1+K541,0)</f>
        <v>0</v>
      </c>
      <c r="L540" s="32" t="n">
        <f aca="false">MIN(0, H540-MAX(H541:H551))</f>
        <v>0</v>
      </c>
      <c r="M540" s="3" t="n">
        <f aca="false">ABS(L540)/MAX(H540:H551)</f>
        <v>0</v>
      </c>
    </row>
    <row r="541" customFormat="false" ht="15" hidden="false" customHeight="false" outlineLevel="0" collapsed="false">
      <c r="A541" s="25" t="s">
        <v>551</v>
      </c>
      <c r="B541" s="25" t="str">
        <f aca="false">LEFT(A541,2)</f>
        <v>10</v>
      </c>
      <c r="C541" s="26" t="n">
        <f aca="false">VLOOKUP(MID(A541,4,4),MONTHS!$A$1:$B$12,2,0)</f>
        <v>3</v>
      </c>
      <c r="D541" s="26" t="n">
        <f aca="false">_xlfn.NUMBERVALUE(RIGHT(A541,2))-43</f>
        <v>22</v>
      </c>
      <c r="E541" s="27" t="n">
        <f aca="false">DATE(2000+D541,C541,B541)</f>
        <v>44630</v>
      </c>
      <c r="F541" s="28" t="n">
        <v>14.129</v>
      </c>
      <c r="G541" s="28" t="n">
        <v>14.1291</v>
      </c>
      <c r="H541" s="28" t="n">
        <v>14.129</v>
      </c>
      <c r="I541" s="29" t="n">
        <f aca="false">F541-F542</f>
        <v>0.000199999999999534</v>
      </c>
      <c r="J541" s="30" t="n">
        <f aca="false">I541/F542/(E541-E542)*100</f>
        <v>0.00141554838344045</v>
      </c>
      <c r="K541" s="31" t="n">
        <f aca="false">IF(H541&lt;H542,1+K542,0)</f>
        <v>0</v>
      </c>
      <c r="L541" s="32" t="n">
        <f aca="false">MIN(0, H541-MAX(H542:H552))</f>
        <v>0</v>
      </c>
      <c r="M541" s="3" t="n">
        <f aca="false">ABS(L541)/MAX(H541:H552)</f>
        <v>0</v>
      </c>
    </row>
    <row r="542" customFormat="false" ht="15" hidden="false" customHeight="false" outlineLevel="0" collapsed="false">
      <c r="A542" s="25" t="s">
        <v>552</v>
      </c>
      <c r="B542" s="25" t="str">
        <f aca="false">LEFT(A542,2)</f>
        <v>09</v>
      </c>
      <c r="C542" s="26" t="n">
        <f aca="false">VLOOKUP(MID(A542,4,4),MONTHS!$A$1:$B$12,2,0)</f>
        <v>3</v>
      </c>
      <c r="D542" s="26" t="n">
        <f aca="false">_xlfn.NUMBERVALUE(RIGHT(A542,2))-43</f>
        <v>22</v>
      </c>
      <c r="E542" s="27" t="n">
        <f aca="false">DATE(2000+D542,C542,B542)</f>
        <v>44629</v>
      </c>
      <c r="F542" s="28" t="n">
        <v>14.1288</v>
      </c>
      <c r="G542" s="28" t="n">
        <v>14.1289</v>
      </c>
      <c r="H542" s="28" t="n">
        <v>14.1288</v>
      </c>
      <c r="I542" s="29" t="n">
        <f aca="false">F542-F543</f>
        <v>0.000400000000000844</v>
      </c>
      <c r="J542" s="30" t="n">
        <f aca="false">I542/F543/(E542-E543)*100</f>
        <v>0.00283117692025172</v>
      </c>
      <c r="K542" s="31" t="n">
        <f aca="false">IF(H542&lt;H543,1+K543,0)</f>
        <v>0</v>
      </c>
      <c r="L542" s="32" t="n">
        <f aca="false">MIN(0, H542-MAX(H543:H553))</f>
        <v>0</v>
      </c>
      <c r="M542" s="3" t="n">
        <f aca="false">ABS(L542)/MAX(H542:H553)</f>
        <v>0</v>
      </c>
    </row>
    <row r="543" customFormat="false" ht="15" hidden="false" customHeight="false" outlineLevel="0" collapsed="false">
      <c r="A543" s="25" t="s">
        <v>553</v>
      </c>
      <c r="B543" s="25" t="str">
        <f aca="false">LEFT(A543,2)</f>
        <v>08</v>
      </c>
      <c r="C543" s="26" t="n">
        <f aca="false">VLOOKUP(MID(A543,4,4),MONTHS!$A$1:$B$12,2,0)</f>
        <v>3</v>
      </c>
      <c r="D543" s="26" t="n">
        <f aca="false">_xlfn.NUMBERVALUE(RIGHT(A543,2))-43</f>
        <v>22</v>
      </c>
      <c r="E543" s="27" t="n">
        <f aca="false">DATE(2000+D543,C543,B543)</f>
        <v>44628</v>
      </c>
      <c r="F543" s="28" t="n">
        <v>14.1284</v>
      </c>
      <c r="G543" s="28" t="n">
        <v>14.1285</v>
      </c>
      <c r="H543" s="28" t="n">
        <v>14.1284</v>
      </c>
      <c r="I543" s="29" t="n">
        <f aca="false">F543-F544</f>
        <v>9.99999999997669E-005</v>
      </c>
      <c r="J543" s="30" t="n">
        <f aca="false">I543/F544/(E543-E544)*100</f>
        <v>0.000707799239821967</v>
      </c>
      <c r="K543" s="31" t="n">
        <f aca="false">IF(H543&lt;H544,1+K544,0)</f>
        <v>0</v>
      </c>
      <c r="L543" s="32" t="n">
        <f aca="false">MIN(0, H543-MAX(H544:H554))</f>
        <v>0</v>
      </c>
      <c r="M543" s="3" t="n">
        <f aca="false">ABS(L543)/MAX(H543:H554)</f>
        <v>0</v>
      </c>
    </row>
    <row r="544" customFormat="false" ht="15" hidden="false" customHeight="false" outlineLevel="0" collapsed="false">
      <c r="A544" s="25" t="s">
        <v>554</v>
      </c>
      <c r="B544" s="25" t="str">
        <f aca="false">LEFT(A544,2)</f>
        <v>07</v>
      </c>
      <c r="C544" s="26" t="n">
        <f aca="false">VLOOKUP(MID(A544,4,4),MONTHS!$A$1:$B$12,2,0)</f>
        <v>3</v>
      </c>
      <c r="D544" s="26" t="n">
        <f aca="false">_xlfn.NUMBERVALUE(RIGHT(A544,2))-43</f>
        <v>22</v>
      </c>
      <c r="E544" s="27" t="n">
        <f aca="false">DATE(2000+D544,C544,B544)</f>
        <v>44627</v>
      </c>
      <c r="F544" s="28" t="n">
        <v>14.1283</v>
      </c>
      <c r="G544" s="28" t="n">
        <v>14.1284</v>
      </c>
      <c r="H544" s="28" t="n">
        <v>14.1283</v>
      </c>
      <c r="I544" s="29" t="n">
        <f aca="false">F544-F545</f>
        <v>0.000799999999999912</v>
      </c>
      <c r="J544" s="30" t="n">
        <f aca="false">I544/F545/(E544-E545)*100</f>
        <v>0.00188757152126447</v>
      </c>
      <c r="K544" s="31" t="n">
        <f aca="false">IF(H544&lt;H545,1+K545,0)</f>
        <v>0</v>
      </c>
      <c r="L544" s="32" t="n">
        <f aca="false">MIN(0, H544-MAX(H545:H555))</f>
        <v>0</v>
      </c>
      <c r="M544" s="3" t="n">
        <f aca="false">ABS(L544)/MAX(H544:H555)</f>
        <v>0</v>
      </c>
    </row>
    <row r="545" customFormat="false" ht="15" hidden="false" customHeight="false" outlineLevel="0" collapsed="false">
      <c r="A545" s="25" t="s">
        <v>555</v>
      </c>
      <c r="B545" s="25" t="str">
        <f aca="false">LEFT(A545,2)</f>
        <v>04</v>
      </c>
      <c r="C545" s="26" t="n">
        <f aca="false">VLOOKUP(MID(A545,4,4),MONTHS!$A$1:$B$12,2,0)</f>
        <v>3</v>
      </c>
      <c r="D545" s="26" t="n">
        <f aca="false">_xlfn.NUMBERVALUE(RIGHT(A545,2))-43</f>
        <v>22</v>
      </c>
      <c r="E545" s="27" t="n">
        <f aca="false">DATE(2000+D545,C545,B545)</f>
        <v>44624</v>
      </c>
      <c r="F545" s="28" t="n">
        <v>14.1275</v>
      </c>
      <c r="G545" s="28" t="n">
        <v>14.1276</v>
      </c>
      <c r="H545" s="28" t="n">
        <v>14.1275</v>
      </c>
      <c r="I545" s="29" t="n">
        <f aca="false">F545-F546</f>
        <v>0</v>
      </c>
      <c r="J545" s="30" t="n">
        <f aca="false">I545/F546/(E545-E546)*100</f>
        <v>0</v>
      </c>
      <c r="K545" s="31" t="n">
        <f aca="false">IF(H545&lt;H546,1+K546,0)</f>
        <v>0</v>
      </c>
      <c r="L545" s="32" t="n">
        <f aca="false">MIN(0, H545-MAX(H546:H556))</f>
        <v>0</v>
      </c>
      <c r="M545" s="3" t="n">
        <f aca="false">ABS(L545)/MAX(H545:H556)</f>
        <v>0</v>
      </c>
    </row>
    <row r="546" customFormat="false" ht="15" hidden="false" customHeight="false" outlineLevel="0" collapsed="false">
      <c r="A546" s="25" t="s">
        <v>556</v>
      </c>
      <c r="B546" s="25" t="str">
        <f aca="false">LEFT(A546,2)</f>
        <v>03</v>
      </c>
      <c r="C546" s="26" t="n">
        <f aca="false">VLOOKUP(MID(A546,4,4),MONTHS!$A$1:$B$12,2,0)</f>
        <v>3</v>
      </c>
      <c r="D546" s="26" t="n">
        <f aca="false">_xlfn.NUMBERVALUE(RIGHT(A546,2))-43</f>
        <v>22</v>
      </c>
      <c r="E546" s="27" t="n">
        <f aca="false">DATE(2000+D546,C546,B546)</f>
        <v>44623</v>
      </c>
      <c r="F546" s="28" t="n">
        <v>14.1275</v>
      </c>
      <c r="G546" s="28" t="n">
        <v>14.1276</v>
      </c>
      <c r="H546" s="28" t="n">
        <v>14.1275</v>
      </c>
      <c r="I546" s="29" t="n">
        <f aca="false">F546-F547</f>
        <v>0.000199999999999534</v>
      </c>
      <c r="J546" s="30" t="n">
        <f aca="false">I546/F547/(E546-E547)*100</f>
        <v>0.00141569868268908</v>
      </c>
      <c r="K546" s="31" t="n">
        <f aca="false">IF(H546&lt;H547,1+K547,0)</f>
        <v>0</v>
      </c>
      <c r="L546" s="32" t="n">
        <f aca="false">MIN(0, H546-MAX(H547:H557))</f>
        <v>0</v>
      </c>
      <c r="M546" s="3" t="n">
        <f aca="false">ABS(L546)/MAX(H546:H557)</f>
        <v>0</v>
      </c>
    </row>
    <row r="547" customFormat="false" ht="15" hidden="false" customHeight="false" outlineLevel="0" collapsed="false">
      <c r="A547" s="25" t="s">
        <v>557</v>
      </c>
      <c r="B547" s="25" t="str">
        <f aca="false">LEFT(A547,2)</f>
        <v>02</v>
      </c>
      <c r="C547" s="26" t="n">
        <f aca="false">VLOOKUP(MID(A547,4,4),MONTHS!$A$1:$B$12,2,0)</f>
        <v>3</v>
      </c>
      <c r="D547" s="26" t="n">
        <f aca="false">_xlfn.NUMBERVALUE(RIGHT(A547,2))-43</f>
        <v>22</v>
      </c>
      <c r="E547" s="27" t="n">
        <f aca="false">DATE(2000+D547,C547,B547)</f>
        <v>44622</v>
      </c>
      <c r="F547" s="28" t="n">
        <v>14.1273</v>
      </c>
      <c r="G547" s="28" t="n">
        <v>14.1274</v>
      </c>
      <c r="H547" s="28" t="n">
        <v>14.1273</v>
      </c>
      <c r="I547" s="29" t="n">
        <f aca="false">F547-F548</f>
        <v>0.000700000000000145</v>
      </c>
      <c r="J547" s="30" t="n">
        <f aca="false">I547/F548/(E547-E548)*100</f>
        <v>0.00495519091642819</v>
      </c>
      <c r="K547" s="31" t="n">
        <f aca="false">IF(H547&lt;H548,1+K548,0)</f>
        <v>0</v>
      </c>
      <c r="L547" s="32" t="n">
        <f aca="false">MIN(0, H547-MAX(H548:H558))</f>
        <v>0</v>
      </c>
      <c r="M547" s="3" t="n">
        <f aca="false">ABS(L547)/MAX(H547:H558)</f>
        <v>0</v>
      </c>
    </row>
    <row r="548" customFormat="false" ht="15" hidden="false" customHeight="false" outlineLevel="0" collapsed="false">
      <c r="A548" s="25" t="s">
        <v>558</v>
      </c>
      <c r="B548" s="25" t="str">
        <f aca="false">LEFT(A548,2)</f>
        <v>01</v>
      </c>
      <c r="C548" s="26" t="n">
        <f aca="false">VLOOKUP(MID(A548,4,4),MONTHS!$A$1:$B$12,2,0)</f>
        <v>3</v>
      </c>
      <c r="D548" s="26" t="n">
        <f aca="false">_xlfn.NUMBERVALUE(RIGHT(A548,2))-43</f>
        <v>22</v>
      </c>
      <c r="E548" s="27" t="n">
        <f aca="false">DATE(2000+D548,C548,B548)</f>
        <v>44621</v>
      </c>
      <c r="F548" s="28" t="n">
        <v>14.1266</v>
      </c>
      <c r="G548" s="28" t="n">
        <v>14.1267</v>
      </c>
      <c r="H548" s="28" t="n">
        <v>14.1266</v>
      </c>
      <c r="I548" s="29" t="n">
        <f aca="false">F548-F549</f>
        <v>0.000799999999999912</v>
      </c>
      <c r="J548" s="30" t="n">
        <f aca="false">I548/F549/(E548-E549)*100</f>
        <v>0.00566339605544402</v>
      </c>
      <c r="K548" s="31" t="n">
        <f aca="false">IF(H548&lt;H549,1+K549,0)</f>
        <v>0</v>
      </c>
      <c r="L548" s="32" t="n">
        <f aca="false">MIN(0, H548-MAX(H549:H559))</f>
        <v>0</v>
      </c>
      <c r="M548" s="3" t="n">
        <f aca="false">ABS(L548)/MAX(H548:H559)</f>
        <v>0</v>
      </c>
    </row>
    <row r="549" customFormat="false" ht="15" hidden="false" customHeight="false" outlineLevel="0" collapsed="false">
      <c r="A549" s="25" t="s">
        <v>559</v>
      </c>
      <c r="B549" s="25" t="str">
        <f aca="false">LEFT(A549,2)</f>
        <v>28</v>
      </c>
      <c r="C549" s="26" t="n">
        <f aca="false">VLOOKUP(MID(A549,4,4),MONTHS!$A$1:$B$12,2,0)</f>
        <v>2</v>
      </c>
      <c r="D549" s="26" t="n">
        <f aca="false">_xlfn.NUMBERVALUE(RIGHT(A549,2))-43</f>
        <v>22</v>
      </c>
      <c r="E549" s="27" t="n">
        <f aca="false">DATE(2000+D549,C549,B549)</f>
        <v>44620</v>
      </c>
      <c r="F549" s="28" t="n">
        <v>14.1258</v>
      </c>
      <c r="G549" s="28" t="n">
        <v>14.1259</v>
      </c>
      <c r="H549" s="28" t="n">
        <v>14.1258</v>
      </c>
      <c r="I549" s="29" t="n">
        <f aca="false">F549-F550</f>
        <v>0.00130000000000052</v>
      </c>
      <c r="J549" s="30" t="n">
        <f aca="false">I549/F550/(E549-E550)*100</f>
        <v>0.0030679552078552</v>
      </c>
      <c r="K549" s="31" t="n">
        <f aca="false">IF(H549&lt;H550,1+K550,0)</f>
        <v>0</v>
      </c>
      <c r="L549" s="32" t="n">
        <f aca="false">MIN(0, H549-MAX(H550:H560))</f>
        <v>0</v>
      </c>
      <c r="M549" s="3" t="n">
        <f aca="false">ABS(L549)/MAX(H549:H560)</f>
        <v>0</v>
      </c>
    </row>
    <row r="550" customFormat="false" ht="15" hidden="false" customHeight="false" outlineLevel="0" collapsed="false">
      <c r="A550" s="25" t="s">
        <v>560</v>
      </c>
      <c r="B550" s="25" t="str">
        <f aca="false">LEFT(A550,2)</f>
        <v>25</v>
      </c>
      <c r="C550" s="26" t="n">
        <f aca="false">VLOOKUP(MID(A550,4,4),MONTHS!$A$1:$B$12,2,0)</f>
        <v>2</v>
      </c>
      <c r="D550" s="26" t="n">
        <f aca="false">_xlfn.NUMBERVALUE(RIGHT(A550,2))-43</f>
        <v>22</v>
      </c>
      <c r="E550" s="27" t="n">
        <f aca="false">DATE(2000+D550,C550,B550)</f>
        <v>44617</v>
      </c>
      <c r="F550" s="28" t="n">
        <v>14.1245</v>
      </c>
      <c r="G550" s="28" t="n">
        <v>14.1246</v>
      </c>
      <c r="H550" s="28" t="n">
        <v>14.1245</v>
      </c>
      <c r="I550" s="29" t="n">
        <f aca="false">F550-F551</f>
        <v>0.000499999999998835</v>
      </c>
      <c r="J550" s="30" t="n">
        <f aca="false">I550/F551/(E550-E551)*100</f>
        <v>0.00354007363352333</v>
      </c>
      <c r="K550" s="31" t="n">
        <f aca="false">IF(H550&lt;H551,1+K551,0)</f>
        <v>0</v>
      </c>
      <c r="L550" s="32" t="n">
        <f aca="false">MIN(0, H550-MAX(H551:H561))</f>
        <v>0</v>
      </c>
      <c r="M550" s="3" t="n">
        <f aca="false">ABS(L550)/MAX(H550:H561)</f>
        <v>0</v>
      </c>
    </row>
    <row r="551" customFormat="false" ht="15" hidden="false" customHeight="false" outlineLevel="0" collapsed="false">
      <c r="A551" s="25" t="s">
        <v>561</v>
      </c>
      <c r="B551" s="25" t="str">
        <f aca="false">LEFT(A551,2)</f>
        <v>24</v>
      </c>
      <c r="C551" s="26" t="n">
        <f aca="false">VLOOKUP(MID(A551,4,4),MONTHS!$A$1:$B$12,2,0)</f>
        <v>2</v>
      </c>
      <c r="D551" s="26" t="n">
        <f aca="false">_xlfn.NUMBERVALUE(RIGHT(A551,2))-43</f>
        <v>22</v>
      </c>
      <c r="E551" s="27" t="n">
        <f aca="false">DATE(2000+D551,C551,B551)</f>
        <v>44616</v>
      </c>
      <c r="F551" s="28" t="n">
        <v>14.124</v>
      </c>
      <c r="G551" s="28" t="n">
        <v>14.1241</v>
      </c>
      <c r="H551" s="28" t="n">
        <v>14.124</v>
      </c>
      <c r="I551" s="29" t="n">
        <f aca="false">F551-F552</f>
        <v>0.000600000000000378</v>
      </c>
      <c r="J551" s="30" t="n">
        <f aca="false">I551/F552/(E551-E552)*100</f>
        <v>0.00424826883045427</v>
      </c>
      <c r="K551" s="31" t="n">
        <f aca="false">IF(H551&lt;H552,1+K552,0)</f>
        <v>0</v>
      </c>
      <c r="L551" s="32" t="n">
        <f aca="false">MIN(0, H551-MAX(H552:H562))</f>
        <v>0</v>
      </c>
      <c r="M551" s="3" t="n">
        <f aca="false">ABS(L551)/MAX(H551:H562)</f>
        <v>0</v>
      </c>
    </row>
    <row r="552" customFormat="false" ht="15" hidden="false" customHeight="false" outlineLevel="0" collapsed="false">
      <c r="A552" s="25" t="s">
        <v>562</v>
      </c>
      <c r="B552" s="25" t="str">
        <f aca="false">LEFT(A552,2)</f>
        <v>23</v>
      </c>
      <c r="C552" s="26" t="n">
        <f aca="false">VLOOKUP(MID(A552,4,4),MONTHS!$A$1:$B$12,2,0)</f>
        <v>2</v>
      </c>
      <c r="D552" s="26" t="n">
        <f aca="false">_xlfn.NUMBERVALUE(RIGHT(A552,2))-43</f>
        <v>22</v>
      </c>
      <c r="E552" s="27" t="n">
        <f aca="false">DATE(2000+D552,C552,B552)</f>
        <v>44615</v>
      </c>
      <c r="F552" s="28" t="n">
        <v>14.1234</v>
      </c>
      <c r="G552" s="28" t="n">
        <v>14.1235</v>
      </c>
      <c r="H552" s="28" t="n">
        <v>14.1234</v>
      </c>
      <c r="I552" s="29" t="n">
        <f aca="false">F552-F553</f>
        <v>0.000199999999999534</v>
      </c>
      <c r="J552" s="30" t="n">
        <f aca="false">I552/F553/(E552-E553)*100</f>
        <v>0.00141610966352904</v>
      </c>
      <c r="K552" s="31" t="n">
        <f aca="false">IF(H552&lt;H553,1+K553,0)</f>
        <v>0</v>
      </c>
      <c r="L552" s="32" t="n">
        <f aca="false">MIN(0, H552-MAX(H553:H563))</f>
        <v>0</v>
      </c>
      <c r="M552" s="3" t="n">
        <f aca="false">ABS(L552)/MAX(H552:H563)</f>
        <v>0</v>
      </c>
    </row>
    <row r="553" customFormat="false" ht="15" hidden="false" customHeight="false" outlineLevel="0" collapsed="false">
      <c r="A553" s="25" t="s">
        <v>563</v>
      </c>
      <c r="B553" s="25" t="str">
        <f aca="false">LEFT(A553,2)</f>
        <v>22</v>
      </c>
      <c r="C553" s="26" t="n">
        <f aca="false">VLOOKUP(MID(A553,4,4),MONTHS!$A$1:$B$12,2,0)</f>
        <v>2</v>
      </c>
      <c r="D553" s="26" t="n">
        <f aca="false">_xlfn.NUMBERVALUE(RIGHT(A553,2))-43</f>
        <v>22</v>
      </c>
      <c r="E553" s="27" t="n">
        <f aca="false">DATE(2000+D553,C553,B553)</f>
        <v>44614</v>
      </c>
      <c r="F553" s="28" t="n">
        <v>14.1232</v>
      </c>
      <c r="G553" s="28" t="n">
        <v>14.1233</v>
      </c>
      <c r="H553" s="28" t="n">
        <v>14.1232</v>
      </c>
      <c r="I553" s="29" t="n">
        <f aca="false">F553-F554</f>
        <v>0.000500000000000611</v>
      </c>
      <c r="J553" s="30" t="n">
        <f aca="false">I553/F554/(E553-E554)*100</f>
        <v>0.00354039949868376</v>
      </c>
      <c r="K553" s="31" t="n">
        <f aca="false">IF(H553&lt;H554,1+K554,0)</f>
        <v>0</v>
      </c>
      <c r="L553" s="32" t="n">
        <f aca="false">MIN(0, H553-MAX(H554:H564))</f>
        <v>0</v>
      </c>
      <c r="M553" s="3" t="n">
        <f aca="false">ABS(L553)/MAX(H553:H564)</f>
        <v>0</v>
      </c>
    </row>
    <row r="554" customFormat="false" ht="15" hidden="false" customHeight="false" outlineLevel="0" collapsed="false">
      <c r="A554" s="25" t="s">
        <v>564</v>
      </c>
      <c r="B554" s="25" t="str">
        <f aca="false">LEFT(A554,2)</f>
        <v>21</v>
      </c>
      <c r="C554" s="26" t="n">
        <f aca="false">VLOOKUP(MID(A554,4,4),MONTHS!$A$1:$B$12,2,0)</f>
        <v>2</v>
      </c>
      <c r="D554" s="26" t="n">
        <f aca="false">_xlfn.NUMBERVALUE(RIGHT(A554,2))-43</f>
        <v>22</v>
      </c>
      <c r="E554" s="27" t="n">
        <f aca="false">DATE(2000+D554,C554,B554)</f>
        <v>44613</v>
      </c>
      <c r="F554" s="28" t="n">
        <v>14.1227</v>
      </c>
      <c r="G554" s="28" t="n">
        <v>14.1228</v>
      </c>
      <c r="H554" s="28" t="n">
        <v>14.1227</v>
      </c>
      <c r="I554" s="29" t="n">
        <f aca="false">F554-F555</f>
        <v>0.000799999999999912</v>
      </c>
      <c r="J554" s="30" t="n">
        <f aca="false">I554/F555/(E554-E555)*100</f>
        <v>0.0018883200324789</v>
      </c>
      <c r="K554" s="31" t="n">
        <f aca="false">IF(H554&lt;H555,1+K555,0)</f>
        <v>0</v>
      </c>
      <c r="L554" s="32" t="n">
        <f aca="false">MIN(0, H554-MAX(H555:H565))</f>
        <v>0</v>
      </c>
      <c r="M554" s="3" t="n">
        <f aca="false">ABS(L554)/MAX(H554:H565)</f>
        <v>0</v>
      </c>
    </row>
    <row r="555" customFormat="false" ht="15" hidden="false" customHeight="false" outlineLevel="0" collapsed="false">
      <c r="A555" s="25" t="s">
        <v>565</v>
      </c>
      <c r="B555" s="25" t="str">
        <f aca="false">LEFT(A555,2)</f>
        <v>18</v>
      </c>
      <c r="C555" s="26" t="n">
        <f aca="false">VLOOKUP(MID(A555,4,4),MONTHS!$A$1:$B$12,2,0)</f>
        <v>2</v>
      </c>
      <c r="D555" s="26" t="n">
        <f aca="false">_xlfn.NUMBERVALUE(RIGHT(A555,2))-43</f>
        <v>22</v>
      </c>
      <c r="E555" s="27" t="n">
        <f aca="false">DATE(2000+D555,C555,B555)</f>
        <v>44610</v>
      </c>
      <c r="F555" s="28" t="n">
        <v>14.1219</v>
      </c>
      <c r="G555" s="28" t="n">
        <v>14.122</v>
      </c>
      <c r="H555" s="28" t="n">
        <v>14.1219</v>
      </c>
      <c r="I555" s="29" t="n">
        <f aca="false">F555-F556</f>
        <v>0.000500000000000611</v>
      </c>
      <c r="J555" s="30" t="n">
        <f aca="false">I555/F556/(E555-E556)*100</f>
        <v>0.00354072542382916</v>
      </c>
      <c r="K555" s="31" t="n">
        <f aca="false">IF(H555&lt;H556,1+K556,0)</f>
        <v>0</v>
      </c>
      <c r="L555" s="32" t="n">
        <f aca="false">MIN(0, H555-MAX(H556:H566))</f>
        <v>0</v>
      </c>
      <c r="M555" s="3" t="n">
        <f aca="false">ABS(L555)/MAX(H555:H566)</f>
        <v>0</v>
      </c>
    </row>
    <row r="556" customFormat="false" ht="15" hidden="false" customHeight="false" outlineLevel="0" collapsed="false">
      <c r="A556" s="25" t="s">
        <v>566</v>
      </c>
      <c r="B556" s="25" t="str">
        <f aca="false">LEFT(A556,2)</f>
        <v>17</v>
      </c>
      <c r="C556" s="26" t="n">
        <f aca="false">VLOOKUP(MID(A556,4,4),MONTHS!$A$1:$B$12,2,0)</f>
        <v>2</v>
      </c>
      <c r="D556" s="26" t="n">
        <f aca="false">_xlfn.NUMBERVALUE(RIGHT(A556,2))-43</f>
        <v>22</v>
      </c>
      <c r="E556" s="27" t="n">
        <f aca="false">DATE(2000+D556,C556,B556)</f>
        <v>44609</v>
      </c>
      <c r="F556" s="28" t="n">
        <v>14.1214</v>
      </c>
      <c r="G556" s="28" t="n">
        <v>14.1215</v>
      </c>
      <c r="H556" s="28" t="n">
        <v>14.1214</v>
      </c>
      <c r="I556" s="29" t="n">
        <f aca="false">F556-F557</f>
        <v>0.000899999999999679</v>
      </c>
      <c r="J556" s="30" t="n">
        <f aca="false">I556/F557/(E556-E557)*100</f>
        <v>0.00318685598951765</v>
      </c>
      <c r="K556" s="31" t="n">
        <f aca="false">IF(H556&lt;H557,1+K557,0)</f>
        <v>0</v>
      </c>
      <c r="L556" s="32" t="n">
        <f aca="false">MIN(0, H556-MAX(H557:H567))</f>
        <v>0</v>
      </c>
      <c r="M556" s="3" t="n">
        <f aca="false">ABS(L556)/MAX(H556:H567)</f>
        <v>0</v>
      </c>
    </row>
    <row r="557" customFormat="false" ht="15" hidden="false" customHeight="false" outlineLevel="0" collapsed="false">
      <c r="A557" s="25" t="s">
        <v>567</v>
      </c>
      <c r="B557" s="25" t="str">
        <f aca="false">LEFT(A557,2)</f>
        <v>15</v>
      </c>
      <c r="C557" s="26" t="n">
        <f aca="false">VLOOKUP(MID(A557,4,4),MONTHS!$A$1:$B$12,2,0)</f>
        <v>2</v>
      </c>
      <c r="D557" s="26" t="n">
        <f aca="false">_xlfn.NUMBERVALUE(RIGHT(A557,2))-43</f>
        <v>22</v>
      </c>
      <c r="E557" s="27" t="n">
        <f aca="false">DATE(2000+D557,C557,B557)</f>
        <v>44607</v>
      </c>
      <c r="F557" s="28" t="n">
        <v>14.1205</v>
      </c>
      <c r="G557" s="28" t="n">
        <v>14.1206</v>
      </c>
      <c r="H557" s="28" t="n">
        <v>14.1205</v>
      </c>
      <c r="I557" s="29" t="n">
        <f aca="false">F557-F558</f>
        <v>-0.000199999999999534</v>
      </c>
      <c r="J557" s="30" t="n">
        <f aca="false">I557/F558/(E557-E558)*100</f>
        <v>-0.00141636037873146</v>
      </c>
      <c r="K557" s="31" t="n">
        <f aca="false">IF(H557&lt;H558,1+K558,0)</f>
        <v>1</v>
      </c>
      <c r="L557" s="32" t="n">
        <f aca="false">MIN(0, H557-MAX(H558:H568))</f>
        <v>-0.000199999999999534</v>
      </c>
      <c r="M557" s="3" t="n">
        <f aca="false">ABS(L557)/MAX(H557:H568)</f>
        <v>1.41636037873146E-005</v>
      </c>
    </row>
    <row r="558" customFormat="false" ht="15" hidden="false" customHeight="false" outlineLevel="0" collapsed="false">
      <c r="A558" s="25" t="s">
        <v>568</v>
      </c>
      <c r="B558" s="25" t="str">
        <f aca="false">LEFT(A558,2)</f>
        <v>14</v>
      </c>
      <c r="C558" s="26" t="n">
        <f aca="false">VLOOKUP(MID(A558,4,4),MONTHS!$A$1:$B$12,2,0)</f>
        <v>2</v>
      </c>
      <c r="D558" s="26" t="n">
        <f aca="false">_xlfn.NUMBERVALUE(RIGHT(A558,2))-43</f>
        <v>22</v>
      </c>
      <c r="E558" s="27" t="n">
        <f aca="false">DATE(2000+D558,C558,B558)</f>
        <v>44606</v>
      </c>
      <c r="F558" s="28" t="n">
        <v>14.1207</v>
      </c>
      <c r="G558" s="28" t="n">
        <v>14.1208</v>
      </c>
      <c r="H558" s="28" t="n">
        <v>14.1207</v>
      </c>
      <c r="I558" s="29" t="n">
        <f aca="false">F558-F559</f>
        <v>0.000999999999999446</v>
      </c>
      <c r="J558" s="30" t="n">
        <f aca="false">I558/F559/(E558-E559)*100</f>
        <v>0.00236076781612321</v>
      </c>
      <c r="K558" s="31" t="n">
        <f aca="false">IF(H558&lt;H559,1+K559,0)</f>
        <v>0</v>
      </c>
      <c r="L558" s="32" t="n">
        <f aca="false">MIN(0, H558-MAX(H559:H569))</f>
        <v>0</v>
      </c>
      <c r="M558" s="3" t="n">
        <f aca="false">ABS(L558)/MAX(H558:H569)</f>
        <v>0</v>
      </c>
    </row>
    <row r="559" customFormat="false" ht="15" hidden="false" customHeight="false" outlineLevel="0" collapsed="false">
      <c r="A559" s="25" t="s">
        <v>569</v>
      </c>
      <c r="B559" s="25" t="str">
        <f aca="false">LEFT(A559,2)</f>
        <v>11</v>
      </c>
      <c r="C559" s="26" t="n">
        <f aca="false">VLOOKUP(MID(A559,4,4),MONTHS!$A$1:$B$12,2,0)</f>
        <v>2</v>
      </c>
      <c r="D559" s="26" t="n">
        <f aca="false">_xlfn.NUMBERVALUE(RIGHT(A559,2))-43</f>
        <v>22</v>
      </c>
      <c r="E559" s="27" t="n">
        <f aca="false">DATE(2000+D559,C559,B559)</f>
        <v>44603</v>
      </c>
      <c r="F559" s="28" t="n">
        <v>14.1197</v>
      </c>
      <c r="G559" s="28" t="n">
        <v>14.1198</v>
      </c>
      <c r="H559" s="28" t="n">
        <v>14.1197</v>
      </c>
      <c r="I559" s="29" t="n">
        <f aca="false">F559-F560</f>
        <v>-9.99999999997669E-005</v>
      </c>
      <c r="J559" s="30" t="n">
        <f aca="false">I559/F560/(E559-E560)*100</f>
        <v>-0.000708225328969015</v>
      </c>
      <c r="K559" s="31" t="n">
        <f aca="false">IF(H559&lt;H560,1+K560,0)</f>
        <v>1</v>
      </c>
      <c r="L559" s="32" t="n">
        <f aca="false">MIN(0, H559-MAX(H560:H570))</f>
        <v>-9.99999999997669E-005</v>
      </c>
      <c r="M559" s="3" t="n">
        <f aca="false">ABS(L559)/MAX(H559:H570)</f>
        <v>7.08225328969015E-006</v>
      </c>
    </row>
    <row r="560" customFormat="false" ht="15" hidden="false" customHeight="false" outlineLevel="0" collapsed="false">
      <c r="A560" s="25" t="s">
        <v>570</v>
      </c>
      <c r="B560" s="25" t="str">
        <f aca="false">LEFT(A560,2)</f>
        <v>10</v>
      </c>
      <c r="C560" s="26" t="n">
        <f aca="false">VLOOKUP(MID(A560,4,4),MONTHS!$A$1:$B$12,2,0)</f>
        <v>2</v>
      </c>
      <c r="D560" s="26" t="n">
        <f aca="false">_xlfn.NUMBERVALUE(RIGHT(A560,2))-43</f>
        <v>22</v>
      </c>
      <c r="E560" s="27" t="n">
        <f aca="false">DATE(2000+D560,C560,B560)</f>
        <v>44602</v>
      </c>
      <c r="F560" s="28" t="n">
        <v>14.1198</v>
      </c>
      <c r="G560" s="28" t="n">
        <v>14.1199</v>
      </c>
      <c r="H560" s="28" t="n">
        <v>14.1198</v>
      </c>
      <c r="I560" s="29" t="n">
        <f aca="false">F560-F561</f>
        <v>0.000399999999999068</v>
      </c>
      <c r="J560" s="30" t="n">
        <f aca="false">I560/F561/(E560-E561)*100</f>
        <v>0.00283298157144828</v>
      </c>
      <c r="K560" s="31" t="n">
        <f aca="false">IF(H560&lt;H561,1+K561,0)</f>
        <v>0</v>
      </c>
      <c r="L560" s="32" t="n">
        <f aca="false">MIN(0, H560-MAX(H561:H571))</f>
        <v>0</v>
      </c>
      <c r="M560" s="3" t="n">
        <f aca="false">ABS(L560)/MAX(H560:H571)</f>
        <v>0</v>
      </c>
    </row>
    <row r="561" customFormat="false" ht="15" hidden="false" customHeight="false" outlineLevel="0" collapsed="false">
      <c r="A561" s="25" t="s">
        <v>571</v>
      </c>
      <c r="B561" s="25" t="str">
        <f aca="false">LEFT(A561,2)</f>
        <v>09</v>
      </c>
      <c r="C561" s="26" t="n">
        <f aca="false">VLOOKUP(MID(A561,4,4),MONTHS!$A$1:$B$12,2,0)</f>
        <v>2</v>
      </c>
      <c r="D561" s="26" t="n">
        <f aca="false">_xlfn.NUMBERVALUE(RIGHT(A561,2))-43</f>
        <v>22</v>
      </c>
      <c r="E561" s="27" t="n">
        <f aca="false">DATE(2000+D561,C561,B561)</f>
        <v>44601</v>
      </c>
      <c r="F561" s="28" t="n">
        <v>14.1194</v>
      </c>
      <c r="G561" s="28" t="n">
        <v>14.1195</v>
      </c>
      <c r="H561" s="28" t="n">
        <v>14.1194</v>
      </c>
      <c r="I561" s="29" t="n">
        <f aca="false">F561-F562</f>
        <v>0.000500000000000611</v>
      </c>
      <c r="J561" s="30" t="n">
        <f aca="false">I561/F562/(E561-E562)*100</f>
        <v>0.00354135237164801</v>
      </c>
      <c r="K561" s="31" t="n">
        <f aca="false">IF(H561&lt;H562,1+K562,0)</f>
        <v>0</v>
      </c>
      <c r="L561" s="32" t="n">
        <f aca="false">MIN(0, H561-MAX(H562:H572))</f>
        <v>0</v>
      </c>
      <c r="M561" s="3" t="n">
        <f aca="false">ABS(L561)/MAX(H561:H572)</f>
        <v>0</v>
      </c>
    </row>
    <row r="562" customFormat="false" ht="15" hidden="false" customHeight="false" outlineLevel="0" collapsed="false">
      <c r="A562" s="25" t="s">
        <v>572</v>
      </c>
      <c r="B562" s="25" t="str">
        <f aca="false">LEFT(A562,2)</f>
        <v>08</v>
      </c>
      <c r="C562" s="26" t="n">
        <f aca="false">VLOOKUP(MID(A562,4,4),MONTHS!$A$1:$B$12,2,0)</f>
        <v>2</v>
      </c>
      <c r="D562" s="26" t="n">
        <f aca="false">_xlfn.NUMBERVALUE(RIGHT(A562,2))-43</f>
        <v>22</v>
      </c>
      <c r="E562" s="27" t="n">
        <f aca="false">DATE(2000+D562,C562,B562)</f>
        <v>44600</v>
      </c>
      <c r="F562" s="28" t="n">
        <v>14.1189</v>
      </c>
      <c r="G562" s="28" t="n">
        <v>14.119</v>
      </c>
      <c r="H562" s="28" t="n">
        <v>14.1189</v>
      </c>
      <c r="I562" s="29" t="n">
        <f aca="false">F562-F563</f>
        <v>0</v>
      </c>
      <c r="J562" s="30" t="n">
        <f aca="false">I562/F563/(E562-E563)*100</f>
        <v>0</v>
      </c>
      <c r="K562" s="31" t="n">
        <f aca="false">IF(H562&lt;H563,1+K563,0)</f>
        <v>0</v>
      </c>
      <c r="L562" s="32" t="n">
        <f aca="false">MIN(0, H562-MAX(H563:H573))</f>
        <v>0</v>
      </c>
      <c r="M562" s="3" t="n">
        <f aca="false">ABS(L562)/MAX(H562:H573)</f>
        <v>0</v>
      </c>
    </row>
    <row r="563" customFormat="false" ht="15" hidden="false" customHeight="false" outlineLevel="0" collapsed="false">
      <c r="A563" s="25" t="s">
        <v>573</v>
      </c>
      <c r="B563" s="25" t="str">
        <f aca="false">LEFT(A563,2)</f>
        <v>07</v>
      </c>
      <c r="C563" s="26" t="n">
        <f aca="false">VLOOKUP(MID(A563,4,4),MONTHS!$A$1:$B$12,2,0)</f>
        <v>2</v>
      </c>
      <c r="D563" s="26" t="n">
        <f aca="false">_xlfn.NUMBERVALUE(RIGHT(A563,2))-43</f>
        <v>22</v>
      </c>
      <c r="E563" s="27" t="n">
        <f aca="false">DATE(2000+D563,C563,B563)</f>
        <v>44599</v>
      </c>
      <c r="F563" s="28" t="n">
        <v>14.1189</v>
      </c>
      <c r="G563" s="28" t="n">
        <v>14.119</v>
      </c>
      <c r="H563" s="28" t="n">
        <v>14.1189</v>
      </c>
      <c r="I563" s="29" t="n">
        <f aca="false">F563-F564</f>
        <v>0.000500000000000611</v>
      </c>
      <c r="J563" s="30" t="n">
        <f aca="false">I563/F564/(E563-E564)*100</f>
        <v>0.00118049259595188</v>
      </c>
      <c r="K563" s="31" t="n">
        <f aca="false">IF(H563&lt;H564,1+K564,0)</f>
        <v>0</v>
      </c>
      <c r="L563" s="32" t="n">
        <f aca="false">MIN(0, H563-MAX(H564:H574))</f>
        <v>0</v>
      </c>
      <c r="M563" s="3" t="n">
        <f aca="false">ABS(L563)/MAX(H563:H574)</f>
        <v>0</v>
      </c>
    </row>
    <row r="564" customFormat="false" ht="15" hidden="false" customHeight="false" outlineLevel="0" collapsed="false">
      <c r="A564" s="25" t="s">
        <v>574</v>
      </c>
      <c r="B564" s="25" t="str">
        <f aca="false">LEFT(A564,2)</f>
        <v>04</v>
      </c>
      <c r="C564" s="26" t="n">
        <f aca="false">VLOOKUP(MID(A564,4,4),MONTHS!$A$1:$B$12,2,0)</f>
        <v>2</v>
      </c>
      <c r="D564" s="26" t="n">
        <f aca="false">_xlfn.NUMBERVALUE(RIGHT(A564,2))-43</f>
        <v>22</v>
      </c>
      <c r="E564" s="27" t="n">
        <f aca="false">DATE(2000+D564,C564,B564)</f>
        <v>44596</v>
      </c>
      <c r="F564" s="28" t="n">
        <v>14.1184</v>
      </c>
      <c r="G564" s="28" t="n">
        <v>14.1185</v>
      </c>
      <c r="H564" s="28" t="n">
        <v>14.1184</v>
      </c>
      <c r="I564" s="29" t="n">
        <f aca="false">F564-F565</f>
        <v>9.99999999997669E-005</v>
      </c>
      <c r="J564" s="30" t="n">
        <f aca="false">I564/F565/(E564-E565)*100</f>
        <v>0.000708300574430115</v>
      </c>
      <c r="K564" s="31" t="n">
        <f aca="false">IF(H564&lt;H565,1+K565,0)</f>
        <v>0</v>
      </c>
      <c r="L564" s="32" t="n">
        <f aca="false">MIN(0, H564-MAX(H565:H575))</f>
        <v>0</v>
      </c>
      <c r="M564" s="3" t="n">
        <f aca="false">ABS(L564)/MAX(H564:H575)</f>
        <v>0</v>
      </c>
    </row>
    <row r="565" customFormat="false" ht="15" hidden="false" customHeight="false" outlineLevel="0" collapsed="false">
      <c r="A565" s="25" t="s">
        <v>575</v>
      </c>
      <c r="B565" s="25" t="str">
        <f aca="false">LEFT(A565,2)</f>
        <v>03</v>
      </c>
      <c r="C565" s="26" t="n">
        <f aca="false">VLOOKUP(MID(A565,4,4),MONTHS!$A$1:$B$12,2,0)</f>
        <v>2</v>
      </c>
      <c r="D565" s="26" t="n">
        <f aca="false">_xlfn.NUMBERVALUE(RIGHT(A565,2))-43</f>
        <v>22</v>
      </c>
      <c r="E565" s="27" t="n">
        <f aca="false">DATE(2000+D565,C565,B565)</f>
        <v>44595</v>
      </c>
      <c r="F565" s="28" t="n">
        <v>14.1183</v>
      </c>
      <c r="G565" s="28" t="n">
        <v>14.1184</v>
      </c>
      <c r="H565" s="28" t="n">
        <v>14.1183</v>
      </c>
      <c r="I565" s="29" t="n">
        <f aca="false">F565-F566</f>
        <v>0.000499999999998835</v>
      </c>
      <c r="J565" s="30" t="n">
        <f aca="false">I565/F566/(E565-E566)*100</f>
        <v>0.00354162829901851</v>
      </c>
      <c r="K565" s="31" t="n">
        <f aca="false">IF(H565&lt;H566,1+K566,0)</f>
        <v>0</v>
      </c>
      <c r="L565" s="32" t="n">
        <f aca="false">MIN(0, H565-MAX(H566:H576))</f>
        <v>0</v>
      </c>
      <c r="M565" s="3" t="n">
        <f aca="false">ABS(L565)/MAX(H565:H576)</f>
        <v>0</v>
      </c>
    </row>
    <row r="566" customFormat="false" ht="15" hidden="false" customHeight="false" outlineLevel="0" collapsed="false">
      <c r="A566" s="25" t="s">
        <v>576</v>
      </c>
      <c r="B566" s="25" t="str">
        <f aca="false">LEFT(A566,2)</f>
        <v>02</v>
      </c>
      <c r="C566" s="26" t="n">
        <f aca="false">VLOOKUP(MID(A566,4,4),MONTHS!$A$1:$B$12,2,0)</f>
        <v>2</v>
      </c>
      <c r="D566" s="26" t="n">
        <f aca="false">_xlfn.NUMBERVALUE(RIGHT(A566,2))-43</f>
        <v>22</v>
      </c>
      <c r="E566" s="27" t="n">
        <f aca="false">DATE(2000+D566,C566,B566)</f>
        <v>44594</v>
      </c>
      <c r="F566" s="28" t="n">
        <v>14.1178</v>
      </c>
      <c r="G566" s="28" t="n">
        <v>14.1179</v>
      </c>
      <c r="H566" s="28" t="n">
        <v>14.1178</v>
      </c>
      <c r="I566" s="29" t="n">
        <f aca="false">F566-F567</f>
        <v>0.000600000000000378</v>
      </c>
      <c r="J566" s="30" t="n">
        <f aca="false">I566/F567/(E566-E567)*100</f>
        <v>0.00425013458759795</v>
      </c>
      <c r="K566" s="31" t="n">
        <f aca="false">IF(H566&lt;H567,1+K567,0)</f>
        <v>0</v>
      </c>
      <c r="L566" s="32" t="n">
        <f aca="false">MIN(0, H566-MAX(H567:H577))</f>
        <v>0</v>
      </c>
      <c r="M566" s="3" t="n">
        <f aca="false">ABS(L566)/MAX(H566:H577)</f>
        <v>0</v>
      </c>
    </row>
    <row r="567" customFormat="false" ht="15" hidden="false" customHeight="false" outlineLevel="0" collapsed="false">
      <c r="A567" s="25" t="s">
        <v>577</v>
      </c>
      <c r="B567" s="25" t="str">
        <f aca="false">LEFT(A567,2)</f>
        <v>01</v>
      </c>
      <c r="C567" s="26" t="n">
        <f aca="false">VLOOKUP(MID(A567,4,4),MONTHS!$A$1:$B$12,2,0)</f>
        <v>2</v>
      </c>
      <c r="D567" s="26" t="n">
        <f aca="false">_xlfn.NUMBERVALUE(RIGHT(A567,2))-43</f>
        <v>22</v>
      </c>
      <c r="E567" s="27" t="n">
        <f aca="false">DATE(2000+D567,C567,B567)</f>
        <v>44593</v>
      </c>
      <c r="F567" s="28" t="n">
        <v>14.1172</v>
      </c>
      <c r="G567" s="28" t="n">
        <v>14.1173</v>
      </c>
      <c r="H567" s="28" t="n">
        <v>14.1172</v>
      </c>
      <c r="I567" s="29" t="n">
        <f aca="false">F567-F568</f>
        <v>0.000400000000000844</v>
      </c>
      <c r="J567" s="30" t="n">
        <f aca="false">I567/F568/(E567-E568)*100</f>
        <v>0.00283350334353992</v>
      </c>
      <c r="K567" s="31" t="n">
        <f aca="false">IF(H567&lt;H568,1+K568,0)</f>
        <v>0</v>
      </c>
      <c r="L567" s="32" t="n">
        <f aca="false">MIN(0, H567-MAX(H568:H578))</f>
        <v>0</v>
      </c>
      <c r="M567" s="3" t="n">
        <f aca="false">ABS(L567)/MAX(H567:H578)</f>
        <v>0</v>
      </c>
    </row>
    <row r="568" customFormat="false" ht="15" hidden="false" customHeight="false" outlineLevel="0" collapsed="false">
      <c r="A568" s="25" t="s">
        <v>578</v>
      </c>
      <c r="B568" s="25" t="str">
        <f aca="false">LEFT(A568,2)</f>
        <v>31</v>
      </c>
      <c r="C568" s="26" t="n">
        <f aca="false">VLOOKUP(MID(A568,4,4),MONTHS!$A$1:$B$12,2,0)</f>
        <v>1</v>
      </c>
      <c r="D568" s="26" t="n">
        <f aca="false">_xlfn.NUMBERVALUE(RIGHT(A568,2))-43</f>
        <v>22</v>
      </c>
      <c r="E568" s="27" t="n">
        <f aca="false">DATE(2000+D568,C568,B568)</f>
        <v>44592</v>
      </c>
      <c r="F568" s="28" t="n">
        <v>14.1168</v>
      </c>
      <c r="G568" s="28" t="n">
        <v>14.1169</v>
      </c>
      <c r="H568" s="28" t="n">
        <v>14.1168</v>
      </c>
      <c r="I568" s="29" t="n">
        <f aca="false">F568-F569</f>
        <v>0.000799999999999912</v>
      </c>
      <c r="J568" s="30" t="n">
        <f aca="false">I568/F569/(E568-E569)*100</f>
        <v>0.00188910928497193</v>
      </c>
      <c r="K568" s="31" t="n">
        <f aca="false">IF(H568&lt;H569,1+K569,0)</f>
        <v>0</v>
      </c>
      <c r="L568" s="32" t="n">
        <f aca="false">MIN(0, H568-MAX(H569:H579))</f>
        <v>0</v>
      </c>
      <c r="M568" s="3" t="n">
        <f aca="false">ABS(L568)/MAX(H568:H579)</f>
        <v>0</v>
      </c>
    </row>
    <row r="569" customFormat="false" ht="15" hidden="false" customHeight="false" outlineLevel="0" collapsed="false">
      <c r="A569" s="25" t="s">
        <v>579</v>
      </c>
      <c r="B569" s="25" t="str">
        <f aca="false">LEFT(A569,2)</f>
        <v>28</v>
      </c>
      <c r="C569" s="26" t="n">
        <f aca="false">VLOOKUP(MID(A569,4,4),MONTHS!$A$1:$B$12,2,0)</f>
        <v>1</v>
      </c>
      <c r="D569" s="26" t="n">
        <f aca="false">_xlfn.NUMBERVALUE(RIGHT(A569,2))-43</f>
        <v>22</v>
      </c>
      <c r="E569" s="27" t="n">
        <f aca="false">DATE(2000+D569,C569,B569)</f>
        <v>44589</v>
      </c>
      <c r="F569" s="28" t="n">
        <v>14.116</v>
      </c>
      <c r="G569" s="28" t="n">
        <v>14.1161</v>
      </c>
      <c r="H569" s="28" t="n">
        <v>14.116</v>
      </c>
      <c r="I569" s="29" t="n">
        <f aca="false">F569-F570</f>
        <v>0.000499999999998835</v>
      </c>
      <c r="J569" s="30" t="n">
        <f aca="false">I569/F570/(E569-E570)*100</f>
        <v>0.00354220537705951</v>
      </c>
      <c r="K569" s="31" t="n">
        <f aca="false">IF(H569&lt;H570,1+K570,0)</f>
        <v>0</v>
      </c>
      <c r="L569" s="32" t="n">
        <f aca="false">MIN(0, H569-MAX(H570:H580))</f>
        <v>0</v>
      </c>
      <c r="M569" s="3" t="n">
        <f aca="false">ABS(L569)/MAX(H569:H580)</f>
        <v>0</v>
      </c>
    </row>
    <row r="570" customFormat="false" ht="15" hidden="false" customHeight="false" outlineLevel="0" collapsed="false">
      <c r="A570" s="25" t="s">
        <v>580</v>
      </c>
      <c r="B570" s="25" t="str">
        <f aca="false">LEFT(A570,2)</f>
        <v>27</v>
      </c>
      <c r="C570" s="26" t="n">
        <f aca="false">VLOOKUP(MID(A570,4,4),MONTHS!$A$1:$B$12,2,0)</f>
        <v>1</v>
      </c>
      <c r="D570" s="26" t="n">
        <f aca="false">_xlfn.NUMBERVALUE(RIGHT(A570,2))-43</f>
        <v>22</v>
      </c>
      <c r="E570" s="27" t="n">
        <f aca="false">DATE(2000+D570,C570,B570)</f>
        <v>44588</v>
      </c>
      <c r="F570" s="28" t="n">
        <v>14.1155</v>
      </c>
      <c r="G570" s="28" t="n">
        <v>14.1156</v>
      </c>
      <c r="H570" s="28" t="n">
        <v>14.1155</v>
      </c>
      <c r="I570" s="29" t="n">
        <f aca="false">F570-F571</f>
        <v>-0.000199999999999534</v>
      </c>
      <c r="J570" s="30" t="n">
        <f aca="false">I570/F571/(E570-E571)*100</f>
        <v>-0.00141686207555795</v>
      </c>
      <c r="K570" s="31" t="n">
        <f aca="false">IF(H570&lt;H571,1+K571,0)</f>
        <v>1</v>
      </c>
      <c r="L570" s="32" t="n">
        <f aca="false">MIN(0, H570-MAX(H571:H581))</f>
        <v>-0.000199999999999534</v>
      </c>
      <c r="M570" s="3" t="n">
        <f aca="false">ABS(L570)/MAX(H570:H581)</f>
        <v>1.41686207555795E-005</v>
      </c>
    </row>
    <row r="571" customFormat="false" ht="15" hidden="false" customHeight="false" outlineLevel="0" collapsed="false">
      <c r="A571" s="25" t="s">
        <v>581</v>
      </c>
      <c r="B571" s="25" t="str">
        <f aca="false">LEFT(A571,2)</f>
        <v>26</v>
      </c>
      <c r="C571" s="26" t="n">
        <f aca="false">VLOOKUP(MID(A571,4,4),MONTHS!$A$1:$B$12,2,0)</f>
        <v>1</v>
      </c>
      <c r="D571" s="26" t="n">
        <f aca="false">_xlfn.NUMBERVALUE(RIGHT(A571,2))-43</f>
        <v>22</v>
      </c>
      <c r="E571" s="27" t="n">
        <f aca="false">DATE(2000+D571,C571,B571)</f>
        <v>44587</v>
      </c>
      <c r="F571" s="28" t="n">
        <v>14.1157</v>
      </c>
      <c r="G571" s="28" t="n">
        <v>14.1158</v>
      </c>
      <c r="H571" s="28" t="n">
        <v>14.1157</v>
      </c>
      <c r="I571" s="29" t="n">
        <f aca="false">F571-F572</f>
        <v>9.99999999997669E-005</v>
      </c>
      <c r="J571" s="30" t="n">
        <f aca="false">I571/F572/(E571-E572)*100</f>
        <v>0.000708436056559884</v>
      </c>
      <c r="K571" s="31" t="n">
        <f aca="false">IF(H571&lt;H572,1+K572,0)</f>
        <v>0</v>
      </c>
      <c r="L571" s="32" t="n">
        <f aca="false">MIN(0, H571-MAX(H572:H582))</f>
        <v>0</v>
      </c>
      <c r="M571" s="3" t="n">
        <f aca="false">ABS(L571)/MAX(H571:H582)</f>
        <v>0</v>
      </c>
    </row>
    <row r="572" customFormat="false" ht="15" hidden="false" customHeight="false" outlineLevel="0" collapsed="false">
      <c r="A572" s="25" t="s">
        <v>582</v>
      </c>
      <c r="B572" s="25" t="str">
        <f aca="false">LEFT(A572,2)</f>
        <v>25</v>
      </c>
      <c r="C572" s="26" t="n">
        <f aca="false">VLOOKUP(MID(A572,4,4),MONTHS!$A$1:$B$12,2,0)</f>
        <v>1</v>
      </c>
      <c r="D572" s="26" t="n">
        <f aca="false">_xlfn.NUMBERVALUE(RIGHT(A572,2))-43</f>
        <v>22</v>
      </c>
      <c r="E572" s="27" t="n">
        <f aca="false">DATE(2000+D572,C572,B572)</f>
        <v>44586</v>
      </c>
      <c r="F572" s="28" t="n">
        <v>14.1156</v>
      </c>
      <c r="G572" s="28" t="n">
        <v>14.1157</v>
      </c>
      <c r="H572" s="28" t="n">
        <v>14.1156</v>
      </c>
      <c r="I572" s="29" t="n">
        <f aca="false">F572-F573</f>
        <v>0.000400000000000844</v>
      </c>
      <c r="J572" s="30" t="n">
        <f aca="false">I572/F573/(E572-E573)*100</f>
        <v>0.00283382452959111</v>
      </c>
      <c r="K572" s="31" t="n">
        <f aca="false">IF(H572&lt;H573,1+K573,0)</f>
        <v>0</v>
      </c>
      <c r="L572" s="32" t="n">
        <f aca="false">MIN(0, H572-MAX(H573:H583))</f>
        <v>0</v>
      </c>
      <c r="M572" s="3" t="n">
        <f aca="false">ABS(L572)/MAX(H572:H583)</f>
        <v>0</v>
      </c>
    </row>
    <row r="573" customFormat="false" ht="15" hidden="false" customHeight="false" outlineLevel="0" collapsed="false">
      <c r="A573" s="25" t="s">
        <v>583</v>
      </c>
      <c r="B573" s="25" t="str">
        <f aca="false">LEFT(A573,2)</f>
        <v>24</v>
      </c>
      <c r="C573" s="26" t="n">
        <f aca="false">VLOOKUP(MID(A573,4,4),MONTHS!$A$1:$B$12,2,0)</f>
        <v>1</v>
      </c>
      <c r="D573" s="26" t="n">
        <f aca="false">_xlfn.NUMBERVALUE(RIGHT(A573,2))-43</f>
        <v>22</v>
      </c>
      <c r="E573" s="27" t="n">
        <f aca="false">DATE(2000+D573,C573,B573)</f>
        <v>44585</v>
      </c>
      <c r="F573" s="28" t="n">
        <v>14.1152</v>
      </c>
      <c r="G573" s="28" t="n">
        <v>14.1153</v>
      </c>
      <c r="H573" s="28" t="n">
        <v>14.1152</v>
      </c>
      <c r="I573" s="29" t="n">
        <f aca="false">F573-F574</f>
        <v>0.000999999999999446</v>
      </c>
      <c r="J573" s="30" t="n">
        <f aca="false">I573/F574/(E573-E574)*100</f>
        <v>0.00236168775653702</v>
      </c>
      <c r="K573" s="31" t="n">
        <f aca="false">IF(H573&lt;H574,1+K574,0)</f>
        <v>0</v>
      </c>
      <c r="L573" s="32" t="n">
        <f aca="false">MIN(0, H573-MAX(H574:H584))</f>
        <v>0</v>
      </c>
      <c r="M573" s="3" t="n">
        <f aca="false">ABS(L573)/MAX(H573:H584)</f>
        <v>0</v>
      </c>
    </row>
    <row r="574" customFormat="false" ht="15" hidden="false" customHeight="false" outlineLevel="0" collapsed="false">
      <c r="A574" s="25" t="s">
        <v>584</v>
      </c>
      <c r="B574" s="25" t="str">
        <f aca="false">LEFT(A574,2)</f>
        <v>21</v>
      </c>
      <c r="C574" s="26" t="n">
        <f aca="false">VLOOKUP(MID(A574,4,4),MONTHS!$A$1:$B$12,2,0)</f>
        <v>1</v>
      </c>
      <c r="D574" s="26" t="n">
        <f aca="false">_xlfn.NUMBERVALUE(RIGHT(A574,2))-43</f>
        <v>22</v>
      </c>
      <c r="E574" s="27" t="n">
        <f aca="false">DATE(2000+D574,C574,B574)</f>
        <v>44582</v>
      </c>
      <c r="F574" s="28" t="n">
        <v>14.1142</v>
      </c>
      <c r="G574" s="28" t="n">
        <v>14.1143</v>
      </c>
      <c r="H574" s="28" t="n">
        <v>14.1142</v>
      </c>
      <c r="I574" s="29" t="n">
        <f aca="false">F574-F575</f>
        <v>0.000500000000000611</v>
      </c>
      <c r="J574" s="30" t="n">
        <f aca="false">I574/F575/(E574-E575)*100</f>
        <v>0.00354265713456153</v>
      </c>
      <c r="K574" s="31" t="n">
        <f aca="false">IF(H574&lt;H575,1+K575,0)</f>
        <v>0</v>
      </c>
      <c r="L574" s="32" t="n">
        <f aca="false">MIN(0, H574-MAX(H575:H585))</f>
        <v>0</v>
      </c>
      <c r="M574" s="3" t="n">
        <f aca="false">ABS(L574)/MAX(H574:H585)</f>
        <v>0</v>
      </c>
    </row>
    <row r="575" customFormat="false" ht="15" hidden="false" customHeight="false" outlineLevel="0" collapsed="false">
      <c r="A575" s="25" t="s">
        <v>585</v>
      </c>
      <c r="B575" s="25" t="str">
        <f aca="false">LEFT(A575,2)</f>
        <v>20</v>
      </c>
      <c r="C575" s="26" t="n">
        <f aca="false">VLOOKUP(MID(A575,4,4),MONTHS!$A$1:$B$12,2,0)</f>
        <v>1</v>
      </c>
      <c r="D575" s="26" t="n">
        <f aca="false">_xlfn.NUMBERVALUE(RIGHT(A575,2))-43</f>
        <v>22</v>
      </c>
      <c r="E575" s="27" t="n">
        <f aca="false">DATE(2000+D575,C575,B575)</f>
        <v>44581</v>
      </c>
      <c r="F575" s="28" t="n">
        <v>14.1137</v>
      </c>
      <c r="G575" s="28" t="n">
        <v>14.1138</v>
      </c>
      <c r="H575" s="28" t="n">
        <v>14.1137</v>
      </c>
      <c r="I575" s="29" t="n">
        <f aca="false">F575-F576</f>
        <v>0.000299999999999301</v>
      </c>
      <c r="J575" s="30" t="n">
        <f aca="false">I575/F576/(E575-E576)*100</f>
        <v>0.00212563946320023</v>
      </c>
      <c r="K575" s="31" t="n">
        <f aca="false">IF(H575&lt;H576,1+K576,0)</f>
        <v>0</v>
      </c>
      <c r="L575" s="32" t="n">
        <f aca="false">MIN(0, H575-MAX(H576:H586))</f>
        <v>0</v>
      </c>
      <c r="M575" s="3" t="n">
        <f aca="false">ABS(L575)/MAX(H575:H586)</f>
        <v>0</v>
      </c>
    </row>
    <row r="576" customFormat="false" ht="15" hidden="false" customHeight="false" outlineLevel="0" collapsed="false">
      <c r="A576" s="25" t="s">
        <v>586</v>
      </c>
      <c r="B576" s="25" t="str">
        <f aca="false">LEFT(A576,2)</f>
        <v>19</v>
      </c>
      <c r="C576" s="26" t="n">
        <f aca="false">VLOOKUP(MID(A576,4,4),MONTHS!$A$1:$B$12,2,0)</f>
        <v>1</v>
      </c>
      <c r="D576" s="26" t="n">
        <f aca="false">_xlfn.NUMBERVALUE(RIGHT(A576,2))-43</f>
        <v>22</v>
      </c>
      <c r="E576" s="27" t="n">
        <f aca="false">DATE(2000+D576,C576,B576)</f>
        <v>44580</v>
      </c>
      <c r="F576" s="28" t="n">
        <v>14.1134</v>
      </c>
      <c r="G576" s="28" t="n">
        <v>14.1135</v>
      </c>
      <c r="H576" s="28" t="n">
        <v>14.1134</v>
      </c>
      <c r="I576" s="29" t="n">
        <f aca="false">F576-F577</f>
        <v>-0.000299999999999301</v>
      </c>
      <c r="J576" s="30" t="n">
        <f aca="false">I576/F577/(E576-E577)*100</f>
        <v>-0.00212559428072937</v>
      </c>
      <c r="K576" s="31" t="n">
        <f aca="false">IF(H576&lt;H577,1+K577,0)</f>
        <v>1</v>
      </c>
      <c r="L576" s="32" t="n">
        <f aca="false">MIN(0, H576-MAX(H577:H587))</f>
        <v>-0.000299999999999301</v>
      </c>
      <c r="M576" s="3" t="n">
        <f aca="false">ABS(L576)/MAX(H576:H587)</f>
        <v>2.12559428072937E-005</v>
      </c>
    </row>
    <row r="577" customFormat="false" ht="15" hidden="false" customHeight="false" outlineLevel="0" collapsed="false">
      <c r="A577" s="25" t="s">
        <v>587</v>
      </c>
      <c r="B577" s="25" t="str">
        <f aca="false">LEFT(A577,2)</f>
        <v>18</v>
      </c>
      <c r="C577" s="26" t="n">
        <f aca="false">VLOOKUP(MID(A577,4,4),MONTHS!$A$1:$B$12,2,0)</f>
        <v>1</v>
      </c>
      <c r="D577" s="26" t="n">
        <f aca="false">_xlfn.NUMBERVALUE(RIGHT(A577,2))-43</f>
        <v>22</v>
      </c>
      <c r="E577" s="27" t="n">
        <f aca="false">DATE(2000+D577,C577,B577)</f>
        <v>44579</v>
      </c>
      <c r="F577" s="28" t="n">
        <v>14.1137</v>
      </c>
      <c r="G577" s="28" t="n">
        <v>14.1138</v>
      </c>
      <c r="H577" s="28" t="n">
        <v>14.1137</v>
      </c>
      <c r="I577" s="29" t="n">
        <f aca="false">F577-F578</f>
        <v>0</v>
      </c>
      <c r="J577" s="30" t="n">
        <f aca="false">I577/F578/(E577-E578)*100</f>
        <v>0</v>
      </c>
      <c r="K577" s="31" t="n">
        <f aca="false">IF(H577&lt;H578,1+K578,0)</f>
        <v>0</v>
      </c>
      <c r="L577" s="32" t="n">
        <f aca="false">MIN(0, H577-MAX(H578:H588))</f>
        <v>0</v>
      </c>
      <c r="M577" s="3" t="n">
        <f aca="false">ABS(L577)/MAX(H577:H588)</f>
        <v>0</v>
      </c>
    </row>
    <row r="578" customFormat="false" ht="15" hidden="false" customHeight="false" outlineLevel="0" collapsed="false">
      <c r="A578" s="25" t="s">
        <v>588</v>
      </c>
      <c r="B578" s="25" t="str">
        <f aca="false">LEFT(A578,2)</f>
        <v>17</v>
      </c>
      <c r="C578" s="26" t="n">
        <f aca="false">VLOOKUP(MID(A578,4,4),MONTHS!$A$1:$B$12,2,0)</f>
        <v>1</v>
      </c>
      <c r="D578" s="26" t="n">
        <f aca="false">_xlfn.NUMBERVALUE(RIGHT(A578,2))-43</f>
        <v>22</v>
      </c>
      <c r="E578" s="27" t="n">
        <f aca="false">DATE(2000+D578,C578,B578)</f>
        <v>44578</v>
      </c>
      <c r="F578" s="28" t="n">
        <v>14.1137</v>
      </c>
      <c r="G578" s="28" t="n">
        <v>14.1138</v>
      </c>
      <c r="H578" s="28" t="n">
        <v>14.1137</v>
      </c>
      <c r="I578" s="29" t="n">
        <f aca="false">F578-F579</f>
        <v>0.000199999999999534</v>
      </c>
      <c r="J578" s="30" t="n">
        <f aca="false">I578/F579/(E578-E579)*100</f>
        <v>0.000472360978258485</v>
      </c>
      <c r="K578" s="31" t="n">
        <f aca="false">IF(H578&lt;H579,1+K579,0)</f>
        <v>0</v>
      </c>
      <c r="L578" s="32" t="n">
        <f aca="false">MIN(0, H578-MAX(H579:H589))</f>
        <v>0</v>
      </c>
      <c r="M578" s="3" t="n">
        <f aca="false">ABS(L578)/MAX(H578:H589)</f>
        <v>0</v>
      </c>
    </row>
    <row r="579" customFormat="false" ht="15" hidden="false" customHeight="false" outlineLevel="0" collapsed="false">
      <c r="A579" s="25" t="s">
        <v>589</v>
      </c>
      <c r="B579" s="25" t="str">
        <f aca="false">LEFT(A579,2)</f>
        <v>14</v>
      </c>
      <c r="C579" s="26" t="n">
        <f aca="false">VLOOKUP(MID(A579,4,4),MONTHS!$A$1:$B$12,2,0)</f>
        <v>1</v>
      </c>
      <c r="D579" s="26" t="n">
        <f aca="false">_xlfn.NUMBERVALUE(RIGHT(A579,2))-43</f>
        <v>22</v>
      </c>
      <c r="E579" s="27" t="n">
        <f aca="false">DATE(2000+D579,C579,B579)</f>
        <v>44575</v>
      </c>
      <c r="F579" s="28" t="n">
        <v>14.1135</v>
      </c>
      <c r="G579" s="28" t="n">
        <v>14.1136</v>
      </c>
      <c r="H579" s="28" t="n">
        <v>14.1135</v>
      </c>
      <c r="I579" s="29" t="n">
        <f aca="false">F579-F580</f>
        <v>0.000299999999999301</v>
      </c>
      <c r="J579" s="30" t="n">
        <f aca="false">I579/F580/(E579-E580)*100</f>
        <v>0.00212566958591461</v>
      </c>
      <c r="K579" s="31" t="n">
        <f aca="false">IF(H579&lt;H580,1+K580,0)</f>
        <v>0</v>
      </c>
      <c r="L579" s="32" t="n">
        <f aca="false">MIN(0, H579-MAX(H580:H590))</f>
        <v>0</v>
      </c>
      <c r="M579" s="3" t="n">
        <f aca="false">ABS(L579)/MAX(H579:H590)</f>
        <v>0</v>
      </c>
    </row>
    <row r="580" customFormat="false" ht="15" hidden="false" customHeight="false" outlineLevel="0" collapsed="false">
      <c r="A580" s="25" t="s">
        <v>590</v>
      </c>
      <c r="B580" s="25" t="str">
        <f aca="false">LEFT(A580,2)</f>
        <v>13</v>
      </c>
      <c r="C580" s="26" t="n">
        <f aca="false">VLOOKUP(MID(A580,4,4),MONTHS!$A$1:$B$12,2,0)</f>
        <v>1</v>
      </c>
      <c r="D580" s="26" t="n">
        <f aca="false">_xlfn.NUMBERVALUE(RIGHT(A580,2))-43</f>
        <v>22</v>
      </c>
      <c r="E580" s="27" t="n">
        <f aca="false">DATE(2000+D580,C580,B580)</f>
        <v>44574</v>
      </c>
      <c r="F580" s="28" t="n">
        <v>14.1132</v>
      </c>
      <c r="G580" s="28" t="n">
        <v>14.1133</v>
      </c>
      <c r="H580" s="28" t="n">
        <v>14.1132</v>
      </c>
      <c r="I580" s="29" t="n">
        <f aca="false">F580-F581</f>
        <v>0.000300000000001077</v>
      </c>
      <c r="J580" s="30" t="n">
        <f aca="false">I580/F581/(E580-E581)*100</f>
        <v>0.00212571477159958</v>
      </c>
      <c r="K580" s="31" t="n">
        <f aca="false">IF(H580&lt;H581,1+K581,0)</f>
        <v>0</v>
      </c>
      <c r="L580" s="32" t="n">
        <f aca="false">MIN(0, H580-MAX(H581:H591))</f>
        <v>0</v>
      </c>
      <c r="M580" s="3" t="n">
        <f aca="false">ABS(L580)/MAX(H580:H591)</f>
        <v>0</v>
      </c>
    </row>
    <row r="581" customFormat="false" ht="15" hidden="false" customHeight="false" outlineLevel="0" collapsed="false">
      <c r="A581" s="25" t="s">
        <v>591</v>
      </c>
      <c r="B581" s="25" t="str">
        <f aca="false">LEFT(A581,2)</f>
        <v>12</v>
      </c>
      <c r="C581" s="26" t="n">
        <f aca="false">VLOOKUP(MID(A581,4,4),MONTHS!$A$1:$B$12,2,0)</f>
        <v>1</v>
      </c>
      <c r="D581" s="26" t="n">
        <f aca="false">_xlfn.NUMBERVALUE(RIGHT(A581,2))-43</f>
        <v>22</v>
      </c>
      <c r="E581" s="27" t="n">
        <f aca="false">DATE(2000+D581,C581,B581)</f>
        <v>44573</v>
      </c>
      <c r="F581" s="28" t="n">
        <v>14.1129</v>
      </c>
      <c r="G581" s="28" t="n">
        <v>14.113</v>
      </c>
      <c r="H581" s="28" t="n">
        <v>14.1129</v>
      </c>
      <c r="I581" s="29" t="n">
        <f aca="false">F581-F582</f>
        <v>0.000399999999999068</v>
      </c>
      <c r="J581" s="30" t="n">
        <f aca="false">I581/F582/(E581-E582)*100</f>
        <v>0.00283436669618471</v>
      </c>
      <c r="K581" s="31" t="n">
        <f aca="false">IF(H581&lt;H582,1+K582,0)</f>
        <v>0</v>
      </c>
      <c r="L581" s="32" t="n">
        <f aca="false">MIN(0, H581-MAX(H582:H592))</f>
        <v>0</v>
      </c>
      <c r="M581" s="3" t="n">
        <f aca="false">ABS(L581)/MAX(H581:H592)</f>
        <v>0</v>
      </c>
    </row>
    <row r="582" customFormat="false" ht="15" hidden="false" customHeight="false" outlineLevel="0" collapsed="false">
      <c r="A582" s="25" t="s">
        <v>592</v>
      </c>
      <c r="B582" s="25" t="str">
        <f aca="false">LEFT(A582,2)</f>
        <v>11</v>
      </c>
      <c r="C582" s="26" t="n">
        <f aca="false">VLOOKUP(MID(A582,4,4),MONTHS!$A$1:$B$12,2,0)</f>
        <v>1</v>
      </c>
      <c r="D582" s="26" t="n">
        <f aca="false">_xlfn.NUMBERVALUE(RIGHT(A582,2))-43</f>
        <v>22</v>
      </c>
      <c r="E582" s="27" t="n">
        <f aca="false">DATE(2000+D582,C582,B582)</f>
        <v>44572</v>
      </c>
      <c r="F582" s="28" t="n">
        <v>14.1125</v>
      </c>
      <c r="G582" s="28" t="n">
        <v>14.1126</v>
      </c>
      <c r="H582" s="28" t="n">
        <v>14.1125</v>
      </c>
      <c r="I582" s="29" t="n">
        <f aca="false">F582-F583</f>
        <v>0.000400000000000844</v>
      </c>
      <c r="J582" s="30" t="n">
        <f aca="false">I582/F583/(E582-E583)*100</f>
        <v>0.00283444703482008</v>
      </c>
      <c r="K582" s="31" t="n">
        <f aca="false">IF(H582&lt;H583,1+K583,0)</f>
        <v>0</v>
      </c>
      <c r="L582" s="32" t="n">
        <f aca="false">MIN(0, H582-MAX(H583:H593))</f>
        <v>0</v>
      </c>
      <c r="M582" s="3" t="n">
        <f aca="false">ABS(L582)/MAX(H582:H593)</f>
        <v>0</v>
      </c>
    </row>
    <row r="583" customFormat="false" ht="15" hidden="false" customHeight="false" outlineLevel="0" collapsed="false">
      <c r="A583" s="25" t="s">
        <v>593</v>
      </c>
      <c r="B583" s="25" t="str">
        <f aca="false">LEFT(A583,2)</f>
        <v>10</v>
      </c>
      <c r="C583" s="26" t="n">
        <f aca="false">VLOOKUP(MID(A583,4,4),MONTHS!$A$1:$B$12,2,0)</f>
        <v>1</v>
      </c>
      <c r="D583" s="26" t="n">
        <f aca="false">_xlfn.NUMBERVALUE(RIGHT(A583,2))-43</f>
        <v>22</v>
      </c>
      <c r="E583" s="27" t="n">
        <f aca="false">DATE(2000+D583,C583,B583)</f>
        <v>44571</v>
      </c>
      <c r="F583" s="28" t="n">
        <v>14.1121</v>
      </c>
      <c r="G583" s="28" t="n">
        <v>14.1122</v>
      </c>
      <c r="H583" s="28" t="n">
        <v>14.1121</v>
      </c>
      <c r="I583" s="29" t="n">
        <f aca="false">F583-F584</f>
        <v>0.000700000000000145</v>
      </c>
      <c r="J583" s="30" t="n">
        <f aca="false">I583/F584/(E583-E584)*100</f>
        <v>0.00165350945571227</v>
      </c>
      <c r="K583" s="31" t="n">
        <f aca="false">IF(H583&lt;H584,1+K584,0)</f>
        <v>0</v>
      </c>
      <c r="L583" s="32" t="n">
        <f aca="false">MIN(0, H583-MAX(H584:H594))</f>
        <v>0</v>
      </c>
      <c r="M583" s="3" t="n">
        <f aca="false">ABS(L583)/MAX(H583:H594)</f>
        <v>0</v>
      </c>
    </row>
    <row r="584" customFormat="false" ht="15" hidden="false" customHeight="false" outlineLevel="0" collapsed="false">
      <c r="A584" s="25" t="s">
        <v>594</v>
      </c>
      <c r="B584" s="25" t="str">
        <f aca="false">LEFT(A584,2)</f>
        <v>07</v>
      </c>
      <c r="C584" s="26" t="n">
        <f aca="false">VLOOKUP(MID(A584,4,4),MONTHS!$A$1:$B$12,2,0)</f>
        <v>1</v>
      </c>
      <c r="D584" s="26" t="n">
        <f aca="false">_xlfn.NUMBERVALUE(RIGHT(A584,2))-43</f>
        <v>22</v>
      </c>
      <c r="E584" s="27" t="n">
        <f aca="false">DATE(2000+D584,C584,B584)</f>
        <v>44568</v>
      </c>
      <c r="F584" s="28" t="n">
        <v>14.1114</v>
      </c>
      <c r="G584" s="28" t="n">
        <v>14.1115</v>
      </c>
      <c r="H584" s="28" t="n">
        <v>14.1114</v>
      </c>
      <c r="I584" s="29" t="n">
        <f aca="false">F584-F585</f>
        <v>9.99999999997669E-005</v>
      </c>
      <c r="J584" s="30" t="n">
        <f aca="false">I584/F585/(E584-E585)*100</f>
        <v>0.000708651931429187</v>
      </c>
      <c r="K584" s="31" t="n">
        <f aca="false">IF(H584&lt;H585,1+K585,0)</f>
        <v>0</v>
      </c>
      <c r="L584" s="32" t="n">
        <f aca="false">MIN(0, H584-MAX(H585:H595))</f>
        <v>0</v>
      </c>
      <c r="M584" s="3" t="n">
        <f aca="false">ABS(L584)/MAX(H584:H595)</f>
        <v>0</v>
      </c>
    </row>
    <row r="585" customFormat="false" ht="15" hidden="false" customHeight="false" outlineLevel="0" collapsed="false">
      <c r="A585" s="25" t="s">
        <v>595</v>
      </c>
      <c r="B585" s="25" t="str">
        <f aca="false">LEFT(A585,2)</f>
        <v>06</v>
      </c>
      <c r="C585" s="26" t="n">
        <f aca="false">VLOOKUP(MID(A585,4,4),MONTHS!$A$1:$B$12,2,0)</f>
        <v>1</v>
      </c>
      <c r="D585" s="26" t="n">
        <f aca="false">_xlfn.NUMBERVALUE(RIGHT(A585,2))-43</f>
        <v>22</v>
      </c>
      <c r="E585" s="27" t="n">
        <f aca="false">DATE(2000+D585,C585,B585)</f>
        <v>44567</v>
      </c>
      <c r="F585" s="28" t="n">
        <v>14.1113</v>
      </c>
      <c r="G585" s="28" t="n">
        <v>14.1114</v>
      </c>
      <c r="H585" s="28" t="n">
        <v>14.1113</v>
      </c>
      <c r="I585" s="29" t="n">
        <f aca="false">F585-F586</f>
        <v>0.000299999999999301</v>
      </c>
      <c r="J585" s="30" t="n">
        <f aca="false">I585/F586/(E585-E586)*100</f>
        <v>0.00212600099212884</v>
      </c>
      <c r="K585" s="31" t="n">
        <f aca="false">IF(H585&lt;H586,1+K586,0)</f>
        <v>0</v>
      </c>
      <c r="L585" s="32" t="n">
        <f aca="false">MIN(0, H585-MAX(H586:H596))</f>
        <v>0</v>
      </c>
      <c r="M585" s="3" t="n">
        <f aca="false">ABS(L585)/MAX(H585:H596)</f>
        <v>0</v>
      </c>
    </row>
    <row r="586" customFormat="false" ht="15" hidden="false" customHeight="false" outlineLevel="0" collapsed="false">
      <c r="A586" s="25" t="s">
        <v>596</v>
      </c>
      <c r="B586" s="25" t="str">
        <f aca="false">LEFT(A586,2)</f>
        <v>05</v>
      </c>
      <c r="C586" s="26" t="n">
        <f aca="false">VLOOKUP(MID(A586,4,4),MONTHS!$A$1:$B$12,2,0)</f>
        <v>1</v>
      </c>
      <c r="D586" s="26" t="n">
        <f aca="false">_xlfn.NUMBERVALUE(RIGHT(A586,2))-43</f>
        <v>22</v>
      </c>
      <c r="E586" s="27" t="n">
        <f aca="false">DATE(2000+D586,C586,B586)</f>
        <v>44566</v>
      </c>
      <c r="F586" s="28" t="n">
        <v>14.111</v>
      </c>
      <c r="G586" s="28" t="n">
        <v>14.1111</v>
      </c>
      <c r="H586" s="28" t="n">
        <v>14.111</v>
      </c>
      <c r="I586" s="29" t="n">
        <f aca="false">F586-F587</f>
        <v>0.000700000000000145</v>
      </c>
      <c r="J586" s="30" t="n">
        <f aca="false">I586/F587/(E586-E587)*100</f>
        <v>0.00496091507622194</v>
      </c>
      <c r="K586" s="31" t="n">
        <f aca="false">IF(H586&lt;H587,1+K587,0)</f>
        <v>0</v>
      </c>
      <c r="L586" s="32" t="n">
        <f aca="false">MIN(0, H586-MAX(H587:H597))</f>
        <v>0</v>
      </c>
      <c r="M586" s="3" t="n">
        <f aca="false">ABS(L586)/MAX(H586:H597)</f>
        <v>0</v>
      </c>
    </row>
    <row r="587" customFormat="false" ht="15" hidden="false" customHeight="false" outlineLevel="0" collapsed="false">
      <c r="A587" s="25" t="s">
        <v>597</v>
      </c>
      <c r="B587" s="25" t="str">
        <f aca="false">LEFT(A587,2)</f>
        <v>04</v>
      </c>
      <c r="C587" s="26" t="n">
        <f aca="false">VLOOKUP(MID(A587,4,4),MONTHS!$A$1:$B$12,2,0)</f>
        <v>1</v>
      </c>
      <c r="D587" s="26" t="n">
        <f aca="false">_xlfn.NUMBERVALUE(RIGHT(A587,2))-43</f>
        <v>22</v>
      </c>
      <c r="E587" s="27" t="n">
        <f aca="false">DATE(2000+D587,C587,B587)</f>
        <v>44565</v>
      </c>
      <c r="F587" s="28" t="n">
        <v>14.1103</v>
      </c>
      <c r="G587" s="28" t="n">
        <v>14.1104</v>
      </c>
      <c r="H587" s="28" t="n">
        <v>14.1103</v>
      </c>
      <c r="I587" s="29" t="n">
        <f aca="false">F587-F588</f>
        <v>0.000500000000000611</v>
      </c>
      <c r="J587" s="30" t="n">
        <f aca="false">I587/F588/(E587-E588)*100</f>
        <v>0.000708727267573759</v>
      </c>
      <c r="K587" s="31" t="n">
        <f aca="false">IF(H587&lt;H588,1+K588,0)</f>
        <v>0</v>
      </c>
      <c r="L587" s="32" t="n">
        <f aca="false">MIN(0, H587-MAX(H588:H598))</f>
        <v>0</v>
      </c>
      <c r="M587" s="3" t="n">
        <f aca="false">ABS(L587)/MAX(H587:H598)</f>
        <v>0</v>
      </c>
    </row>
    <row r="588" customFormat="false" ht="15" hidden="false" customHeight="false" outlineLevel="0" collapsed="false">
      <c r="A588" s="25" t="s">
        <v>598</v>
      </c>
      <c r="B588" s="25" t="str">
        <f aca="false">LEFT(A588,2)</f>
        <v>30</v>
      </c>
      <c r="C588" s="26" t="n">
        <f aca="false">VLOOKUP(MID(A588,4,4),MONTHS!$A$1:$B$12,2,0)</f>
        <v>12</v>
      </c>
      <c r="D588" s="26" t="n">
        <f aca="false">_xlfn.NUMBERVALUE(RIGHT(A588,2))-43</f>
        <v>21</v>
      </c>
      <c r="E588" s="27" t="n">
        <f aca="false">DATE(2000+D588,C588,B588)</f>
        <v>44560</v>
      </c>
      <c r="F588" s="28" t="n">
        <v>14.1098</v>
      </c>
      <c r="G588" s="28" t="n">
        <v>14.1099</v>
      </c>
      <c r="H588" s="28" t="n">
        <v>14.1098</v>
      </c>
      <c r="I588" s="29" t="n">
        <f aca="false">F588-F589</f>
        <v>9.99999999997669E-005</v>
      </c>
      <c r="J588" s="30" t="n">
        <f aca="false">I588/F589/(E588-E589)*100</f>
        <v>0.000708732290550238</v>
      </c>
      <c r="K588" s="31" t="n">
        <f aca="false">IF(H588&lt;H589,1+K589,0)</f>
        <v>0</v>
      </c>
      <c r="L588" s="32" t="n">
        <f aca="false">MIN(0, H588-MAX(H589:H599))</f>
        <v>0</v>
      </c>
      <c r="M588" s="3" t="n">
        <f aca="false">ABS(L588)/MAX(H588:H599)</f>
        <v>0</v>
      </c>
    </row>
    <row r="589" customFormat="false" ht="15" hidden="false" customHeight="false" outlineLevel="0" collapsed="false">
      <c r="A589" s="25" t="s">
        <v>599</v>
      </c>
      <c r="B589" s="25" t="str">
        <f aca="false">LEFT(A589,2)</f>
        <v>29</v>
      </c>
      <c r="C589" s="26" t="n">
        <f aca="false">VLOOKUP(MID(A589,4,4),MONTHS!$A$1:$B$12,2,0)</f>
        <v>12</v>
      </c>
      <c r="D589" s="26" t="n">
        <f aca="false">_xlfn.NUMBERVALUE(RIGHT(A589,2))-43</f>
        <v>21</v>
      </c>
      <c r="E589" s="27" t="n">
        <f aca="false">DATE(2000+D589,C589,B589)</f>
        <v>44559</v>
      </c>
      <c r="F589" s="28" t="n">
        <v>14.1097</v>
      </c>
      <c r="G589" s="28" t="n">
        <v>14.1098</v>
      </c>
      <c r="H589" s="28" t="n">
        <v>14.1097</v>
      </c>
      <c r="I589" s="29" t="n">
        <f aca="false">F589-F590</f>
        <v>0.000500000000000611</v>
      </c>
      <c r="J589" s="30" t="n">
        <f aca="false">I589/F590/(E589-E590)*100</f>
        <v>0.00354378703257882</v>
      </c>
      <c r="K589" s="31" t="n">
        <f aca="false">IF(H589&lt;H590,1+K590,0)</f>
        <v>0</v>
      </c>
      <c r="L589" s="32" t="n">
        <f aca="false">MIN(0, H589-MAX(H590:H600))</f>
        <v>0</v>
      </c>
      <c r="M589" s="3" t="n">
        <f aca="false">ABS(L589)/MAX(H589:H600)</f>
        <v>0</v>
      </c>
    </row>
    <row r="590" customFormat="false" ht="15" hidden="false" customHeight="false" outlineLevel="0" collapsed="false">
      <c r="A590" s="25" t="s">
        <v>600</v>
      </c>
      <c r="B590" s="25" t="str">
        <f aca="false">LEFT(A590,2)</f>
        <v>28</v>
      </c>
      <c r="C590" s="26" t="n">
        <f aca="false">VLOOKUP(MID(A590,4,4),MONTHS!$A$1:$B$12,2,0)</f>
        <v>12</v>
      </c>
      <c r="D590" s="26" t="n">
        <f aca="false">_xlfn.NUMBERVALUE(RIGHT(A590,2))-43</f>
        <v>21</v>
      </c>
      <c r="E590" s="27" t="n">
        <f aca="false">DATE(2000+D590,C590,B590)</f>
        <v>44558</v>
      </c>
      <c r="F590" s="28" t="n">
        <v>14.1092</v>
      </c>
      <c r="G590" s="28" t="n">
        <v>14.1093</v>
      </c>
      <c r="H590" s="28" t="n">
        <v>14.1092</v>
      </c>
      <c r="I590" s="29" t="n">
        <f aca="false">F590-F591</f>
        <v>9.99999999997669E-005</v>
      </c>
      <c r="J590" s="30" t="n">
        <f aca="false">I590/F591/(E590-E591)*100</f>
        <v>0.000708762429919463</v>
      </c>
      <c r="K590" s="31" t="n">
        <f aca="false">IF(H590&lt;H591,1+K591,0)</f>
        <v>0</v>
      </c>
      <c r="L590" s="32" t="n">
        <f aca="false">MIN(0, H590-MAX(H591:H601))</f>
        <v>0</v>
      </c>
      <c r="M590" s="3" t="n">
        <f aca="false">ABS(L590)/MAX(H590:H601)</f>
        <v>0</v>
      </c>
    </row>
    <row r="591" customFormat="false" ht="15" hidden="false" customHeight="false" outlineLevel="0" collapsed="false">
      <c r="A591" s="25" t="s">
        <v>601</v>
      </c>
      <c r="B591" s="25" t="str">
        <f aca="false">LEFT(A591,2)</f>
        <v>27</v>
      </c>
      <c r="C591" s="26" t="n">
        <f aca="false">VLOOKUP(MID(A591,4,4),MONTHS!$A$1:$B$12,2,0)</f>
        <v>12</v>
      </c>
      <c r="D591" s="26" t="n">
        <f aca="false">_xlfn.NUMBERVALUE(RIGHT(A591,2))-43</f>
        <v>21</v>
      </c>
      <c r="E591" s="27" t="n">
        <f aca="false">DATE(2000+D591,C591,B591)</f>
        <v>44557</v>
      </c>
      <c r="F591" s="28" t="n">
        <v>14.1091</v>
      </c>
      <c r="G591" s="28" t="n">
        <v>14.1092</v>
      </c>
      <c r="H591" s="28" t="n">
        <v>14.1091</v>
      </c>
      <c r="I591" s="29" t="n">
        <f aca="false">F591-F592</f>
        <v>0.000600000000000378</v>
      </c>
      <c r="J591" s="30" t="n">
        <f aca="false">I591/F592/(E591-E592)*100</f>
        <v>0.00141758514370859</v>
      </c>
      <c r="K591" s="31" t="n">
        <f aca="false">IF(H591&lt;H592,1+K592,0)</f>
        <v>0</v>
      </c>
      <c r="L591" s="32" t="n">
        <f aca="false">MIN(0, H591-MAX(H592:H602))</f>
        <v>0</v>
      </c>
      <c r="M591" s="3" t="n">
        <f aca="false">ABS(L591)/MAX(H591:H602)</f>
        <v>0</v>
      </c>
    </row>
    <row r="592" customFormat="false" ht="15" hidden="false" customHeight="false" outlineLevel="0" collapsed="false">
      <c r="A592" s="25" t="s">
        <v>602</v>
      </c>
      <c r="B592" s="25" t="str">
        <f aca="false">LEFT(A592,2)</f>
        <v>24</v>
      </c>
      <c r="C592" s="26" t="n">
        <f aca="false">VLOOKUP(MID(A592,4,4),MONTHS!$A$1:$B$12,2,0)</f>
        <v>12</v>
      </c>
      <c r="D592" s="26" t="n">
        <f aca="false">_xlfn.NUMBERVALUE(RIGHT(A592,2))-43</f>
        <v>21</v>
      </c>
      <c r="E592" s="27" t="n">
        <f aca="false">DATE(2000+D592,C592,B592)</f>
        <v>44554</v>
      </c>
      <c r="F592" s="28" t="n">
        <v>14.1085</v>
      </c>
      <c r="G592" s="28" t="n">
        <v>14.1086</v>
      </c>
      <c r="H592" s="28" t="n">
        <v>14.1085</v>
      </c>
      <c r="I592" s="29" t="n">
        <f aca="false">F592-F593</f>
        <v>0.000399999999999068</v>
      </c>
      <c r="J592" s="30" t="n">
        <f aca="false">I592/F593/(E592-E593)*100</f>
        <v>0.00283525067159339</v>
      </c>
      <c r="K592" s="31" t="n">
        <f aca="false">IF(H592&lt;H593,1+K593,0)</f>
        <v>0</v>
      </c>
      <c r="L592" s="32" t="n">
        <f aca="false">MIN(0, H592-MAX(H593:H603))</f>
        <v>0</v>
      </c>
      <c r="M592" s="3" t="n">
        <f aca="false">ABS(L592)/MAX(H592:H603)</f>
        <v>0</v>
      </c>
    </row>
    <row r="593" customFormat="false" ht="15" hidden="false" customHeight="false" outlineLevel="0" collapsed="false">
      <c r="A593" s="25" t="s">
        <v>603</v>
      </c>
      <c r="B593" s="25" t="str">
        <f aca="false">LEFT(A593,2)</f>
        <v>23</v>
      </c>
      <c r="C593" s="26" t="n">
        <f aca="false">VLOOKUP(MID(A593,4,4),MONTHS!$A$1:$B$12,2,0)</f>
        <v>12</v>
      </c>
      <c r="D593" s="26" t="n">
        <f aca="false">_xlfn.NUMBERVALUE(RIGHT(A593,2))-43</f>
        <v>21</v>
      </c>
      <c r="E593" s="27" t="n">
        <f aca="false">DATE(2000+D593,C593,B593)</f>
        <v>44553</v>
      </c>
      <c r="F593" s="28" t="n">
        <v>14.1081</v>
      </c>
      <c r="G593" s="28" t="n">
        <v>14.1082</v>
      </c>
      <c r="H593" s="28" t="n">
        <v>14.1081</v>
      </c>
      <c r="I593" s="29" t="n">
        <f aca="false">F593-F594</f>
        <v>0.000300000000001077</v>
      </c>
      <c r="J593" s="30" t="n">
        <f aca="false">I593/F594/(E593-E594)*100</f>
        <v>0.00212648322205501</v>
      </c>
      <c r="K593" s="31" t="n">
        <f aca="false">IF(H593&lt;H594,1+K594,0)</f>
        <v>0</v>
      </c>
      <c r="L593" s="32" t="n">
        <f aca="false">MIN(0, H593-MAX(H594:H604))</f>
        <v>0</v>
      </c>
      <c r="M593" s="3" t="n">
        <f aca="false">ABS(L593)/MAX(H593:H604)</f>
        <v>0</v>
      </c>
    </row>
    <row r="594" customFormat="false" ht="15" hidden="false" customHeight="false" outlineLevel="0" collapsed="false">
      <c r="A594" s="25" t="s">
        <v>604</v>
      </c>
      <c r="B594" s="25" t="str">
        <f aca="false">LEFT(A594,2)</f>
        <v>22</v>
      </c>
      <c r="C594" s="26" t="n">
        <f aca="false">VLOOKUP(MID(A594,4,4),MONTHS!$A$1:$B$12,2,0)</f>
        <v>12</v>
      </c>
      <c r="D594" s="26" t="n">
        <f aca="false">_xlfn.NUMBERVALUE(RIGHT(A594,2))-43</f>
        <v>21</v>
      </c>
      <c r="E594" s="27" t="n">
        <f aca="false">DATE(2000+D594,C594,B594)</f>
        <v>44552</v>
      </c>
      <c r="F594" s="28" t="n">
        <v>14.1078</v>
      </c>
      <c r="G594" s="28" t="n">
        <v>14.1079</v>
      </c>
      <c r="H594" s="28" t="n">
        <v>14.1078</v>
      </c>
      <c r="I594" s="29" t="n">
        <f aca="false">F594-F595</f>
        <v>9.99999999997669E-005</v>
      </c>
      <c r="J594" s="30" t="n">
        <f aca="false">I594/F595/(E594-E595)*100</f>
        <v>0.000708832765084081</v>
      </c>
      <c r="K594" s="31" t="n">
        <f aca="false">IF(H594&lt;H595,1+K595,0)</f>
        <v>0</v>
      </c>
      <c r="L594" s="32" t="n">
        <f aca="false">MIN(0, H594-MAX(H595:H605))</f>
        <v>0</v>
      </c>
      <c r="M594" s="3" t="n">
        <f aca="false">ABS(L594)/MAX(H594:H605)</f>
        <v>0</v>
      </c>
    </row>
    <row r="595" customFormat="false" ht="15" hidden="false" customHeight="false" outlineLevel="0" collapsed="false">
      <c r="A595" s="25" t="s">
        <v>605</v>
      </c>
      <c r="B595" s="25" t="str">
        <f aca="false">LEFT(A595,2)</f>
        <v>21</v>
      </c>
      <c r="C595" s="26" t="n">
        <f aca="false">VLOOKUP(MID(A595,4,4),MONTHS!$A$1:$B$12,2,0)</f>
        <v>12</v>
      </c>
      <c r="D595" s="26" t="n">
        <f aca="false">_xlfn.NUMBERVALUE(RIGHT(A595,2))-43</f>
        <v>21</v>
      </c>
      <c r="E595" s="27" t="n">
        <f aca="false">DATE(2000+D595,C595,B595)</f>
        <v>44551</v>
      </c>
      <c r="F595" s="28" t="n">
        <v>14.1077</v>
      </c>
      <c r="G595" s="28" t="n">
        <v>14.1078</v>
      </c>
      <c r="H595" s="28" t="n">
        <v>14.1077</v>
      </c>
      <c r="I595" s="29" t="n">
        <f aca="false">F595-F596</f>
        <v>0.000399999999999068</v>
      </c>
      <c r="J595" s="30" t="n">
        <f aca="false">I595/F596/(E595-E596)*100</f>
        <v>0.00283541145363796</v>
      </c>
      <c r="K595" s="31" t="n">
        <f aca="false">IF(H595&lt;H596,1+K596,0)</f>
        <v>0</v>
      </c>
      <c r="L595" s="32" t="n">
        <f aca="false">MIN(0, H595-MAX(H596:H606))</f>
        <v>0</v>
      </c>
      <c r="M595" s="3" t="n">
        <f aca="false">ABS(L595)/MAX(H595:H606)</f>
        <v>0</v>
      </c>
    </row>
    <row r="596" customFormat="false" ht="15" hidden="false" customHeight="false" outlineLevel="0" collapsed="false">
      <c r="A596" s="25" t="s">
        <v>606</v>
      </c>
      <c r="B596" s="25" t="str">
        <f aca="false">LEFT(A596,2)</f>
        <v>20</v>
      </c>
      <c r="C596" s="26" t="n">
        <f aca="false">VLOOKUP(MID(A596,4,4),MONTHS!$A$1:$B$12,2,0)</f>
        <v>12</v>
      </c>
      <c r="D596" s="26" t="n">
        <f aca="false">_xlfn.NUMBERVALUE(RIGHT(A596,2))-43</f>
        <v>21</v>
      </c>
      <c r="E596" s="27" t="n">
        <f aca="false">DATE(2000+D596,C596,B596)</f>
        <v>44550</v>
      </c>
      <c r="F596" s="28" t="n">
        <v>14.1073</v>
      </c>
      <c r="G596" s="28" t="n">
        <v>14.1074</v>
      </c>
      <c r="H596" s="28" t="n">
        <v>14.1073</v>
      </c>
      <c r="I596" s="29" t="n">
        <f aca="false">F596-F597</f>
        <v>0.00120000000000076</v>
      </c>
      <c r="J596" s="30" t="n">
        <f aca="false">I596/F597/(E596-E597)*100</f>
        <v>0.00283565266090735</v>
      </c>
      <c r="K596" s="31" t="n">
        <f aca="false">IF(H596&lt;H597,1+K597,0)</f>
        <v>0</v>
      </c>
      <c r="L596" s="32" t="n">
        <f aca="false">MIN(0, H596-MAX(H597:H607))</f>
        <v>0</v>
      </c>
      <c r="M596" s="3" t="n">
        <f aca="false">ABS(L596)/MAX(H596:H607)</f>
        <v>0</v>
      </c>
    </row>
    <row r="597" customFormat="false" ht="15" hidden="false" customHeight="false" outlineLevel="0" collapsed="false">
      <c r="A597" s="25" t="s">
        <v>607</v>
      </c>
      <c r="B597" s="25" t="str">
        <f aca="false">LEFT(A597,2)</f>
        <v>17</v>
      </c>
      <c r="C597" s="26" t="n">
        <f aca="false">VLOOKUP(MID(A597,4,4),MONTHS!$A$1:$B$12,2,0)</f>
        <v>12</v>
      </c>
      <c r="D597" s="26" t="n">
        <f aca="false">_xlfn.NUMBERVALUE(RIGHT(A597,2))-43</f>
        <v>21</v>
      </c>
      <c r="E597" s="27" t="n">
        <f aca="false">DATE(2000+D597,C597,B597)</f>
        <v>44547</v>
      </c>
      <c r="F597" s="28" t="n">
        <v>14.1061</v>
      </c>
      <c r="G597" s="28" t="n">
        <v>14.1062</v>
      </c>
      <c r="H597" s="28" t="n">
        <v>14.1061</v>
      </c>
      <c r="I597" s="29" t="n">
        <f aca="false">F597-F598</f>
        <v>0.000799999999999912</v>
      </c>
      <c r="J597" s="30" t="n">
        <f aca="false">I597/F598/(E597-E598)*100</f>
        <v>0.00567162697709309</v>
      </c>
      <c r="K597" s="31" t="n">
        <f aca="false">IF(H597&lt;H598,1+K598,0)</f>
        <v>0</v>
      </c>
      <c r="L597" s="32" t="n">
        <f aca="false">MIN(0, H597-MAX(H598:H608))</f>
        <v>0</v>
      </c>
      <c r="M597" s="3" t="n">
        <f aca="false">ABS(L597)/MAX(H597:H608)</f>
        <v>0</v>
      </c>
    </row>
    <row r="598" customFormat="false" ht="15" hidden="false" customHeight="false" outlineLevel="0" collapsed="false">
      <c r="A598" s="25" t="s">
        <v>608</v>
      </c>
      <c r="B598" s="25" t="str">
        <f aca="false">LEFT(A598,2)</f>
        <v>16</v>
      </c>
      <c r="C598" s="26" t="n">
        <f aca="false">VLOOKUP(MID(A598,4,4),MONTHS!$A$1:$B$12,2,0)</f>
        <v>12</v>
      </c>
      <c r="D598" s="26" t="n">
        <f aca="false">_xlfn.NUMBERVALUE(RIGHT(A598,2))-43</f>
        <v>21</v>
      </c>
      <c r="E598" s="27" t="n">
        <f aca="false">DATE(2000+D598,C598,B598)</f>
        <v>44546</v>
      </c>
      <c r="F598" s="28" t="n">
        <v>14.1053</v>
      </c>
      <c r="G598" s="28" t="n">
        <v>14.1054</v>
      </c>
      <c r="H598" s="28" t="n">
        <v>14.1053</v>
      </c>
      <c r="I598" s="29" t="n">
        <f aca="false">F598-F599</f>
        <v>0.000700000000000145</v>
      </c>
      <c r="J598" s="30" t="n">
        <f aca="false">I598/F599/(E598-E599)*100</f>
        <v>0.00496291989847387</v>
      </c>
      <c r="K598" s="31" t="n">
        <f aca="false">IF(H598&lt;H599,1+K599,0)</f>
        <v>0</v>
      </c>
      <c r="L598" s="32" t="n">
        <f aca="false">MIN(0, H598-MAX(H599:H609))</f>
        <v>0</v>
      </c>
      <c r="M598" s="3" t="n">
        <f aca="false">ABS(L598)/MAX(H598:H609)</f>
        <v>0</v>
      </c>
    </row>
    <row r="599" customFormat="false" ht="15" hidden="false" customHeight="false" outlineLevel="0" collapsed="false">
      <c r="A599" s="25" t="s">
        <v>609</v>
      </c>
      <c r="B599" s="25" t="str">
        <f aca="false">LEFT(A599,2)</f>
        <v>15</v>
      </c>
      <c r="C599" s="26" t="n">
        <f aca="false">VLOOKUP(MID(A599,4,4),MONTHS!$A$1:$B$12,2,0)</f>
        <v>12</v>
      </c>
      <c r="D599" s="26" t="n">
        <f aca="false">_xlfn.NUMBERVALUE(RIGHT(A599,2))-43</f>
        <v>21</v>
      </c>
      <c r="E599" s="27" t="n">
        <f aca="false">DATE(2000+D599,C599,B599)</f>
        <v>44545</v>
      </c>
      <c r="F599" s="28" t="n">
        <v>14.1046</v>
      </c>
      <c r="G599" s="28" t="n">
        <v>14.1047</v>
      </c>
      <c r="H599" s="28" t="n">
        <v>14.1046</v>
      </c>
      <c r="I599" s="29" t="n">
        <f aca="false">F599-F600</f>
        <v>9.99999999997669E-005</v>
      </c>
      <c r="J599" s="30" t="n">
        <f aca="false">I599/F600/(E599-E600)*100</f>
        <v>0.000708993583606416</v>
      </c>
      <c r="K599" s="31" t="n">
        <f aca="false">IF(H599&lt;H600,1+K600,0)</f>
        <v>0</v>
      </c>
      <c r="L599" s="32" t="n">
        <f aca="false">MIN(0, H599-MAX(H600:H610))</f>
        <v>0</v>
      </c>
      <c r="M599" s="3" t="n">
        <f aca="false">ABS(L599)/MAX(H599:H610)</f>
        <v>0</v>
      </c>
    </row>
    <row r="600" customFormat="false" ht="15" hidden="false" customHeight="false" outlineLevel="0" collapsed="false">
      <c r="A600" s="25" t="s">
        <v>610</v>
      </c>
      <c r="B600" s="25" t="str">
        <f aca="false">LEFT(A600,2)</f>
        <v>14</v>
      </c>
      <c r="C600" s="26" t="n">
        <f aca="false">VLOOKUP(MID(A600,4,4),MONTHS!$A$1:$B$12,2,0)</f>
        <v>12</v>
      </c>
      <c r="D600" s="26" t="n">
        <f aca="false">_xlfn.NUMBERVALUE(RIGHT(A600,2))-43</f>
        <v>21</v>
      </c>
      <c r="E600" s="27" t="n">
        <f aca="false">DATE(2000+D600,C600,B600)</f>
        <v>44544</v>
      </c>
      <c r="F600" s="28" t="n">
        <v>14.1045</v>
      </c>
      <c r="G600" s="28" t="n">
        <v>14.1046</v>
      </c>
      <c r="H600" s="28" t="n">
        <v>14.1045</v>
      </c>
      <c r="I600" s="29" t="n">
        <f aca="false">F600-F601</f>
        <v>0.000500000000000611</v>
      </c>
      <c r="J600" s="30" t="n">
        <f aca="false">I600/F601/(E600-E601)*100</f>
        <v>0.00354509359047512</v>
      </c>
      <c r="K600" s="31" t="n">
        <f aca="false">IF(H600&lt;H601,1+K601,0)</f>
        <v>0</v>
      </c>
      <c r="L600" s="32" t="n">
        <f aca="false">MIN(0, H600-MAX(H601:H611))</f>
        <v>0</v>
      </c>
      <c r="M600" s="3" t="n">
        <f aca="false">ABS(L600)/MAX(H600:H611)</f>
        <v>0</v>
      </c>
    </row>
    <row r="601" customFormat="false" ht="15" hidden="false" customHeight="false" outlineLevel="0" collapsed="false">
      <c r="A601" s="25" t="s">
        <v>611</v>
      </c>
      <c r="B601" s="25" t="str">
        <f aca="false">LEFT(A601,2)</f>
        <v>13</v>
      </c>
      <c r="C601" s="26" t="n">
        <f aca="false">VLOOKUP(MID(A601,4,4),MONTHS!$A$1:$B$12,2,0)</f>
        <v>12</v>
      </c>
      <c r="D601" s="26" t="n">
        <f aca="false">_xlfn.NUMBERVALUE(RIGHT(A601,2))-43</f>
        <v>21</v>
      </c>
      <c r="E601" s="27" t="n">
        <f aca="false">DATE(2000+D601,C601,B601)</f>
        <v>44543</v>
      </c>
      <c r="F601" s="28" t="n">
        <v>14.104</v>
      </c>
      <c r="G601" s="28" t="n">
        <v>14.1041</v>
      </c>
      <c r="H601" s="28" t="n">
        <v>14.104</v>
      </c>
      <c r="I601" s="29" t="n">
        <f aca="false">F601-F602</f>
        <v>0.000699999999998369</v>
      </c>
      <c r="J601" s="30" t="n">
        <f aca="false">I601/F602/(E601-E602)*100</f>
        <v>0.00124084434139238</v>
      </c>
      <c r="K601" s="31" t="n">
        <f aca="false">IF(H601&lt;H602,1+K602,0)</f>
        <v>0</v>
      </c>
      <c r="L601" s="32" t="n">
        <f aca="false">MIN(0, H601-MAX(H602:H612))</f>
        <v>0</v>
      </c>
      <c r="M601" s="3" t="n">
        <f aca="false">ABS(L601)/MAX(H601:H612)</f>
        <v>0</v>
      </c>
    </row>
    <row r="602" customFormat="false" ht="15" hidden="false" customHeight="false" outlineLevel="0" collapsed="false">
      <c r="A602" s="25" t="s">
        <v>612</v>
      </c>
      <c r="B602" s="25" t="str">
        <f aca="false">LEFT(A602,2)</f>
        <v>09</v>
      </c>
      <c r="C602" s="26" t="n">
        <f aca="false">VLOOKUP(MID(A602,4,4),MONTHS!$A$1:$B$12,2,0)</f>
        <v>12</v>
      </c>
      <c r="D602" s="26" t="n">
        <f aca="false">_xlfn.NUMBERVALUE(RIGHT(A602,2))-43</f>
        <v>21</v>
      </c>
      <c r="E602" s="27" t="n">
        <f aca="false">DATE(2000+D602,C602,B602)</f>
        <v>44539</v>
      </c>
      <c r="F602" s="28" t="n">
        <v>14.1033</v>
      </c>
      <c r="G602" s="28" t="n">
        <v>14.1034</v>
      </c>
      <c r="H602" s="28" t="n">
        <v>14.1033</v>
      </c>
      <c r="I602" s="29" t="n">
        <f aca="false">F602-F603</f>
        <v>0.000900000000001455</v>
      </c>
      <c r="J602" s="30" t="n">
        <f aca="false">I602/F603/(E602-E603)*100</f>
        <v>0.00638189244384966</v>
      </c>
      <c r="K602" s="31" t="n">
        <f aca="false">IF(H602&lt;H603,1+K603,0)</f>
        <v>0</v>
      </c>
      <c r="L602" s="32" t="n">
        <f aca="false">MIN(0, H602-MAX(H603:H613))</f>
        <v>0</v>
      </c>
      <c r="M602" s="3" t="n">
        <f aca="false">ABS(L602)/MAX(H602:H613)</f>
        <v>0</v>
      </c>
    </row>
    <row r="603" customFormat="false" ht="15" hidden="false" customHeight="false" outlineLevel="0" collapsed="false">
      <c r="A603" s="25" t="s">
        <v>613</v>
      </c>
      <c r="B603" s="25" t="str">
        <f aca="false">LEFT(A603,2)</f>
        <v>08</v>
      </c>
      <c r="C603" s="26" t="n">
        <f aca="false">VLOOKUP(MID(A603,4,4),MONTHS!$A$1:$B$12,2,0)</f>
        <v>12</v>
      </c>
      <c r="D603" s="26" t="n">
        <f aca="false">_xlfn.NUMBERVALUE(RIGHT(A603,2))-43</f>
        <v>21</v>
      </c>
      <c r="E603" s="27" t="n">
        <f aca="false">DATE(2000+D603,C603,B603)</f>
        <v>44538</v>
      </c>
      <c r="F603" s="28" t="n">
        <v>14.1024</v>
      </c>
      <c r="G603" s="28" t="n">
        <v>14.1025</v>
      </c>
      <c r="H603" s="28" t="n">
        <v>14.1024</v>
      </c>
      <c r="I603" s="29" t="n">
        <f aca="false">F603-F604</f>
        <v>0.000499999999998835</v>
      </c>
      <c r="J603" s="30" t="n">
        <f aca="false">I603/F604/(E603-E604)*100</f>
        <v>0.00354562151198657</v>
      </c>
      <c r="K603" s="31" t="n">
        <f aca="false">IF(H603&lt;H604,1+K604,0)</f>
        <v>0</v>
      </c>
      <c r="L603" s="32" t="n">
        <f aca="false">MIN(0, H603-MAX(H604:H614))</f>
        <v>0</v>
      </c>
      <c r="M603" s="3" t="n">
        <f aca="false">ABS(L603)/MAX(H603:H614)</f>
        <v>0</v>
      </c>
    </row>
    <row r="604" customFormat="false" ht="15" hidden="false" customHeight="false" outlineLevel="0" collapsed="false">
      <c r="A604" s="25" t="s">
        <v>614</v>
      </c>
      <c r="B604" s="25" t="str">
        <f aca="false">LEFT(A604,2)</f>
        <v>07</v>
      </c>
      <c r="C604" s="26" t="n">
        <f aca="false">VLOOKUP(MID(A604,4,4),MONTHS!$A$1:$B$12,2,0)</f>
        <v>12</v>
      </c>
      <c r="D604" s="26" t="n">
        <f aca="false">_xlfn.NUMBERVALUE(RIGHT(A604,2))-43</f>
        <v>21</v>
      </c>
      <c r="E604" s="27" t="n">
        <f aca="false">DATE(2000+D604,C604,B604)</f>
        <v>44537</v>
      </c>
      <c r="F604" s="28" t="n">
        <v>14.1019</v>
      </c>
      <c r="G604" s="28" t="n">
        <v>14.102</v>
      </c>
      <c r="H604" s="28" t="n">
        <v>14.1019</v>
      </c>
      <c r="I604" s="29" t="n">
        <f aca="false">F604-F605</f>
        <v>0.00110000000000099</v>
      </c>
      <c r="J604" s="30" t="n">
        <f aca="false">I604/F605/(E604-E605)*100</f>
        <v>0.00195024395779138</v>
      </c>
      <c r="K604" s="31" t="n">
        <f aca="false">IF(H604&lt;H605,1+K605,0)</f>
        <v>0</v>
      </c>
      <c r="L604" s="32" t="n">
        <f aca="false">MIN(0, H604-MAX(H605:H615))</f>
        <v>0</v>
      </c>
      <c r="M604" s="3" t="n">
        <f aca="false">ABS(L604)/MAX(H604:H615)</f>
        <v>0</v>
      </c>
    </row>
    <row r="605" customFormat="false" ht="15" hidden="false" customHeight="false" outlineLevel="0" collapsed="false">
      <c r="A605" s="25" t="s">
        <v>615</v>
      </c>
      <c r="B605" s="25" t="str">
        <f aca="false">LEFT(A605,2)</f>
        <v>03</v>
      </c>
      <c r="C605" s="26" t="n">
        <f aca="false">VLOOKUP(MID(A605,4,4),MONTHS!$A$1:$B$12,2,0)</f>
        <v>12</v>
      </c>
      <c r="D605" s="26" t="n">
        <f aca="false">_xlfn.NUMBERVALUE(RIGHT(A605,2))-43</f>
        <v>21</v>
      </c>
      <c r="E605" s="27" t="n">
        <f aca="false">DATE(2000+D605,C605,B605)</f>
        <v>44533</v>
      </c>
      <c r="F605" s="28" t="n">
        <v>14.1008</v>
      </c>
      <c r="G605" s="28" t="n">
        <v>14.1009</v>
      </c>
      <c r="H605" s="28" t="n">
        <v>14.1008</v>
      </c>
      <c r="I605" s="29" t="n">
        <f aca="false">F605-F606</f>
        <v>0.000700000000000145</v>
      </c>
      <c r="J605" s="30" t="n">
        <f aca="false">I605/F606/(E605-E606)*100</f>
        <v>0.00496450379784643</v>
      </c>
      <c r="K605" s="31" t="n">
        <f aca="false">IF(H605&lt;H606,1+K606,0)</f>
        <v>0</v>
      </c>
      <c r="L605" s="32" t="n">
        <f aca="false">MIN(0, H605-MAX(H606:H616))</f>
        <v>0</v>
      </c>
      <c r="M605" s="3" t="n">
        <f aca="false">ABS(L605)/MAX(H605:H616)</f>
        <v>0</v>
      </c>
    </row>
    <row r="606" customFormat="false" ht="15" hidden="false" customHeight="false" outlineLevel="0" collapsed="false">
      <c r="A606" s="25" t="s">
        <v>616</v>
      </c>
      <c r="B606" s="25" t="str">
        <f aca="false">LEFT(A606,2)</f>
        <v>02</v>
      </c>
      <c r="C606" s="26" t="n">
        <f aca="false">VLOOKUP(MID(A606,4,4),MONTHS!$A$1:$B$12,2,0)</f>
        <v>12</v>
      </c>
      <c r="D606" s="26" t="n">
        <f aca="false">_xlfn.NUMBERVALUE(RIGHT(A606,2))-43</f>
        <v>21</v>
      </c>
      <c r="E606" s="27" t="n">
        <f aca="false">DATE(2000+D606,C606,B606)</f>
        <v>44532</v>
      </c>
      <c r="F606" s="28" t="n">
        <v>14.1001</v>
      </c>
      <c r="G606" s="28" t="n">
        <v>14.1002</v>
      </c>
      <c r="H606" s="28" t="n">
        <v>14.1001</v>
      </c>
      <c r="I606" s="29" t="n">
        <f aca="false">F606-F607</f>
        <v>9.99999999997669E-005</v>
      </c>
      <c r="J606" s="30" t="n">
        <f aca="false">I606/F607/(E606-E607)*100</f>
        <v>0.000709219858154375</v>
      </c>
      <c r="K606" s="31" t="n">
        <f aca="false">IF(H606&lt;H607,1+K607,0)</f>
        <v>0</v>
      </c>
      <c r="L606" s="32" t="n">
        <f aca="false">MIN(0, H606-MAX(H607:H617))</f>
        <v>-9.99999999997669E-005</v>
      </c>
      <c r="M606" s="3" t="n">
        <f aca="false">ABS(L606)/MAX(H606:H617)</f>
        <v>7.09209798440922E-006</v>
      </c>
    </row>
    <row r="607" customFormat="false" ht="15" hidden="false" customHeight="false" outlineLevel="0" collapsed="false">
      <c r="A607" s="25" t="s">
        <v>617</v>
      </c>
      <c r="B607" s="25" t="str">
        <f aca="false">LEFT(A607,2)</f>
        <v>01</v>
      </c>
      <c r="C607" s="26" t="n">
        <f aca="false">VLOOKUP(MID(A607,4,4),MONTHS!$A$1:$B$12,2,0)</f>
        <v>12</v>
      </c>
      <c r="D607" s="26" t="n">
        <f aca="false">_xlfn.NUMBERVALUE(RIGHT(A607,2))-43</f>
        <v>21</v>
      </c>
      <c r="E607" s="27" t="n">
        <f aca="false">DATE(2000+D607,C607,B607)</f>
        <v>44531</v>
      </c>
      <c r="F607" s="28" t="n">
        <v>14.1</v>
      </c>
      <c r="G607" s="28" t="n">
        <v>14.1001</v>
      </c>
      <c r="H607" s="28" t="n">
        <v>14.1</v>
      </c>
      <c r="I607" s="29" t="n">
        <f aca="false">F607-F608</f>
        <v>-0.000199999999999534</v>
      </c>
      <c r="J607" s="30" t="n">
        <f aca="false">I607/F608/(E607-E608)*100</f>
        <v>-0.00141841959688184</v>
      </c>
      <c r="K607" s="31" t="n">
        <f aca="false">IF(H607&lt;H608,1+K608,0)</f>
        <v>1</v>
      </c>
      <c r="L607" s="32" t="n">
        <f aca="false">MIN(0, H607-MAX(H608:H618))</f>
        <v>-0.000199999999999534</v>
      </c>
      <c r="M607" s="3" t="n">
        <f aca="false">ABS(L607)/MAX(H607:H618)</f>
        <v>1.41841959688184E-005</v>
      </c>
    </row>
    <row r="608" customFormat="false" ht="15" hidden="false" customHeight="false" outlineLevel="0" collapsed="false">
      <c r="A608" s="25" t="s">
        <v>618</v>
      </c>
      <c r="B608" s="25" t="str">
        <f aca="false">LEFT(A608,2)</f>
        <v>30</v>
      </c>
      <c r="C608" s="26" t="n">
        <f aca="false">VLOOKUP(MID(A608,4,4),MONTHS!$A$1:$B$12,2,0)</f>
        <v>11</v>
      </c>
      <c r="D608" s="26" t="n">
        <f aca="false">_xlfn.NUMBERVALUE(RIGHT(A608,2))-43</f>
        <v>21</v>
      </c>
      <c r="E608" s="27" t="n">
        <f aca="false">DATE(2000+D608,C608,B608)</f>
        <v>44530</v>
      </c>
      <c r="F608" s="28" t="n">
        <v>14.1002</v>
      </c>
      <c r="G608" s="28" t="n">
        <v>14.1003</v>
      </c>
      <c r="H608" s="28" t="n">
        <v>14.1002</v>
      </c>
      <c r="I608" s="29" t="n">
        <f aca="false">F608-F609</f>
        <v>0.000699999999998369</v>
      </c>
      <c r="J608" s="30" t="n">
        <f aca="false">I608/F609/(E608-E609)*100</f>
        <v>0.00496471506080619</v>
      </c>
      <c r="K608" s="31" t="n">
        <f aca="false">IF(H608&lt;H609,1+K609,0)</f>
        <v>0</v>
      </c>
      <c r="L608" s="32" t="n">
        <f aca="false">MIN(0, H608-MAX(H609:H619))</f>
        <v>0</v>
      </c>
      <c r="M608" s="3" t="n">
        <f aca="false">ABS(L608)/MAX(H608:H619)</f>
        <v>0</v>
      </c>
    </row>
    <row r="609" customFormat="false" ht="15" hidden="false" customHeight="false" outlineLevel="0" collapsed="false">
      <c r="A609" s="25" t="s">
        <v>619</v>
      </c>
      <c r="B609" s="25" t="str">
        <f aca="false">LEFT(A609,2)</f>
        <v>29</v>
      </c>
      <c r="C609" s="26" t="n">
        <f aca="false">VLOOKUP(MID(A609,4,4),MONTHS!$A$1:$B$12,2,0)</f>
        <v>11</v>
      </c>
      <c r="D609" s="26" t="n">
        <f aca="false">_xlfn.NUMBERVALUE(RIGHT(A609,2))-43</f>
        <v>21</v>
      </c>
      <c r="E609" s="27" t="n">
        <f aca="false">DATE(2000+D609,C609,B609)</f>
        <v>44529</v>
      </c>
      <c r="F609" s="28" t="n">
        <v>14.0995</v>
      </c>
      <c r="G609" s="28" t="n">
        <v>14.0996</v>
      </c>
      <c r="H609" s="28" t="n">
        <v>14.0995</v>
      </c>
      <c r="I609" s="29" t="n">
        <f aca="false">F609-F610</f>
        <v>0.00150000000000006</v>
      </c>
      <c r="J609" s="30" t="n">
        <f aca="false">I609/F610/(E609-E610)*100</f>
        <v>0.0035466023549441</v>
      </c>
      <c r="K609" s="31" t="n">
        <f aca="false">IF(H609&lt;H610,1+K610,0)</f>
        <v>0</v>
      </c>
      <c r="L609" s="32" t="n">
        <f aca="false">MIN(0, H609-MAX(H610:H620))</f>
        <v>0</v>
      </c>
      <c r="M609" s="3" t="n">
        <f aca="false">ABS(L609)/MAX(H609:H620)</f>
        <v>0</v>
      </c>
    </row>
    <row r="610" customFormat="false" ht="15" hidden="false" customHeight="false" outlineLevel="0" collapsed="false">
      <c r="A610" s="25" t="s">
        <v>620</v>
      </c>
      <c r="B610" s="25" t="str">
        <f aca="false">LEFT(A610,2)</f>
        <v>26</v>
      </c>
      <c r="C610" s="26" t="n">
        <f aca="false">VLOOKUP(MID(A610,4,4),MONTHS!$A$1:$B$12,2,0)</f>
        <v>11</v>
      </c>
      <c r="D610" s="26" t="n">
        <f aca="false">_xlfn.NUMBERVALUE(RIGHT(A610,2))-43</f>
        <v>21</v>
      </c>
      <c r="E610" s="27" t="n">
        <f aca="false">DATE(2000+D610,C610,B610)</f>
        <v>44526</v>
      </c>
      <c r="F610" s="28" t="n">
        <v>14.098</v>
      </c>
      <c r="G610" s="28" t="n">
        <v>14.0981</v>
      </c>
      <c r="H610" s="28" t="n">
        <v>14.098</v>
      </c>
      <c r="I610" s="29" t="n">
        <f aca="false">F610-F611</f>
        <v>0.000500000000000611</v>
      </c>
      <c r="J610" s="30" t="n">
        <f aca="false">I610/F611/(E610-E611)*100</f>
        <v>0.00354672814329215</v>
      </c>
      <c r="K610" s="31" t="n">
        <f aca="false">IF(H610&lt;H611,1+K611,0)</f>
        <v>0</v>
      </c>
      <c r="L610" s="32" t="n">
        <f aca="false">MIN(0, H610-MAX(H611:H621))</f>
        <v>0</v>
      </c>
      <c r="M610" s="3" t="n">
        <f aca="false">ABS(L610)/MAX(H610:H621)</f>
        <v>0</v>
      </c>
    </row>
    <row r="611" customFormat="false" ht="15" hidden="false" customHeight="false" outlineLevel="0" collapsed="false">
      <c r="A611" s="25" t="s">
        <v>621</v>
      </c>
      <c r="B611" s="25" t="str">
        <f aca="false">LEFT(A611,2)</f>
        <v>25</v>
      </c>
      <c r="C611" s="26" t="n">
        <f aca="false">VLOOKUP(MID(A611,4,4),MONTHS!$A$1:$B$12,2,0)</f>
        <v>11</v>
      </c>
      <c r="D611" s="26" t="n">
        <f aca="false">_xlfn.NUMBERVALUE(RIGHT(A611,2))-43</f>
        <v>21</v>
      </c>
      <c r="E611" s="27" t="n">
        <f aca="false">DATE(2000+D611,C611,B611)</f>
        <v>44525</v>
      </c>
      <c r="F611" s="28" t="n">
        <v>14.0975</v>
      </c>
      <c r="G611" s="28" t="n">
        <v>14.0976</v>
      </c>
      <c r="H611" s="28" t="n">
        <v>14.0975</v>
      </c>
      <c r="I611" s="29" t="n">
        <f aca="false">F611-F612</f>
        <v>0.000199999999999534</v>
      </c>
      <c r="J611" s="30" t="n">
        <f aca="false">I611/F612/(E611-E612)*100</f>
        <v>0.0014187113844462</v>
      </c>
      <c r="K611" s="31" t="n">
        <f aca="false">IF(H611&lt;H612,1+K612,0)</f>
        <v>0</v>
      </c>
      <c r="L611" s="32" t="n">
        <f aca="false">MIN(0, H611-MAX(H612:H622))</f>
        <v>0</v>
      </c>
      <c r="M611" s="3" t="n">
        <f aca="false">ABS(L611)/MAX(H611:H622)</f>
        <v>0</v>
      </c>
    </row>
    <row r="612" customFormat="false" ht="15" hidden="false" customHeight="false" outlineLevel="0" collapsed="false">
      <c r="A612" s="25" t="s">
        <v>622</v>
      </c>
      <c r="B612" s="25" t="str">
        <f aca="false">LEFT(A612,2)</f>
        <v>24</v>
      </c>
      <c r="C612" s="26" t="n">
        <f aca="false">VLOOKUP(MID(A612,4,4),MONTHS!$A$1:$B$12,2,0)</f>
        <v>11</v>
      </c>
      <c r="D612" s="26" t="n">
        <f aca="false">_xlfn.NUMBERVALUE(RIGHT(A612,2))-43</f>
        <v>21</v>
      </c>
      <c r="E612" s="27" t="n">
        <f aca="false">DATE(2000+D612,C612,B612)</f>
        <v>44524</v>
      </c>
      <c r="F612" s="28" t="n">
        <v>14.0973</v>
      </c>
      <c r="G612" s="28" t="n">
        <v>14.0974</v>
      </c>
      <c r="H612" s="28" t="n">
        <v>14.0973</v>
      </c>
      <c r="I612" s="29" t="n">
        <f aca="false">F612-F613</f>
        <v>0</v>
      </c>
      <c r="J612" s="30" t="n">
        <f aca="false">I612/F613/(E612-E613)*100</f>
        <v>0</v>
      </c>
      <c r="K612" s="31" t="n">
        <f aca="false">IF(H612&lt;H613,1+K613,0)</f>
        <v>0</v>
      </c>
      <c r="L612" s="32" t="n">
        <f aca="false">MIN(0, H612-MAX(H613:H623))</f>
        <v>0</v>
      </c>
      <c r="M612" s="3" t="n">
        <f aca="false">ABS(L612)/MAX(H612:H623)</f>
        <v>0</v>
      </c>
    </row>
    <row r="613" customFormat="false" ht="15" hidden="false" customHeight="false" outlineLevel="0" collapsed="false">
      <c r="A613" s="25" t="s">
        <v>623</v>
      </c>
      <c r="B613" s="25" t="str">
        <f aca="false">LEFT(A613,2)</f>
        <v>23</v>
      </c>
      <c r="C613" s="26" t="n">
        <f aca="false">VLOOKUP(MID(A613,4,4),MONTHS!$A$1:$B$12,2,0)</f>
        <v>11</v>
      </c>
      <c r="D613" s="26" t="n">
        <f aca="false">_xlfn.NUMBERVALUE(RIGHT(A613,2))-43</f>
        <v>21</v>
      </c>
      <c r="E613" s="27" t="n">
        <f aca="false">DATE(2000+D613,C613,B613)</f>
        <v>44523</v>
      </c>
      <c r="F613" s="28" t="n">
        <v>14.0973</v>
      </c>
      <c r="G613" s="28" t="n">
        <v>14.0974</v>
      </c>
      <c r="H613" s="28" t="n">
        <v>14.0973</v>
      </c>
      <c r="I613" s="29" t="n">
        <f aca="false">F613-F614</f>
        <v>0.000300000000001077</v>
      </c>
      <c r="J613" s="30" t="n">
        <f aca="false">I613/F614/(E613-E614)*100</f>
        <v>0.00212811236434048</v>
      </c>
      <c r="K613" s="31" t="n">
        <f aca="false">IF(H613&lt;H614,1+K614,0)</f>
        <v>0</v>
      </c>
      <c r="L613" s="32" t="n">
        <f aca="false">MIN(0, H613-MAX(H614:H624))</f>
        <v>0</v>
      </c>
      <c r="M613" s="3" t="n">
        <f aca="false">ABS(L613)/MAX(H613:H624)</f>
        <v>0</v>
      </c>
    </row>
    <row r="614" customFormat="false" ht="15" hidden="false" customHeight="false" outlineLevel="0" collapsed="false">
      <c r="A614" s="25" t="s">
        <v>624</v>
      </c>
      <c r="B614" s="25" t="str">
        <f aca="false">LEFT(A614,2)</f>
        <v>22</v>
      </c>
      <c r="C614" s="26" t="n">
        <f aca="false">VLOOKUP(MID(A614,4,4),MONTHS!$A$1:$B$12,2,0)</f>
        <v>11</v>
      </c>
      <c r="D614" s="26" t="n">
        <f aca="false">_xlfn.NUMBERVALUE(RIGHT(A614,2))-43</f>
        <v>21</v>
      </c>
      <c r="E614" s="27" t="n">
        <f aca="false">DATE(2000+D614,C614,B614)</f>
        <v>44522</v>
      </c>
      <c r="F614" s="28" t="n">
        <v>14.097</v>
      </c>
      <c r="G614" s="28" t="n">
        <v>14.0971</v>
      </c>
      <c r="H614" s="28" t="n">
        <v>14.097</v>
      </c>
      <c r="I614" s="29" t="n">
        <f aca="false">F614-F615</f>
        <v>0.000999999999999446</v>
      </c>
      <c r="J614" s="30" t="n">
        <f aca="false">I614/F615/(E614-E615)*100</f>
        <v>0.0023647370412397</v>
      </c>
      <c r="K614" s="31" t="n">
        <f aca="false">IF(H614&lt;H615,1+K615,0)</f>
        <v>0</v>
      </c>
      <c r="L614" s="32" t="n">
        <f aca="false">MIN(0, H614-MAX(H615:H625))</f>
        <v>0</v>
      </c>
      <c r="M614" s="3" t="n">
        <f aca="false">ABS(L614)/MAX(H614:H625)</f>
        <v>0</v>
      </c>
    </row>
    <row r="615" customFormat="false" ht="15" hidden="false" customHeight="false" outlineLevel="0" collapsed="false">
      <c r="A615" s="25" t="s">
        <v>625</v>
      </c>
      <c r="B615" s="25" t="str">
        <f aca="false">LEFT(A615,2)</f>
        <v>19</v>
      </c>
      <c r="C615" s="26" t="n">
        <f aca="false">VLOOKUP(MID(A615,4,4),MONTHS!$A$1:$B$12,2,0)</f>
        <v>11</v>
      </c>
      <c r="D615" s="26" t="n">
        <f aca="false">_xlfn.NUMBERVALUE(RIGHT(A615,2))-43</f>
        <v>21</v>
      </c>
      <c r="E615" s="27" t="n">
        <f aca="false">DATE(2000+D615,C615,B615)</f>
        <v>44519</v>
      </c>
      <c r="F615" s="28" t="n">
        <v>14.096</v>
      </c>
      <c r="G615" s="28" t="n">
        <v>14.0961</v>
      </c>
      <c r="H615" s="28" t="n">
        <v>14.096</v>
      </c>
      <c r="I615" s="29" t="n">
        <f aca="false">F615-F616</f>
        <v>0.000600000000000378</v>
      </c>
      <c r="J615" s="30" t="n">
        <f aca="false">I615/F616/(E615-E616)*100</f>
        <v>0.0042567078621421</v>
      </c>
      <c r="K615" s="31" t="n">
        <f aca="false">IF(H615&lt;H616,1+K616,0)</f>
        <v>0</v>
      </c>
      <c r="L615" s="32" t="n">
        <f aca="false">MIN(0, H615-MAX(H616:H626))</f>
        <v>0</v>
      </c>
      <c r="M615" s="3" t="n">
        <f aca="false">ABS(L615)/MAX(H615:H626)</f>
        <v>0</v>
      </c>
    </row>
    <row r="616" customFormat="false" ht="15" hidden="false" customHeight="false" outlineLevel="0" collapsed="false">
      <c r="A616" s="25" t="s">
        <v>626</v>
      </c>
      <c r="B616" s="25" t="str">
        <f aca="false">LEFT(A616,2)</f>
        <v>18</v>
      </c>
      <c r="C616" s="26" t="n">
        <f aca="false">VLOOKUP(MID(A616,4,4),MONTHS!$A$1:$B$12,2,0)</f>
        <v>11</v>
      </c>
      <c r="D616" s="26" t="n">
        <f aca="false">_xlfn.NUMBERVALUE(RIGHT(A616,2))-43</f>
        <v>21</v>
      </c>
      <c r="E616" s="27" t="n">
        <f aca="false">DATE(2000+D616,C616,B616)</f>
        <v>44518</v>
      </c>
      <c r="F616" s="28" t="n">
        <v>14.0954</v>
      </c>
      <c r="G616" s="28" t="n">
        <v>14.0955</v>
      </c>
      <c r="H616" s="28" t="n">
        <v>14.0954</v>
      </c>
      <c r="I616" s="29" t="n">
        <f aca="false">F616-F617</f>
        <v>0.000600000000000378</v>
      </c>
      <c r="J616" s="30" t="n">
        <f aca="false">I616/F617/(E616-E617)*100</f>
        <v>0.00425688906547364</v>
      </c>
      <c r="K616" s="31" t="n">
        <f aca="false">IF(H616&lt;H617,1+K617,0)</f>
        <v>0</v>
      </c>
      <c r="L616" s="32" t="n">
        <f aca="false">MIN(0, H616-MAX(H617:H627))</f>
        <v>0</v>
      </c>
      <c r="M616" s="3" t="n">
        <f aca="false">ABS(L616)/MAX(H616:H627)</f>
        <v>0</v>
      </c>
    </row>
    <row r="617" customFormat="false" ht="15" hidden="false" customHeight="false" outlineLevel="0" collapsed="false">
      <c r="A617" s="25" t="s">
        <v>627</v>
      </c>
      <c r="B617" s="25" t="str">
        <f aca="false">LEFT(A617,2)</f>
        <v>17</v>
      </c>
      <c r="C617" s="26" t="n">
        <f aca="false">VLOOKUP(MID(A617,4,4),MONTHS!$A$1:$B$12,2,0)</f>
        <v>11</v>
      </c>
      <c r="D617" s="26" t="n">
        <f aca="false">_xlfn.NUMBERVALUE(RIGHT(A617,2))-43</f>
        <v>21</v>
      </c>
      <c r="E617" s="27" t="n">
        <f aca="false">DATE(2000+D617,C617,B617)</f>
        <v>44517</v>
      </c>
      <c r="F617" s="28" t="n">
        <v>14.0948</v>
      </c>
      <c r="G617" s="28" t="n">
        <v>14.0949</v>
      </c>
      <c r="H617" s="28" t="n">
        <v>14.0948</v>
      </c>
      <c r="I617" s="29" t="n">
        <f aca="false">F617-F618</f>
        <v>0.000399999999999068</v>
      </c>
      <c r="J617" s="30" t="n">
        <f aca="false">I617/F618/(E617-E618)*100</f>
        <v>0.00283800658416866</v>
      </c>
      <c r="K617" s="31" t="n">
        <f aca="false">IF(H617&lt;H618,1+K618,0)</f>
        <v>0</v>
      </c>
      <c r="L617" s="32" t="n">
        <f aca="false">MIN(0, H617-MAX(H618:H628))</f>
        <v>0</v>
      </c>
      <c r="M617" s="3" t="n">
        <f aca="false">ABS(L617)/MAX(H617:H628)</f>
        <v>0</v>
      </c>
    </row>
    <row r="618" customFormat="false" ht="15" hidden="false" customHeight="false" outlineLevel="0" collapsed="false">
      <c r="A618" s="25" t="s">
        <v>628</v>
      </c>
      <c r="B618" s="25" t="str">
        <f aca="false">LEFT(A618,2)</f>
        <v>16</v>
      </c>
      <c r="C618" s="26" t="n">
        <f aca="false">VLOOKUP(MID(A618,4,4),MONTHS!$A$1:$B$12,2,0)</f>
        <v>11</v>
      </c>
      <c r="D618" s="26" t="n">
        <f aca="false">_xlfn.NUMBERVALUE(RIGHT(A618,2))-43</f>
        <v>21</v>
      </c>
      <c r="E618" s="27" t="n">
        <f aca="false">DATE(2000+D618,C618,B618)</f>
        <v>44516</v>
      </c>
      <c r="F618" s="28" t="n">
        <v>14.0944</v>
      </c>
      <c r="G618" s="28" t="n">
        <v>14.0945</v>
      </c>
      <c r="H618" s="28" t="n">
        <v>14.0944</v>
      </c>
      <c r="I618" s="29" t="n">
        <f aca="false">F618-F619</f>
        <v>9.99999999997669E-005</v>
      </c>
      <c r="J618" s="30" t="n">
        <f aca="false">I618/F619/(E618-E619)*100</f>
        <v>0.000709506680003739</v>
      </c>
      <c r="K618" s="31" t="n">
        <f aca="false">IF(H618&lt;H619,1+K619,0)</f>
        <v>0</v>
      </c>
      <c r="L618" s="32" t="n">
        <f aca="false">MIN(0, H618-MAX(H619:H629))</f>
        <v>0</v>
      </c>
      <c r="M618" s="3" t="n">
        <f aca="false">ABS(L618)/MAX(H618:H629)</f>
        <v>0</v>
      </c>
    </row>
    <row r="619" customFormat="false" ht="15" hidden="false" customHeight="false" outlineLevel="0" collapsed="false">
      <c r="A619" s="25" t="s">
        <v>629</v>
      </c>
      <c r="B619" s="25" t="str">
        <f aca="false">LEFT(A619,2)</f>
        <v>15</v>
      </c>
      <c r="C619" s="26" t="n">
        <f aca="false">VLOOKUP(MID(A619,4,4),MONTHS!$A$1:$B$12,2,0)</f>
        <v>11</v>
      </c>
      <c r="D619" s="26" t="n">
        <f aca="false">_xlfn.NUMBERVALUE(RIGHT(A619,2))-43</f>
        <v>21</v>
      </c>
      <c r="E619" s="27" t="n">
        <f aca="false">DATE(2000+D619,C619,B619)</f>
        <v>44515</v>
      </c>
      <c r="F619" s="28" t="n">
        <v>14.0943</v>
      </c>
      <c r="G619" s="28" t="n">
        <v>14.0944</v>
      </c>
      <c r="H619" s="28" t="n">
        <v>14.0943</v>
      </c>
      <c r="I619" s="29" t="n">
        <f aca="false">F619-F620</f>
        <v>0.00100000000000122</v>
      </c>
      <c r="J619" s="30" t="n">
        <f aca="false">I619/F620/(E619-E620)*100</f>
        <v>0.00236519007850355</v>
      </c>
      <c r="K619" s="31" t="n">
        <f aca="false">IF(H619&lt;H620,1+K620,0)</f>
        <v>0</v>
      </c>
      <c r="L619" s="32" t="n">
        <f aca="false">MIN(0, H619-MAX(H620:H630))</f>
        <v>0</v>
      </c>
      <c r="M619" s="3" t="n">
        <f aca="false">ABS(L619)/MAX(H619:H630)</f>
        <v>0</v>
      </c>
    </row>
    <row r="620" customFormat="false" ht="15" hidden="false" customHeight="false" outlineLevel="0" collapsed="false">
      <c r="A620" s="25" t="s">
        <v>630</v>
      </c>
      <c r="B620" s="25" t="str">
        <f aca="false">LEFT(A620,2)</f>
        <v>12</v>
      </c>
      <c r="C620" s="26" t="n">
        <f aca="false">VLOOKUP(MID(A620,4,4),MONTHS!$A$1:$B$12,2,0)</f>
        <v>11</v>
      </c>
      <c r="D620" s="26" t="n">
        <f aca="false">_xlfn.NUMBERVALUE(RIGHT(A620,2))-43</f>
        <v>21</v>
      </c>
      <c r="E620" s="27" t="n">
        <f aca="false">DATE(2000+D620,C620,B620)</f>
        <v>44512</v>
      </c>
      <c r="F620" s="28" t="n">
        <v>14.0933</v>
      </c>
      <c r="G620" s="28" t="n">
        <v>14.0934</v>
      </c>
      <c r="H620" s="28" t="n">
        <v>14.0933</v>
      </c>
      <c r="I620" s="29" t="n">
        <f aca="false">F620-F621</f>
        <v>0.000499999999998835</v>
      </c>
      <c r="J620" s="30" t="n">
        <f aca="false">I620/F621/(E620-E621)*100</f>
        <v>0.00354791099000081</v>
      </c>
      <c r="K620" s="31" t="n">
        <f aca="false">IF(H620&lt;H621,1+K621,0)</f>
        <v>0</v>
      </c>
      <c r="L620" s="32" t="n">
        <f aca="false">MIN(0, H620-MAX(H621:H631))</f>
        <v>0</v>
      </c>
      <c r="M620" s="3" t="n">
        <f aca="false">ABS(L620)/MAX(H620:H631)</f>
        <v>0</v>
      </c>
    </row>
    <row r="621" customFormat="false" ht="15" hidden="false" customHeight="false" outlineLevel="0" collapsed="false">
      <c r="A621" s="25" t="s">
        <v>631</v>
      </c>
      <c r="B621" s="25" t="str">
        <f aca="false">LEFT(A621,2)</f>
        <v>11</v>
      </c>
      <c r="C621" s="26" t="n">
        <f aca="false">VLOOKUP(MID(A621,4,4),MONTHS!$A$1:$B$12,2,0)</f>
        <v>11</v>
      </c>
      <c r="D621" s="26" t="n">
        <f aca="false">_xlfn.NUMBERVALUE(RIGHT(A621,2))-43</f>
        <v>21</v>
      </c>
      <c r="E621" s="27" t="n">
        <f aca="false">DATE(2000+D621,C621,B621)</f>
        <v>44511</v>
      </c>
      <c r="F621" s="28" t="n">
        <v>14.0928</v>
      </c>
      <c r="G621" s="28" t="n">
        <v>14.0929</v>
      </c>
      <c r="H621" s="28" t="n">
        <v>14.0928</v>
      </c>
      <c r="I621" s="29" t="n">
        <f aca="false">F621-F622</f>
        <v>-9.99999999997669E-005</v>
      </c>
      <c r="J621" s="30" t="n">
        <f aca="false">I621/F622/(E621-E622)*100</f>
        <v>-0.000709577162966933</v>
      </c>
      <c r="K621" s="31" t="n">
        <f aca="false">IF(H621&lt;H622,1+K622,0)</f>
        <v>1</v>
      </c>
      <c r="L621" s="32" t="n">
        <f aca="false">MIN(0, H621-MAX(H622:H632))</f>
        <v>-9.99999999997669E-005</v>
      </c>
      <c r="M621" s="3" t="n">
        <f aca="false">ABS(L621)/MAX(H621:H632)</f>
        <v>7.09577162966933E-006</v>
      </c>
    </row>
    <row r="622" customFormat="false" ht="15" hidden="false" customHeight="false" outlineLevel="0" collapsed="false">
      <c r="A622" s="25" t="s">
        <v>632</v>
      </c>
      <c r="B622" s="25" t="str">
        <f aca="false">LEFT(A622,2)</f>
        <v>10</v>
      </c>
      <c r="C622" s="26" t="n">
        <f aca="false">VLOOKUP(MID(A622,4,4),MONTHS!$A$1:$B$12,2,0)</f>
        <v>11</v>
      </c>
      <c r="D622" s="26" t="n">
        <f aca="false">_xlfn.NUMBERVALUE(RIGHT(A622,2))-43</f>
        <v>21</v>
      </c>
      <c r="E622" s="27" t="n">
        <f aca="false">DATE(2000+D622,C622,B622)</f>
        <v>44510</v>
      </c>
      <c r="F622" s="28" t="n">
        <v>14.0929</v>
      </c>
      <c r="G622" s="28" t="n">
        <v>14.093</v>
      </c>
      <c r="H622" s="28" t="n">
        <v>14.0929</v>
      </c>
      <c r="I622" s="29" t="n">
        <f aca="false">F622-F623</f>
        <v>0.000600000000000378</v>
      </c>
      <c r="J622" s="30" t="n">
        <f aca="false">I622/F623/(E622-E623)*100</f>
        <v>0.00425764424544168</v>
      </c>
      <c r="K622" s="31" t="n">
        <f aca="false">IF(H622&lt;H623,1+K623,0)</f>
        <v>0</v>
      </c>
      <c r="L622" s="32" t="n">
        <f aca="false">MIN(0, H622-MAX(H623:H633))</f>
        <v>0</v>
      </c>
      <c r="M622" s="3" t="n">
        <f aca="false">ABS(L622)/MAX(H622:H633)</f>
        <v>0</v>
      </c>
    </row>
    <row r="623" customFormat="false" ht="15" hidden="false" customHeight="false" outlineLevel="0" collapsed="false">
      <c r="A623" s="25" t="s">
        <v>633</v>
      </c>
      <c r="B623" s="25" t="str">
        <f aca="false">LEFT(A623,2)</f>
        <v>09</v>
      </c>
      <c r="C623" s="26" t="n">
        <f aca="false">VLOOKUP(MID(A623,4,4),MONTHS!$A$1:$B$12,2,0)</f>
        <v>11</v>
      </c>
      <c r="D623" s="26" t="n">
        <f aca="false">_xlfn.NUMBERVALUE(RIGHT(A623,2))-43</f>
        <v>21</v>
      </c>
      <c r="E623" s="27" t="n">
        <f aca="false">DATE(2000+D623,C623,B623)</f>
        <v>44509</v>
      </c>
      <c r="F623" s="28" t="n">
        <v>14.0923</v>
      </c>
      <c r="G623" s="28" t="n">
        <v>14.0924</v>
      </c>
      <c r="H623" s="28" t="n">
        <v>14.0923</v>
      </c>
      <c r="I623" s="29" t="n">
        <f aca="false">F623-F624</f>
        <v>0.000600000000000378</v>
      </c>
      <c r="J623" s="30" t="n">
        <f aca="false">I623/F624/(E623-E624)*100</f>
        <v>0.00425782552850528</v>
      </c>
      <c r="K623" s="31" t="n">
        <f aca="false">IF(H623&lt;H624,1+K624,0)</f>
        <v>0</v>
      </c>
      <c r="L623" s="32" t="n">
        <f aca="false">MIN(0, H623-MAX(H624:H634))</f>
        <v>0</v>
      </c>
      <c r="M623" s="3" t="n">
        <f aca="false">ABS(L623)/MAX(H623:H634)</f>
        <v>0</v>
      </c>
    </row>
    <row r="624" customFormat="false" ht="15" hidden="false" customHeight="false" outlineLevel="0" collapsed="false">
      <c r="A624" s="25" t="s">
        <v>634</v>
      </c>
      <c r="B624" s="25" t="str">
        <f aca="false">LEFT(A624,2)</f>
        <v>08</v>
      </c>
      <c r="C624" s="26" t="n">
        <f aca="false">VLOOKUP(MID(A624,4,4),MONTHS!$A$1:$B$12,2,0)</f>
        <v>11</v>
      </c>
      <c r="D624" s="26" t="n">
        <f aca="false">_xlfn.NUMBERVALUE(RIGHT(A624,2))-43</f>
        <v>21</v>
      </c>
      <c r="E624" s="27" t="n">
        <f aca="false">DATE(2000+D624,C624,B624)</f>
        <v>44508</v>
      </c>
      <c r="F624" s="28" t="n">
        <v>14.0917</v>
      </c>
      <c r="G624" s="28" t="n">
        <v>14.0918</v>
      </c>
      <c r="H624" s="28" t="n">
        <v>14.0917</v>
      </c>
      <c r="I624" s="29" t="n">
        <f aca="false">F624-F625</f>
        <v>0.00109999999999921</v>
      </c>
      <c r="J624" s="30" t="n">
        <f aca="false">I624/F625/(E624-E625)*100</f>
        <v>0.00260220761831579</v>
      </c>
      <c r="K624" s="31" t="n">
        <f aca="false">IF(H624&lt;H625,1+K625,0)</f>
        <v>0</v>
      </c>
      <c r="L624" s="32" t="n">
        <f aca="false">MIN(0, H624-MAX(H625:H635))</f>
        <v>0</v>
      </c>
      <c r="M624" s="3" t="n">
        <f aca="false">ABS(L624)/MAX(H624:H635)</f>
        <v>0</v>
      </c>
    </row>
    <row r="625" customFormat="false" ht="15" hidden="false" customHeight="false" outlineLevel="0" collapsed="false">
      <c r="A625" s="25" t="s">
        <v>635</v>
      </c>
      <c r="B625" s="25" t="str">
        <f aca="false">LEFT(A625,2)</f>
        <v>05</v>
      </c>
      <c r="C625" s="26" t="n">
        <f aca="false">VLOOKUP(MID(A625,4,4),MONTHS!$A$1:$B$12,2,0)</f>
        <v>11</v>
      </c>
      <c r="D625" s="26" t="n">
        <f aca="false">_xlfn.NUMBERVALUE(RIGHT(A625,2))-43</f>
        <v>21</v>
      </c>
      <c r="E625" s="27" t="n">
        <f aca="false">DATE(2000+D625,C625,B625)</f>
        <v>44505</v>
      </c>
      <c r="F625" s="28" t="n">
        <v>14.0906</v>
      </c>
      <c r="G625" s="28" t="n">
        <v>14.0907</v>
      </c>
      <c r="H625" s="28" t="n">
        <v>14.0906</v>
      </c>
      <c r="I625" s="29" t="n">
        <f aca="false">F625-F626</f>
        <v>0.000899999999999679</v>
      </c>
      <c r="J625" s="30" t="n">
        <f aca="false">I625/F626/(E625-E626)*100</f>
        <v>0.00638764487533218</v>
      </c>
      <c r="K625" s="31" t="n">
        <f aca="false">IF(H625&lt;H626,1+K626,0)</f>
        <v>0</v>
      </c>
      <c r="L625" s="32" t="n">
        <f aca="false">MIN(0, H625-MAX(H626:H636))</f>
        <v>-0.000399999999999068</v>
      </c>
      <c r="M625" s="3" t="n">
        <f aca="false">ABS(L625)/MAX(H625:H636)</f>
        <v>2.83869136327491E-005</v>
      </c>
    </row>
    <row r="626" customFormat="false" ht="15" hidden="false" customHeight="false" outlineLevel="0" collapsed="false">
      <c r="A626" s="25" t="s">
        <v>636</v>
      </c>
      <c r="B626" s="25" t="str">
        <f aca="false">LEFT(A626,2)</f>
        <v>04</v>
      </c>
      <c r="C626" s="26" t="n">
        <f aca="false">VLOOKUP(MID(A626,4,4),MONTHS!$A$1:$B$12,2,0)</f>
        <v>11</v>
      </c>
      <c r="D626" s="26" t="n">
        <f aca="false">_xlfn.NUMBERVALUE(RIGHT(A626,2))-43</f>
        <v>21</v>
      </c>
      <c r="E626" s="27" t="n">
        <f aca="false">DATE(2000+D626,C626,B626)</f>
        <v>44504</v>
      </c>
      <c r="F626" s="28" t="n">
        <v>14.0897</v>
      </c>
      <c r="G626" s="28" t="n">
        <v>14.0898</v>
      </c>
      <c r="H626" s="28" t="n">
        <v>14.0897</v>
      </c>
      <c r="I626" s="29" t="n">
        <f aca="false">F626-F627</f>
        <v>-0.00129999999999875</v>
      </c>
      <c r="J626" s="30" t="n">
        <f aca="false">I626/F627/(E626-E627)*100</f>
        <v>-0.00922574693065607</v>
      </c>
      <c r="K626" s="31" t="n">
        <f aca="false">IF(H626&lt;H627,1+K627,0)</f>
        <v>1</v>
      </c>
      <c r="L626" s="32" t="n">
        <f aca="false">MIN(0, H626-MAX(H627:H637))</f>
        <v>-0.00129999999999875</v>
      </c>
      <c r="M626" s="3" t="n">
        <f aca="false">ABS(L626)/MAX(H626:H637)</f>
        <v>9.22574693065607E-005</v>
      </c>
    </row>
    <row r="627" customFormat="false" ht="15" hidden="false" customHeight="false" outlineLevel="0" collapsed="false">
      <c r="A627" s="25" t="s">
        <v>637</v>
      </c>
      <c r="B627" s="25" t="str">
        <f aca="false">LEFT(A627,2)</f>
        <v>03</v>
      </c>
      <c r="C627" s="26" t="n">
        <f aca="false">VLOOKUP(MID(A627,4,4),MONTHS!$A$1:$B$12,2,0)</f>
        <v>11</v>
      </c>
      <c r="D627" s="26" t="n">
        <f aca="false">_xlfn.NUMBERVALUE(RIGHT(A627,2))-43</f>
        <v>21</v>
      </c>
      <c r="E627" s="27" t="n">
        <f aca="false">DATE(2000+D627,C627,B627)</f>
        <v>44503</v>
      </c>
      <c r="F627" s="28" t="n">
        <v>14.091</v>
      </c>
      <c r="G627" s="28" t="n">
        <v>14.0911</v>
      </c>
      <c r="H627" s="28" t="n">
        <v>14.091</v>
      </c>
      <c r="I627" s="29" t="n">
        <f aca="false">F627-F628</f>
        <v>0.000700000000000145</v>
      </c>
      <c r="J627" s="30" t="n">
        <f aca="false">I627/F628/(E627-E628)*100</f>
        <v>0.00496795667941879</v>
      </c>
      <c r="K627" s="31" t="n">
        <f aca="false">IF(H627&lt;H628,1+K628,0)</f>
        <v>0</v>
      </c>
      <c r="L627" s="32" t="n">
        <f aca="false">MIN(0, H627-MAX(H628:H638))</f>
        <v>0</v>
      </c>
      <c r="M627" s="3" t="n">
        <f aca="false">ABS(L627)/MAX(H627:H638)</f>
        <v>0</v>
      </c>
    </row>
    <row r="628" customFormat="false" ht="15" hidden="false" customHeight="false" outlineLevel="0" collapsed="false">
      <c r="A628" s="25" t="s">
        <v>638</v>
      </c>
      <c r="B628" s="25" t="str">
        <f aca="false">LEFT(A628,2)</f>
        <v>02</v>
      </c>
      <c r="C628" s="26" t="n">
        <f aca="false">VLOOKUP(MID(A628,4,4),MONTHS!$A$1:$B$12,2,0)</f>
        <v>11</v>
      </c>
      <c r="D628" s="26" t="n">
        <f aca="false">_xlfn.NUMBERVALUE(RIGHT(A628,2))-43</f>
        <v>21</v>
      </c>
      <c r="E628" s="27" t="n">
        <f aca="false">DATE(2000+D628,C628,B628)</f>
        <v>44502</v>
      </c>
      <c r="F628" s="28" t="n">
        <v>14.0903</v>
      </c>
      <c r="G628" s="28" t="n">
        <v>14.0904</v>
      </c>
      <c r="H628" s="28" t="n">
        <v>14.0903</v>
      </c>
      <c r="I628" s="29" t="n">
        <f aca="false">F628-F629</f>
        <v>0.000799999999999912</v>
      </c>
      <c r="J628" s="30" t="n">
        <f aca="false">I628/F629/(E628-E629)*100</f>
        <v>0.00567798715355344</v>
      </c>
      <c r="K628" s="31" t="n">
        <f aca="false">IF(H628&lt;H629,1+K629,0)</f>
        <v>0</v>
      </c>
      <c r="L628" s="32" t="n">
        <f aca="false">MIN(0, H628-MAX(H629:H639))</f>
        <v>0</v>
      </c>
      <c r="M628" s="3" t="n">
        <f aca="false">ABS(L628)/MAX(H628:H639)</f>
        <v>0</v>
      </c>
    </row>
    <row r="629" customFormat="false" ht="15" hidden="false" customHeight="false" outlineLevel="0" collapsed="false">
      <c r="A629" s="25" t="s">
        <v>639</v>
      </c>
      <c r="B629" s="25" t="str">
        <f aca="false">LEFT(A629,2)</f>
        <v>01</v>
      </c>
      <c r="C629" s="26" t="n">
        <f aca="false">VLOOKUP(MID(A629,4,4),MONTHS!$A$1:$B$12,2,0)</f>
        <v>11</v>
      </c>
      <c r="D629" s="26" t="n">
        <f aca="false">_xlfn.NUMBERVALUE(RIGHT(A629,2))-43</f>
        <v>21</v>
      </c>
      <c r="E629" s="27" t="n">
        <f aca="false">DATE(2000+D629,C629,B629)</f>
        <v>44501</v>
      </c>
      <c r="F629" s="28" t="n">
        <v>14.0895</v>
      </c>
      <c r="G629" s="28" t="n">
        <v>14.0896</v>
      </c>
      <c r="H629" s="28" t="n">
        <v>14.0895</v>
      </c>
      <c r="I629" s="29" t="n">
        <f aca="false">F629-F630</f>
        <v>0.000699999999998369</v>
      </c>
      <c r="J629" s="30" t="n">
        <f aca="false">I629/F630/(E629-E630)*100</f>
        <v>0.00165616186852528</v>
      </c>
      <c r="K629" s="31" t="n">
        <f aca="false">IF(H629&lt;H630,1+K630,0)</f>
        <v>0</v>
      </c>
      <c r="L629" s="32" t="n">
        <f aca="false">MIN(0, H629-MAX(H630:H640))</f>
        <v>0</v>
      </c>
      <c r="M629" s="3" t="n">
        <f aca="false">ABS(L629)/MAX(H629:H640)</f>
        <v>0</v>
      </c>
    </row>
    <row r="630" customFormat="false" ht="15" hidden="false" customHeight="false" outlineLevel="0" collapsed="false">
      <c r="A630" s="25" t="s">
        <v>640</v>
      </c>
      <c r="B630" s="25" t="str">
        <f aca="false">LEFT(A630,2)</f>
        <v>29</v>
      </c>
      <c r="C630" s="26" t="n">
        <f aca="false">VLOOKUP(MID(A630,4,4),MONTHS!$A$1:$B$12,2,0)</f>
        <v>10</v>
      </c>
      <c r="D630" s="26" t="n">
        <f aca="false">_xlfn.NUMBERVALUE(RIGHT(A630,2))-43</f>
        <v>21</v>
      </c>
      <c r="E630" s="27" t="n">
        <f aca="false">DATE(2000+D630,C630,B630)</f>
        <v>44498</v>
      </c>
      <c r="F630" s="28" t="n">
        <v>14.0888</v>
      </c>
      <c r="G630" s="28" t="n">
        <v>14.0889</v>
      </c>
      <c r="H630" s="28" t="n">
        <v>14.0888</v>
      </c>
      <c r="I630" s="29" t="n">
        <f aca="false">F630-F631</f>
        <v>0</v>
      </c>
      <c r="J630" s="30" t="n">
        <f aca="false">I630/F631/(E630-E631)*100</f>
        <v>0</v>
      </c>
      <c r="K630" s="31" t="n">
        <f aca="false">IF(H630&lt;H631,1+K631,0)</f>
        <v>0</v>
      </c>
      <c r="L630" s="32" t="n">
        <f aca="false">MIN(0, H630-MAX(H631:H641))</f>
        <v>0</v>
      </c>
      <c r="M630" s="3" t="n">
        <f aca="false">ABS(L630)/MAX(H630:H641)</f>
        <v>0</v>
      </c>
    </row>
    <row r="631" customFormat="false" ht="15" hidden="false" customHeight="false" outlineLevel="0" collapsed="false">
      <c r="A631" s="25" t="s">
        <v>641</v>
      </c>
      <c r="B631" s="25" t="str">
        <f aca="false">LEFT(A631,2)</f>
        <v>28</v>
      </c>
      <c r="C631" s="26" t="n">
        <f aca="false">VLOOKUP(MID(A631,4,4),MONTHS!$A$1:$B$12,2,0)</f>
        <v>10</v>
      </c>
      <c r="D631" s="26" t="n">
        <f aca="false">_xlfn.NUMBERVALUE(RIGHT(A631,2))-43</f>
        <v>21</v>
      </c>
      <c r="E631" s="27" t="n">
        <f aca="false">DATE(2000+D631,C631,B631)</f>
        <v>44497</v>
      </c>
      <c r="F631" s="28" t="n">
        <v>14.0888</v>
      </c>
      <c r="G631" s="28" t="n">
        <v>14.0889</v>
      </c>
      <c r="H631" s="28" t="n">
        <v>14.0888</v>
      </c>
      <c r="I631" s="29" t="n">
        <f aca="false">F631-F632</f>
        <v>0.000300000000001077</v>
      </c>
      <c r="J631" s="30" t="n">
        <f aca="false">I631/F632/(E631-E632)*100</f>
        <v>0.00212939631615202</v>
      </c>
      <c r="K631" s="31" t="n">
        <f aca="false">IF(H631&lt;H632,1+K632,0)</f>
        <v>0</v>
      </c>
      <c r="L631" s="32" t="n">
        <f aca="false">MIN(0, H631-MAX(H632:H642))</f>
        <v>0</v>
      </c>
      <c r="M631" s="3" t="n">
        <f aca="false">ABS(L631)/MAX(H631:H642)</f>
        <v>0</v>
      </c>
    </row>
    <row r="632" customFormat="false" ht="15" hidden="false" customHeight="false" outlineLevel="0" collapsed="false">
      <c r="A632" s="25" t="s">
        <v>642</v>
      </c>
      <c r="B632" s="25" t="str">
        <f aca="false">LEFT(A632,2)</f>
        <v>27</v>
      </c>
      <c r="C632" s="26" t="n">
        <f aca="false">VLOOKUP(MID(A632,4,4),MONTHS!$A$1:$B$12,2,0)</f>
        <v>10</v>
      </c>
      <c r="D632" s="26" t="n">
        <f aca="false">_xlfn.NUMBERVALUE(RIGHT(A632,2))-43</f>
        <v>21</v>
      </c>
      <c r="E632" s="27" t="n">
        <f aca="false">DATE(2000+D632,C632,B632)</f>
        <v>44496</v>
      </c>
      <c r="F632" s="28" t="n">
        <v>14.0885</v>
      </c>
      <c r="G632" s="28" t="n">
        <v>14.0886</v>
      </c>
      <c r="H632" s="28" t="n">
        <v>14.0885</v>
      </c>
      <c r="I632" s="29" t="n">
        <f aca="false">F632-F633</f>
        <v>0.000299999999999301</v>
      </c>
      <c r="J632" s="30" t="n">
        <f aca="false">I632/F633/(E632-E633)*100</f>
        <v>0.00212944166039168</v>
      </c>
      <c r="K632" s="31" t="n">
        <f aca="false">IF(H632&lt;H633,1+K633,0)</f>
        <v>0</v>
      </c>
      <c r="L632" s="32" t="n">
        <f aca="false">MIN(0, H632-MAX(H633:H643))</f>
        <v>0</v>
      </c>
      <c r="M632" s="3" t="n">
        <f aca="false">ABS(L632)/MAX(H632:H643)</f>
        <v>0</v>
      </c>
    </row>
    <row r="633" customFormat="false" ht="15" hidden="false" customHeight="false" outlineLevel="0" collapsed="false">
      <c r="A633" s="25" t="s">
        <v>643</v>
      </c>
      <c r="B633" s="25" t="str">
        <f aca="false">LEFT(A633,2)</f>
        <v>26</v>
      </c>
      <c r="C633" s="26" t="n">
        <f aca="false">VLOOKUP(MID(A633,4,4),MONTHS!$A$1:$B$12,2,0)</f>
        <v>10</v>
      </c>
      <c r="D633" s="26" t="n">
        <f aca="false">_xlfn.NUMBERVALUE(RIGHT(A633,2))-43</f>
        <v>21</v>
      </c>
      <c r="E633" s="27" t="n">
        <f aca="false">DATE(2000+D633,C633,B633)</f>
        <v>44495</v>
      </c>
      <c r="F633" s="28" t="n">
        <v>14.0882</v>
      </c>
      <c r="G633" s="28" t="n">
        <v>14.0883</v>
      </c>
      <c r="H633" s="28" t="n">
        <v>14.0882</v>
      </c>
      <c r="I633" s="29" t="n">
        <f aca="false">F633-F634</f>
        <v>0.000600000000000378</v>
      </c>
      <c r="J633" s="30" t="n">
        <f aca="false">I633/F634/(E633-E634)*100</f>
        <v>0.0042590647093925</v>
      </c>
      <c r="K633" s="31" t="n">
        <f aca="false">IF(H633&lt;H634,1+K634,0)</f>
        <v>0</v>
      </c>
      <c r="L633" s="32" t="n">
        <f aca="false">MIN(0, H633-MAX(H634:H644))</f>
        <v>0</v>
      </c>
      <c r="M633" s="3" t="n">
        <f aca="false">ABS(L633)/MAX(H633:H644)</f>
        <v>0</v>
      </c>
    </row>
    <row r="634" customFormat="false" ht="15" hidden="false" customHeight="false" outlineLevel="0" collapsed="false">
      <c r="A634" s="25" t="s">
        <v>644</v>
      </c>
      <c r="B634" s="25" t="str">
        <f aca="false">LEFT(A634,2)</f>
        <v>25</v>
      </c>
      <c r="C634" s="26" t="n">
        <f aca="false">VLOOKUP(MID(A634,4,4),MONTHS!$A$1:$B$12,2,0)</f>
        <v>10</v>
      </c>
      <c r="D634" s="26" t="n">
        <f aca="false">_xlfn.NUMBERVALUE(RIGHT(A634,2))-43</f>
        <v>21</v>
      </c>
      <c r="E634" s="27" t="n">
        <f aca="false">DATE(2000+D634,C634,B634)</f>
        <v>44494</v>
      </c>
      <c r="F634" s="28" t="n">
        <v>14.0876</v>
      </c>
      <c r="G634" s="28" t="n">
        <v>14.0877</v>
      </c>
      <c r="H634" s="28" t="n">
        <v>14.0876</v>
      </c>
      <c r="I634" s="29" t="n">
        <f aca="false">F634-F635</f>
        <v>0.00130000000000052</v>
      </c>
      <c r="J634" s="30" t="n">
        <f aca="false">I634/F635/(E634-E635)*100</f>
        <v>0.00230720629263988</v>
      </c>
      <c r="K634" s="31" t="n">
        <f aca="false">IF(H634&lt;H635,1+K635,0)</f>
        <v>0</v>
      </c>
      <c r="L634" s="32" t="n">
        <f aca="false">MIN(0, H634-MAX(H635:H645))</f>
        <v>0</v>
      </c>
      <c r="M634" s="3" t="n">
        <f aca="false">ABS(L634)/MAX(H634:H645)</f>
        <v>0</v>
      </c>
    </row>
    <row r="635" customFormat="false" ht="15" hidden="false" customHeight="false" outlineLevel="0" collapsed="false">
      <c r="A635" s="25" t="s">
        <v>645</v>
      </c>
      <c r="B635" s="25" t="str">
        <f aca="false">LEFT(A635,2)</f>
        <v>21</v>
      </c>
      <c r="C635" s="26" t="n">
        <f aca="false">VLOOKUP(MID(A635,4,4),MONTHS!$A$1:$B$12,2,0)</f>
        <v>10</v>
      </c>
      <c r="D635" s="26" t="n">
        <f aca="false">_xlfn.NUMBERVALUE(RIGHT(A635,2))-43</f>
        <v>21</v>
      </c>
      <c r="E635" s="27" t="n">
        <f aca="false">DATE(2000+D635,C635,B635)</f>
        <v>44490</v>
      </c>
      <c r="F635" s="28" t="n">
        <v>14.0863</v>
      </c>
      <c r="G635" s="28" t="n">
        <v>14.0864</v>
      </c>
      <c r="H635" s="28" t="n">
        <v>14.0863</v>
      </c>
      <c r="I635" s="29" t="n">
        <f aca="false">F635-F636</f>
        <v>0.000600000000000378</v>
      </c>
      <c r="J635" s="30" t="n">
        <f aca="false">I635/F636/(E635-E636)*100</f>
        <v>0.00425963920856172</v>
      </c>
      <c r="K635" s="31" t="n">
        <f aca="false">IF(H635&lt;H636,1+K636,0)</f>
        <v>0</v>
      </c>
      <c r="L635" s="32" t="n">
        <f aca="false">MIN(0, H635-MAX(H636:H646))</f>
        <v>0</v>
      </c>
      <c r="M635" s="3" t="n">
        <f aca="false">ABS(L635)/MAX(H635:H646)</f>
        <v>0</v>
      </c>
    </row>
    <row r="636" customFormat="false" ht="15" hidden="false" customHeight="false" outlineLevel="0" collapsed="false">
      <c r="A636" s="25" t="s">
        <v>646</v>
      </c>
      <c r="B636" s="25" t="str">
        <f aca="false">LEFT(A636,2)</f>
        <v>20</v>
      </c>
      <c r="C636" s="26" t="n">
        <f aca="false">VLOOKUP(MID(A636,4,4),MONTHS!$A$1:$B$12,2,0)</f>
        <v>10</v>
      </c>
      <c r="D636" s="26" t="n">
        <f aca="false">_xlfn.NUMBERVALUE(RIGHT(A636,2))-43</f>
        <v>21</v>
      </c>
      <c r="E636" s="27" t="n">
        <f aca="false">DATE(2000+D636,C636,B636)</f>
        <v>44489</v>
      </c>
      <c r="F636" s="28" t="n">
        <v>14.0857</v>
      </c>
      <c r="G636" s="28" t="n">
        <v>14.0858</v>
      </c>
      <c r="H636" s="28" t="n">
        <v>14.0857</v>
      </c>
      <c r="I636" s="29" t="n">
        <f aca="false">F636-F637</f>
        <v>-0.000100000000001543</v>
      </c>
      <c r="J636" s="30" t="n">
        <f aca="false">I636/F637/(E636-E637)*100</f>
        <v>-0.000709934827993748</v>
      </c>
      <c r="K636" s="31" t="n">
        <f aca="false">IF(H636&lt;H637,1+K637,0)</f>
        <v>1</v>
      </c>
      <c r="L636" s="32" t="n">
        <f aca="false">MIN(0, H636-MAX(H637:H647))</f>
        <v>-0.000100000000001543</v>
      </c>
      <c r="M636" s="3" t="n">
        <f aca="false">ABS(L636)/MAX(H636:H647)</f>
        <v>7.09934827993748E-006</v>
      </c>
    </row>
    <row r="637" customFormat="false" ht="15" hidden="false" customHeight="false" outlineLevel="0" collapsed="false">
      <c r="A637" s="25" t="s">
        <v>647</v>
      </c>
      <c r="B637" s="25" t="str">
        <f aca="false">LEFT(A637,2)</f>
        <v>19</v>
      </c>
      <c r="C637" s="26" t="n">
        <f aca="false">VLOOKUP(MID(A637,4,4),MONTHS!$A$1:$B$12,2,0)</f>
        <v>10</v>
      </c>
      <c r="D637" s="26" t="n">
        <f aca="false">_xlfn.NUMBERVALUE(RIGHT(A637,2))-43</f>
        <v>21</v>
      </c>
      <c r="E637" s="27" t="n">
        <f aca="false">DATE(2000+D637,C637,B637)</f>
        <v>44488</v>
      </c>
      <c r="F637" s="28" t="n">
        <v>14.0858</v>
      </c>
      <c r="G637" s="28" t="n">
        <v>14.0859</v>
      </c>
      <c r="H637" s="28" t="n">
        <v>14.0858</v>
      </c>
      <c r="I637" s="29" t="n">
        <f aca="false">F637-F638</f>
        <v>0.00020000000000131</v>
      </c>
      <c r="J637" s="30" t="n">
        <f aca="false">I637/F638/(E637-E638)*100</f>
        <v>0.00141988981655954</v>
      </c>
      <c r="K637" s="31" t="n">
        <f aca="false">IF(H637&lt;H638,1+K638,0)</f>
        <v>0</v>
      </c>
      <c r="L637" s="32" t="n">
        <f aca="false">MIN(0, H637-MAX(H638:H648))</f>
        <v>0</v>
      </c>
      <c r="M637" s="3" t="n">
        <f aca="false">ABS(L637)/MAX(H637:H648)</f>
        <v>0</v>
      </c>
    </row>
    <row r="638" customFormat="false" ht="15" hidden="false" customHeight="false" outlineLevel="0" collapsed="false">
      <c r="A638" s="25" t="s">
        <v>648</v>
      </c>
      <c r="B638" s="25" t="str">
        <f aca="false">LEFT(A638,2)</f>
        <v>18</v>
      </c>
      <c r="C638" s="26" t="n">
        <f aca="false">VLOOKUP(MID(A638,4,4),MONTHS!$A$1:$B$12,2,0)</f>
        <v>10</v>
      </c>
      <c r="D638" s="26" t="n">
        <f aca="false">_xlfn.NUMBERVALUE(RIGHT(A638,2))-43</f>
        <v>21</v>
      </c>
      <c r="E638" s="27" t="n">
        <f aca="false">DATE(2000+D638,C638,B638)</f>
        <v>44487</v>
      </c>
      <c r="F638" s="28" t="n">
        <v>14.0856</v>
      </c>
      <c r="G638" s="28" t="n">
        <v>14.0857</v>
      </c>
      <c r="H638" s="28" t="n">
        <v>14.0856</v>
      </c>
      <c r="I638" s="29" t="n">
        <f aca="false">F638-F639</f>
        <v>9.99999999997669E-005</v>
      </c>
      <c r="J638" s="30" t="n">
        <f aca="false">I638/F639/(E638-E639)*100</f>
        <v>0.000236649982842325</v>
      </c>
      <c r="K638" s="31" t="n">
        <f aca="false">IF(H638&lt;H639,1+K639,0)</f>
        <v>0</v>
      </c>
      <c r="L638" s="32" t="n">
        <f aca="false">MIN(0, H638-MAX(H639:H649))</f>
        <v>0</v>
      </c>
      <c r="M638" s="3" t="n">
        <f aca="false">ABS(L638)/MAX(H638:H649)</f>
        <v>0</v>
      </c>
    </row>
    <row r="639" customFormat="false" ht="15" hidden="false" customHeight="false" outlineLevel="0" collapsed="false">
      <c r="A639" s="25" t="s">
        <v>649</v>
      </c>
      <c r="B639" s="25" t="str">
        <f aca="false">LEFT(A639,2)</f>
        <v>15</v>
      </c>
      <c r="C639" s="26" t="n">
        <f aca="false">VLOOKUP(MID(A639,4,4),MONTHS!$A$1:$B$12,2,0)</f>
        <v>10</v>
      </c>
      <c r="D639" s="26" t="n">
        <f aca="false">_xlfn.NUMBERVALUE(RIGHT(A639,2))-43</f>
        <v>21</v>
      </c>
      <c r="E639" s="27" t="n">
        <f aca="false">DATE(2000+D639,C639,B639)</f>
        <v>44484</v>
      </c>
      <c r="F639" s="28" t="n">
        <v>14.0855</v>
      </c>
      <c r="G639" s="28" t="n">
        <v>14.0856</v>
      </c>
      <c r="H639" s="28" t="n">
        <v>14.0855</v>
      </c>
      <c r="I639" s="29" t="n">
        <f aca="false">F639-F640</f>
        <v>0.000399999999999068</v>
      </c>
      <c r="J639" s="30" t="n">
        <f aca="false">I639/F640/(E639-E640)*100</f>
        <v>0.00283988044102681</v>
      </c>
      <c r="K639" s="31" t="n">
        <f aca="false">IF(H639&lt;H640,1+K640,0)</f>
        <v>0</v>
      </c>
      <c r="L639" s="32" t="n">
        <f aca="false">MIN(0, H639-MAX(H640:H650))</f>
        <v>0</v>
      </c>
      <c r="M639" s="3" t="n">
        <f aca="false">ABS(L639)/MAX(H639:H650)</f>
        <v>0</v>
      </c>
    </row>
    <row r="640" customFormat="false" ht="15" hidden="false" customHeight="false" outlineLevel="0" collapsed="false">
      <c r="A640" s="25" t="s">
        <v>650</v>
      </c>
      <c r="B640" s="25" t="str">
        <f aca="false">LEFT(A640,2)</f>
        <v>14</v>
      </c>
      <c r="C640" s="26" t="n">
        <f aca="false">VLOOKUP(MID(A640,4,4),MONTHS!$A$1:$B$12,2,0)</f>
        <v>10</v>
      </c>
      <c r="D640" s="26" t="n">
        <f aca="false">_xlfn.NUMBERVALUE(RIGHT(A640,2))-43</f>
        <v>21</v>
      </c>
      <c r="E640" s="27" t="n">
        <f aca="false">DATE(2000+D640,C640,B640)</f>
        <v>44483</v>
      </c>
      <c r="F640" s="28" t="n">
        <v>14.0851</v>
      </c>
      <c r="G640" s="28" t="n">
        <v>14.0852</v>
      </c>
      <c r="H640" s="28" t="n">
        <v>14.0851</v>
      </c>
      <c r="I640" s="29" t="n">
        <f aca="false">F640-F641</f>
        <v>0.000799999999999912</v>
      </c>
      <c r="J640" s="30" t="n">
        <f aca="false">I640/F641/(E640-E641)*100</f>
        <v>0.00284004174861339</v>
      </c>
      <c r="K640" s="31" t="n">
        <f aca="false">IF(H640&lt;H641,1+K641,0)</f>
        <v>0</v>
      </c>
      <c r="L640" s="32" t="n">
        <f aca="false">MIN(0, H640-MAX(H641:H651))</f>
        <v>0</v>
      </c>
      <c r="M640" s="3" t="n">
        <f aca="false">ABS(L640)/MAX(H640:H651)</f>
        <v>0</v>
      </c>
    </row>
    <row r="641" customFormat="false" ht="15" hidden="false" customHeight="false" outlineLevel="0" collapsed="false">
      <c r="A641" s="25" t="s">
        <v>651</v>
      </c>
      <c r="B641" s="25" t="str">
        <f aca="false">LEFT(A641,2)</f>
        <v>12</v>
      </c>
      <c r="C641" s="26" t="n">
        <f aca="false">VLOOKUP(MID(A641,4,4),MONTHS!$A$1:$B$12,2,0)</f>
        <v>10</v>
      </c>
      <c r="D641" s="26" t="n">
        <f aca="false">_xlfn.NUMBERVALUE(RIGHT(A641,2))-43</f>
        <v>21</v>
      </c>
      <c r="E641" s="27" t="n">
        <f aca="false">DATE(2000+D641,C641,B641)</f>
        <v>44481</v>
      </c>
      <c r="F641" s="28" t="n">
        <v>14.0843</v>
      </c>
      <c r="G641" s="28" t="n">
        <v>14.0844</v>
      </c>
      <c r="H641" s="28" t="n">
        <v>14.0843</v>
      </c>
      <c r="I641" s="29" t="n">
        <f aca="false">F641-F642</f>
        <v>-0.000499999999998835</v>
      </c>
      <c r="J641" s="30" t="n">
        <f aca="false">I641/F642/(E641-E642)*100</f>
        <v>-0.00354992616152757</v>
      </c>
      <c r="K641" s="31" t="n">
        <f aca="false">IF(H641&lt;H642,1+K642,0)</f>
        <v>3</v>
      </c>
      <c r="L641" s="32" t="n">
        <f aca="false">MIN(0, H641-MAX(H642:H652))</f>
        <v>-0.000799999999999912</v>
      </c>
      <c r="M641" s="3" t="n">
        <f aca="false">ABS(L641)/MAX(H641:H652)</f>
        <v>5.67976088206624E-005</v>
      </c>
    </row>
    <row r="642" customFormat="false" ht="15" hidden="false" customHeight="false" outlineLevel="0" collapsed="false">
      <c r="A642" s="25" t="s">
        <v>652</v>
      </c>
      <c r="B642" s="25" t="str">
        <f aca="false">LEFT(A642,2)</f>
        <v>11</v>
      </c>
      <c r="C642" s="26" t="n">
        <f aca="false">VLOOKUP(MID(A642,4,4),MONTHS!$A$1:$B$12,2,0)</f>
        <v>10</v>
      </c>
      <c r="D642" s="26" t="n">
        <f aca="false">_xlfn.NUMBERVALUE(RIGHT(A642,2))-43</f>
        <v>21</v>
      </c>
      <c r="E642" s="27" t="n">
        <f aca="false">DATE(2000+D642,C642,B642)</f>
        <v>44480</v>
      </c>
      <c r="F642" s="28" t="n">
        <v>14.0848</v>
      </c>
      <c r="G642" s="28" t="n">
        <v>14.0849</v>
      </c>
      <c r="H642" s="28" t="n">
        <v>14.0848</v>
      </c>
      <c r="I642" s="29" t="n">
        <f aca="false">F642-F643</f>
        <v>-0.00020000000000131</v>
      </c>
      <c r="J642" s="30" t="n">
        <f aca="false">I642/F643/(E642-E643)*100</f>
        <v>-0.00047331676724958</v>
      </c>
      <c r="K642" s="31" t="n">
        <f aca="false">IF(H642&lt;H643,1+K643,0)</f>
        <v>2</v>
      </c>
      <c r="L642" s="32" t="n">
        <f aca="false">MIN(0, H642-MAX(H643:H653))</f>
        <v>-0.000300000000001077</v>
      </c>
      <c r="M642" s="3" t="n">
        <f aca="false">ABS(L642)/MAX(H642:H653)</f>
        <v>2.12991033078272E-005</v>
      </c>
    </row>
    <row r="643" customFormat="false" ht="15" hidden="false" customHeight="false" outlineLevel="0" collapsed="false">
      <c r="A643" s="25" t="s">
        <v>653</v>
      </c>
      <c r="B643" s="25" t="str">
        <f aca="false">LEFT(A643,2)</f>
        <v>08</v>
      </c>
      <c r="C643" s="26" t="n">
        <f aca="false">VLOOKUP(MID(A643,4,4),MONTHS!$A$1:$B$12,2,0)</f>
        <v>10</v>
      </c>
      <c r="D643" s="26" t="n">
        <f aca="false">_xlfn.NUMBERVALUE(RIGHT(A643,2))-43</f>
        <v>21</v>
      </c>
      <c r="E643" s="27" t="n">
        <f aca="false">DATE(2000+D643,C643,B643)</f>
        <v>44477</v>
      </c>
      <c r="F643" s="28" t="n">
        <v>14.085</v>
      </c>
      <c r="G643" s="28" t="n">
        <v>14.0851</v>
      </c>
      <c r="H643" s="28" t="n">
        <v>14.085</v>
      </c>
      <c r="I643" s="29" t="n">
        <f aca="false">F643-F644</f>
        <v>-9.99999999997669E-005</v>
      </c>
      <c r="J643" s="30" t="n">
        <f aca="false">I643/F644/(E643-E644)*100</f>
        <v>-0.000709970110256703</v>
      </c>
      <c r="K643" s="31" t="n">
        <f aca="false">IF(H643&lt;H644,1+K644,0)</f>
        <v>1</v>
      </c>
      <c r="L643" s="32" t="n">
        <f aca="false">MIN(0, H643-MAX(H644:H654))</f>
        <v>-9.99999999997669E-005</v>
      </c>
      <c r="M643" s="3" t="n">
        <f aca="false">ABS(L643)/MAX(H643:H654)</f>
        <v>7.09970110256703E-006</v>
      </c>
    </row>
    <row r="644" customFormat="false" ht="15" hidden="false" customHeight="false" outlineLevel="0" collapsed="false">
      <c r="A644" s="25" t="s">
        <v>654</v>
      </c>
      <c r="B644" s="25" t="str">
        <f aca="false">LEFT(A644,2)</f>
        <v>07</v>
      </c>
      <c r="C644" s="26" t="n">
        <f aca="false">VLOOKUP(MID(A644,4,4),MONTHS!$A$1:$B$12,2,0)</f>
        <v>10</v>
      </c>
      <c r="D644" s="26" t="n">
        <f aca="false">_xlfn.NUMBERVALUE(RIGHT(A644,2))-43</f>
        <v>21</v>
      </c>
      <c r="E644" s="27" t="n">
        <f aca="false">DATE(2000+D644,C644,B644)</f>
        <v>44476</v>
      </c>
      <c r="F644" s="28" t="n">
        <v>14.0851</v>
      </c>
      <c r="G644" s="28" t="n">
        <v>14.0852</v>
      </c>
      <c r="H644" s="28" t="n">
        <v>14.0851</v>
      </c>
      <c r="I644" s="29" t="n">
        <f aca="false">F644-F645</f>
        <v>0.00020000000000131</v>
      </c>
      <c r="J644" s="30" t="n">
        <f aca="false">I644/F645/(E644-E645)*100</f>
        <v>0.00141996038311461</v>
      </c>
      <c r="K644" s="31" t="n">
        <f aca="false">IF(H644&lt;H645,1+K645,0)</f>
        <v>0</v>
      </c>
      <c r="L644" s="32" t="n">
        <f aca="false">MIN(0, H644-MAX(H645:H655))</f>
        <v>0</v>
      </c>
      <c r="M644" s="3" t="n">
        <f aca="false">ABS(L644)/MAX(H644:H655)</f>
        <v>0</v>
      </c>
    </row>
    <row r="645" customFormat="false" ht="15" hidden="false" customHeight="false" outlineLevel="0" collapsed="false">
      <c r="A645" s="25" t="s">
        <v>655</v>
      </c>
      <c r="B645" s="25" t="str">
        <f aca="false">LEFT(A645,2)</f>
        <v>06</v>
      </c>
      <c r="C645" s="26" t="n">
        <f aca="false">VLOOKUP(MID(A645,4,4),MONTHS!$A$1:$B$12,2,0)</f>
        <v>10</v>
      </c>
      <c r="D645" s="26" t="n">
        <f aca="false">_xlfn.NUMBERVALUE(RIGHT(A645,2))-43</f>
        <v>21</v>
      </c>
      <c r="E645" s="27" t="n">
        <f aca="false">DATE(2000+D645,C645,B645)</f>
        <v>44475</v>
      </c>
      <c r="F645" s="28" t="n">
        <v>14.0849</v>
      </c>
      <c r="G645" s="28" t="n">
        <v>14.085</v>
      </c>
      <c r="H645" s="28" t="n">
        <v>14.0849</v>
      </c>
      <c r="I645" s="29" t="n">
        <f aca="false">F645-F646</f>
        <v>9.99999999997669E-005</v>
      </c>
      <c r="J645" s="30" t="n">
        <f aca="false">I645/F646/(E645-E646)*100</f>
        <v>0.000709985232305513</v>
      </c>
      <c r="K645" s="31" t="n">
        <f aca="false">IF(H645&lt;H646,1+K646,0)</f>
        <v>0</v>
      </c>
      <c r="L645" s="32" t="n">
        <f aca="false">MIN(0, H645-MAX(H646:H656))</f>
        <v>0</v>
      </c>
      <c r="M645" s="3" t="n">
        <f aca="false">ABS(L645)/MAX(H645:H656)</f>
        <v>0</v>
      </c>
    </row>
    <row r="646" customFormat="false" ht="15" hidden="false" customHeight="false" outlineLevel="0" collapsed="false">
      <c r="A646" s="25" t="s">
        <v>656</v>
      </c>
      <c r="B646" s="25" t="str">
        <f aca="false">LEFT(A646,2)</f>
        <v>05</v>
      </c>
      <c r="C646" s="26" t="n">
        <f aca="false">VLOOKUP(MID(A646,4,4),MONTHS!$A$1:$B$12,2,0)</f>
        <v>10</v>
      </c>
      <c r="D646" s="26" t="n">
        <f aca="false">_xlfn.NUMBERVALUE(RIGHT(A646,2))-43</f>
        <v>21</v>
      </c>
      <c r="E646" s="27" t="n">
        <f aca="false">DATE(2000+D646,C646,B646)</f>
        <v>44474</v>
      </c>
      <c r="F646" s="28" t="n">
        <v>14.0848</v>
      </c>
      <c r="G646" s="28" t="n">
        <v>14.0849</v>
      </c>
      <c r="H646" s="28" t="n">
        <v>14.0848</v>
      </c>
      <c r="I646" s="29" t="n">
        <f aca="false">F646-F647</f>
        <v>0.000299999999999301</v>
      </c>
      <c r="J646" s="30" t="n">
        <f aca="false">I646/F647/(E646-E647)*100</f>
        <v>0.00213000106499557</v>
      </c>
      <c r="K646" s="31" t="n">
        <f aca="false">IF(H646&lt;H647,1+K647,0)</f>
        <v>0</v>
      </c>
      <c r="L646" s="32" t="n">
        <f aca="false">MIN(0, H646-MAX(H647:H657))</f>
        <v>0</v>
      </c>
      <c r="M646" s="3" t="n">
        <f aca="false">ABS(L646)/MAX(H646:H657)</f>
        <v>0</v>
      </c>
    </row>
    <row r="647" customFormat="false" ht="15" hidden="false" customHeight="false" outlineLevel="0" collapsed="false">
      <c r="A647" s="25" t="s">
        <v>657</v>
      </c>
      <c r="B647" s="25" t="str">
        <f aca="false">LEFT(A647,2)</f>
        <v>04</v>
      </c>
      <c r="C647" s="26" t="n">
        <f aca="false">VLOOKUP(MID(A647,4,4),MONTHS!$A$1:$B$12,2,0)</f>
        <v>10</v>
      </c>
      <c r="D647" s="26" t="n">
        <f aca="false">_xlfn.NUMBERVALUE(RIGHT(A647,2))-43</f>
        <v>21</v>
      </c>
      <c r="E647" s="27" t="n">
        <f aca="false">DATE(2000+D647,C647,B647)</f>
        <v>44473</v>
      </c>
      <c r="F647" s="28" t="n">
        <v>14.0845</v>
      </c>
      <c r="G647" s="28" t="n">
        <v>14.0846</v>
      </c>
      <c r="H647" s="28" t="n">
        <v>14.0845</v>
      </c>
      <c r="I647" s="29" t="n">
        <f aca="false">F647-F648</f>
        <v>0.000799999999999912</v>
      </c>
      <c r="J647" s="30" t="n">
        <f aca="false">I647/F648/(E647-E648)*100</f>
        <v>0.00189344182754984</v>
      </c>
      <c r="K647" s="31" t="n">
        <f aca="false">IF(H647&lt;H648,1+K648,0)</f>
        <v>0</v>
      </c>
      <c r="L647" s="32" t="n">
        <f aca="false">MIN(0, H647-MAX(H648:H658))</f>
        <v>0</v>
      </c>
      <c r="M647" s="3" t="n">
        <f aca="false">ABS(L647)/MAX(H647:H658)</f>
        <v>0</v>
      </c>
    </row>
    <row r="648" customFormat="false" ht="15" hidden="false" customHeight="false" outlineLevel="0" collapsed="false">
      <c r="A648" s="25" t="s">
        <v>658</v>
      </c>
      <c r="B648" s="25" t="str">
        <f aca="false">LEFT(A648,2)</f>
        <v>01</v>
      </c>
      <c r="C648" s="26" t="n">
        <f aca="false">VLOOKUP(MID(A648,4,4),MONTHS!$A$1:$B$12,2,0)</f>
        <v>10</v>
      </c>
      <c r="D648" s="26" t="n">
        <f aca="false">_xlfn.NUMBERVALUE(RIGHT(A648,2))-43</f>
        <v>21</v>
      </c>
      <c r="E648" s="27" t="n">
        <f aca="false">DATE(2000+D648,C648,B648)</f>
        <v>44470</v>
      </c>
      <c r="F648" s="28" t="n">
        <v>14.0837</v>
      </c>
      <c r="G648" s="28" t="n">
        <v>14.0838</v>
      </c>
      <c r="H648" s="28" t="n">
        <v>14.0837</v>
      </c>
      <c r="I648" s="29" t="n">
        <f aca="false">F648-F649</f>
        <v>0.000199999999999534</v>
      </c>
      <c r="J648" s="30" t="n">
        <f aca="false">I648/F649/(E648-E649)*100</f>
        <v>0.0014201015372566</v>
      </c>
      <c r="K648" s="31" t="n">
        <f aca="false">IF(H648&lt;H649,1+K649,0)</f>
        <v>0</v>
      </c>
      <c r="L648" s="32" t="n">
        <f aca="false">MIN(0, H648-MAX(H649:H659))</f>
        <v>0</v>
      </c>
      <c r="M648" s="3" t="n">
        <f aca="false">ABS(L648)/MAX(H648:H659)</f>
        <v>0</v>
      </c>
    </row>
    <row r="649" customFormat="false" ht="15" hidden="false" customHeight="false" outlineLevel="0" collapsed="false">
      <c r="A649" s="25" t="s">
        <v>659</v>
      </c>
      <c r="B649" s="25" t="str">
        <f aca="false">LEFT(A649,2)</f>
        <v>30</v>
      </c>
      <c r="C649" s="26" t="n">
        <f aca="false">VLOOKUP(MID(A649,4,4),MONTHS!$A$1:$B$12,2,0)</f>
        <v>9</v>
      </c>
      <c r="D649" s="26" t="n">
        <f aca="false">_xlfn.NUMBERVALUE(RIGHT(A649,2))-43</f>
        <v>21</v>
      </c>
      <c r="E649" s="27" t="n">
        <f aca="false">DATE(2000+D649,C649,B649)</f>
        <v>44469</v>
      </c>
      <c r="F649" s="28" t="n">
        <v>14.0835</v>
      </c>
      <c r="G649" s="28" t="n">
        <v>14.0836</v>
      </c>
      <c r="H649" s="28" t="n">
        <v>14.0835</v>
      </c>
      <c r="I649" s="29" t="n">
        <f aca="false">F649-F650</f>
        <v>-0.000199999999999534</v>
      </c>
      <c r="J649" s="30" t="n">
        <f aca="false">I649/F650/(E649-E650)*100</f>
        <v>-0.00142008137065923</v>
      </c>
      <c r="K649" s="31" t="n">
        <f aca="false">IF(H649&lt;H650,1+K650,0)</f>
        <v>1</v>
      </c>
      <c r="L649" s="32" t="n">
        <f aca="false">MIN(0, H649-MAX(H650:H660))</f>
        <v>-0.000199999999999534</v>
      </c>
      <c r="M649" s="3" t="n">
        <f aca="false">ABS(L649)/MAX(H649:H660)</f>
        <v>1.42008137065923E-005</v>
      </c>
    </row>
    <row r="650" customFormat="false" ht="15" hidden="false" customHeight="false" outlineLevel="0" collapsed="false">
      <c r="A650" s="25" t="s">
        <v>660</v>
      </c>
      <c r="B650" s="25" t="str">
        <f aca="false">LEFT(A650,2)</f>
        <v>29</v>
      </c>
      <c r="C650" s="26" t="n">
        <f aca="false">VLOOKUP(MID(A650,4,4),MONTHS!$A$1:$B$12,2,0)</f>
        <v>9</v>
      </c>
      <c r="D650" s="26" t="n">
        <f aca="false">_xlfn.NUMBERVALUE(RIGHT(A650,2))-43</f>
        <v>21</v>
      </c>
      <c r="E650" s="27" t="n">
        <f aca="false">DATE(2000+D650,C650,B650)</f>
        <v>44468</v>
      </c>
      <c r="F650" s="28" t="n">
        <v>14.0837</v>
      </c>
      <c r="G650" s="28" t="n">
        <v>14.0838</v>
      </c>
      <c r="H650" s="28" t="n">
        <v>14.0837</v>
      </c>
      <c r="I650" s="29" t="n">
        <f aca="false">F650-F651</f>
        <v>0.000600000000000378</v>
      </c>
      <c r="J650" s="30" t="n">
        <f aca="false">I650/F651/(E650-E651)*100</f>
        <v>0.00426042561652177</v>
      </c>
      <c r="K650" s="31" t="n">
        <f aca="false">IF(H650&lt;H651,1+K651,0)</f>
        <v>0</v>
      </c>
      <c r="L650" s="32" t="n">
        <f aca="false">MIN(0, H650-MAX(H651:H661))</f>
        <v>0</v>
      </c>
      <c r="M650" s="3" t="n">
        <f aca="false">ABS(L650)/MAX(H650:H661)</f>
        <v>0</v>
      </c>
    </row>
    <row r="651" customFormat="false" ht="15" hidden="false" customHeight="false" outlineLevel="0" collapsed="false">
      <c r="A651" s="25" t="s">
        <v>661</v>
      </c>
      <c r="B651" s="25" t="str">
        <f aca="false">LEFT(A651,2)</f>
        <v>28</v>
      </c>
      <c r="C651" s="26" t="n">
        <f aca="false">VLOOKUP(MID(A651,4,4),MONTHS!$A$1:$B$12,2,0)</f>
        <v>9</v>
      </c>
      <c r="D651" s="26" t="n">
        <f aca="false">_xlfn.NUMBERVALUE(RIGHT(A651,2))-43</f>
        <v>21</v>
      </c>
      <c r="E651" s="27" t="n">
        <f aca="false">DATE(2000+D651,C651,B651)</f>
        <v>44467</v>
      </c>
      <c r="F651" s="28" t="n">
        <v>14.0831</v>
      </c>
      <c r="G651" s="28" t="n">
        <v>14.0832</v>
      </c>
      <c r="H651" s="28" t="n">
        <v>14.0831</v>
      </c>
      <c r="I651" s="29" t="n">
        <f aca="false">F651-F652</f>
        <v>0.000299999999999301</v>
      </c>
      <c r="J651" s="30" t="n">
        <f aca="false">I651/F652/(E651-E652)*100</f>
        <v>0.00213025818728734</v>
      </c>
      <c r="K651" s="31" t="n">
        <f aca="false">IF(H651&lt;H652,1+K652,0)</f>
        <v>0</v>
      </c>
      <c r="L651" s="32" t="n">
        <f aca="false">MIN(0, H651-MAX(H652:H662))</f>
        <v>0</v>
      </c>
      <c r="M651" s="3" t="n">
        <f aca="false">ABS(L651)/MAX(H651:H662)</f>
        <v>0</v>
      </c>
    </row>
    <row r="652" customFormat="false" ht="15" hidden="false" customHeight="false" outlineLevel="0" collapsed="false">
      <c r="A652" s="25" t="s">
        <v>662</v>
      </c>
      <c r="B652" s="25" t="str">
        <f aca="false">LEFT(A652,2)</f>
        <v>27</v>
      </c>
      <c r="C652" s="26" t="n">
        <f aca="false">VLOOKUP(MID(A652,4,4),MONTHS!$A$1:$B$12,2,0)</f>
        <v>9</v>
      </c>
      <c r="D652" s="26" t="n">
        <f aca="false">_xlfn.NUMBERVALUE(RIGHT(A652,2))-43</f>
        <v>21</v>
      </c>
      <c r="E652" s="27" t="n">
        <f aca="false">DATE(2000+D652,C652,B652)</f>
        <v>44466</v>
      </c>
      <c r="F652" s="28" t="n">
        <v>14.0828</v>
      </c>
      <c r="G652" s="28" t="n">
        <v>14.0829</v>
      </c>
      <c r="H652" s="28" t="n">
        <v>14.0828</v>
      </c>
      <c r="I652" s="29" t="n">
        <f aca="false">F652-F653</f>
        <v>0.000600000000000378</v>
      </c>
      <c r="J652" s="30" t="n">
        <f aca="false">I652/F653/(E652-E653)*100</f>
        <v>0.00106517447557977</v>
      </c>
      <c r="K652" s="31" t="n">
        <f aca="false">IF(H652&lt;H653,1+K653,0)</f>
        <v>0</v>
      </c>
      <c r="L652" s="32" t="n">
        <f aca="false">MIN(0, H652-MAX(H653:H663))</f>
        <v>0</v>
      </c>
      <c r="M652" s="3" t="n">
        <f aca="false">ABS(L652)/MAX(H652:H663)</f>
        <v>0</v>
      </c>
    </row>
    <row r="653" customFormat="false" ht="15" hidden="false" customHeight="false" outlineLevel="0" collapsed="false">
      <c r="A653" s="25" t="s">
        <v>663</v>
      </c>
      <c r="B653" s="25" t="str">
        <f aca="false">LEFT(A653,2)</f>
        <v>23</v>
      </c>
      <c r="C653" s="26" t="n">
        <f aca="false">VLOOKUP(MID(A653,4,4),MONTHS!$A$1:$B$12,2,0)</f>
        <v>9</v>
      </c>
      <c r="D653" s="26" t="n">
        <f aca="false">_xlfn.NUMBERVALUE(RIGHT(A653,2))-43</f>
        <v>21</v>
      </c>
      <c r="E653" s="27" t="n">
        <f aca="false">DATE(2000+D653,C653,B653)</f>
        <v>44462</v>
      </c>
      <c r="F653" s="28" t="n">
        <v>14.0822</v>
      </c>
      <c r="G653" s="28" t="n">
        <v>14.0823</v>
      </c>
      <c r="H653" s="28" t="n">
        <v>14.0822</v>
      </c>
      <c r="I653" s="29" t="n">
        <f aca="false">F653-F654</f>
        <v>0.000300000000001077</v>
      </c>
      <c r="J653" s="30" t="n">
        <f aca="false">I653/F654/(E653-E654)*100</f>
        <v>0.00213039433599924</v>
      </c>
      <c r="K653" s="31" t="n">
        <f aca="false">IF(H653&lt;H654,1+K654,0)</f>
        <v>0</v>
      </c>
      <c r="L653" s="32" t="n">
        <f aca="false">MIN(0, H653-MAX(H654:H664))</f>
        <v>0</v>
      </c>
      <c r="M653" s="3" t="n">
        <f aca="false">ABS(L653)/MAX(H653:H664)</f>
        <v>0</v>
      </c>
    </row>
    <row r="654" customFormat="false" ht="15" hidden="false" customHeight="false" outlineLevel="0" collapsed="false">
      <c r="A654" s="25" t="s">
        <v>664</v>
      </c>
      <c r="B654" s="25" t="str">
        <f aca="false">LEFT(A654,2)</f>
        <v>22</v>
      </c>
      <c r="C654" s="26" t="n">
        <f aca="false">VLOOKUP(MID(A654,4,4),MONTHS!$A$1:$B$12,2,0)</f>
        <v>9</v>
      </c>
      <c r="D654" s="26" t="n">
        <f aca="false">_xlfn.NUMBERVALUE(RIGHT(A654,2))-43</f>
        <v>21</v>
      </c>
      <c r="E654" s="27" t="n">
        <f aca="false">DATE(2000+D654,C654,B654)</f>
        <v>44461</v>
      </c>
      <c r="F654" s="28" t="n">
        <v>14.0819</v>
      </c>
      <c r="G654" s="28" t="n">
        <v>14.082</v>
      </c>
      <c r="H654" s="28" t="n">
        <v>14.0819</v>
      </c>
      <c r="I654" s="29" t="n">
        <f aca="false">F654-F655</f>
        <v>0.000299999999999301</v>
      </c>
      <c r="J654" s="30" t="n">
        <f aca="false">I654/F655/(E654-E655)*100</f>
        <v>0.00213043972275381</v>
      </c>
      <c r="K654" s="31" t="n">
        <f aca="false">IF(H654&lt;H655,1+K655,0)</f>
        <v>0</v>
      </c>
      <c r="L654" s="32" t="n">
        <f aca="false">MIN(0, H654-MAX(H655:H665))</f>
        <v>0</v>
      </c>
      <c r="M654" s="3" t="n">
        <f aca="false">ABS(L654)/MAX(H654:H665)</f>
        <v>0</v>
      </c>
    </row>
    <row r="655" customFormat="false" ht="15" hidden="false" customHeight="false" outlineLevel="0" collapsed="false">
      <c r="A655" s="25" t="s">
        <v>665</v>
      </c>
      <c r="B655" s="25" t="str">
        <f aca="false">LEFT(A655,2)</f>
        <v>21</v>
      </c>
      <c r="C655" s="26" t="n">
        <f aca="false">VLOOKUP(MID(A655,4,4),MONTHS!$A$1:$B$12,2,0)</f>
        <v>9</v>
      </c>
      <c r="D655" s="26" t="n">
        <f aca="false">_xlfn.NUMBERVALUE(RIGHT(A655,2))-43</f>
        <v>21</v>
      </c>
      <c r="E655" s="27" t="n">
        <f aca="false">DATE(2000+D655,C655,B655)</f>
        <v>44460</v>
      </c>
      <c r="F655" s="28" t="n">
        <v>14.0816</v>
      </c>
      <c r="G655" s="28" t="n">
        <v>14.0817</v>
      </c>
      <c r="H655" s="28" t="n">
        <v>14.0816</v>
      </c>
      <c r="I655" s="29" t="n">
        <f aca="false">F655-F656</f>
        <v>0.000500000000000611</v>
      </c>
      <c r="J655" s="30" t="n">
        <f aca="false">I655/F656/(E655-E656)*100</f>
        <v>0.00355085895278502</v>
      </c>
      <c r="K655" s="31" t="n">
        <f aca="false">IF(H655&lt;H656,1+K656,0)</f>
        <v>0</v>
      </c>
      <c r="L655" s="32" t="n">
        <f aca="false">MIN(0, H655-MAX(H656:H666))</f>
        <v>0</v>
      </c>
      <c r="M655" s="3" t="n">
        <f aca="false">ABS(L655)/MAX(H655:H666)</f>
        <v>0</v>
      </c>
    </row>
    <row r="656" customFormat="false" ht="15" hidden="false" customHeight="false" outlineLevel="0" collapsed="false">
      <c r="A656" s="25" t="s">
        <v>666</v>
      </c>
      <c r="B656" s="25" t="str">
        <f aca="false">LEFT(A656,2)</f>
        <v>20</v>
      </c>
      <c r="C656" s="26" t="n">
        <f aca="false">VLOOKUP(MID(A656,4,4),MONTHS!$A$1:$B$12,2,0)</f>
        <v>9</v>
      </c>
      <c r="D656" s="26" t="n">
        <f aca="false">_xlfn.NUMBERVALUE(RIGHT(A656,2))-43</f>
        <v>21</v>
      </c>
      <c r="E656" s="27" t="n">
        <f aca="false">DATE(2000+D656,C656,B656)</f>
        <v>44459</v>
      </c>
      <c r="F656" s="28" t="n">
        <v>14.0811</v>
      </c>
      <c r="G656" s="28" t="n">
        <v>14.0812</v>
      </c>
      <c r="H656" s="28" t="n">
        <v>14.0811</v>
      </c>
      <c r="I656" s="29" t="n">
        <f aca="false">F656-F657</f>
        <v>0.000799999999999912</v>
      </c>
      <c r="J656" s="30" t="n">
        <f aca="false">I656/F657/(E656-E657)*100</f>
        <v>0.00189389904097666</v>
      </c>
      <c r="K656" s="31" t="n">
        <f aca="false">IF(H656&lt;H657,1+K657,0)</f>
        <v>0</v>
      </c>
      <c r="L656" s="32" t="n">
        <f aca="false">MIN(0, H656-MAX(H657:H667))</f>
        <v>0</v>
      </c>
      <c r="M656" s="3" t="n">
        <f aca="false">ABS(L656)/MAX(H656:H667)</f>
        <v>0</v>
      </c>
    </row>
    <row r="657" customFormat="false" ht="15" hidden="false" customHeight="false" outlineLevel="0" collapsed="false">
      <c r="A657" s="25" t="s">
        <v>667</v>
      </c>
      <c r="B657" s="25" t="str">
        <f aca="false">LEFT(A657,2)</f>
        <v>17</v>
      </c>
      <c r="C657" s="26" t="n">
        <f aca="false">VLOOKUP(MID(A657,4,4),MONTHS!$A$1:$B$12,2,0)</f>
        <v>9</v>
      </c>
      <c r="D657" s="26" t="n">
        <f aca="false">_xlfn.NUMBERVALUE(RIGHT(A657,2))-43</f>
        <v>21</v>
      </c>
      <c r="E657" s="27" t="n">
        <f aca="false">DATE(2000+D657,C657,B657)</f>
        <v>44456</v>
      </c>
      <c r="F657" s="28" t="n">
        <v>14.0803</v>
      </c>
      <c r="G657" s="28" t="n">
        <v>14.0804</v>
      </c>
      <c r="H657" s="28" t="n">
        <v>14.0803</v>
      </c>
      <c r="I657" s="29" t="n">
        <f aca="false">F657-F658</f>
        <v>-0.000400000000000844</v>
      </c>
      <c r="J657" s="30" t="n">
        <f aca="false">I657/F658/(E657-E658)*100</f>
        <v>-0.00284076785955843</v>
      </c>
      <c r="K657" s="31" t="n">
        <f aca="false">IF(H657&lt;H658,1+K658,0)</f>
        <v>1</v>
      </c>
      <c r="L657" s="32" t="n">
        <f aca="false">MIN(0, H657-MAX(H658:H668))</f>
        <v>-0.000400000000000844</v>
      </c>
      <c r="M657" s="3" t="n">
        <f aca="false">ABS(L657)/MAX(H657:H668)</f>
        <v>2.84076785955843E-005</v>
      </c>
    </row>
    <row r="658" customFormat="false" ht="15" hidden="false" customHeight="false" outlineLevel="0" collapsed="false">
      <c r="A658" s="25" t="s">
        <v>668</v>
      </c>
      <c r="B658" s="25" t="str">
        <f aca="false">LEFT(A658,2)</f>
        <v>16</v>
      </c>
      <c r="C658" s="26" t="n">
        <f aca="false">VLOOKUP(MID(A658,4,4),MONTHS!$A$1:$B$12,2,0)</f>
        <v>9</v>
      </c>
      <c r="D658" s="26" t="n">
        <f aca="false">_xlfn.NUMBERVALUE(RIGHT(A658,2))-43</f>
        <v>21</v>
      </c>
      <c r="E658" s="27" t="n">
        <f aca="false">DATE(2000+D658,C658,B658)</f>
        <v>44455</v>
      </c>
      <c r="F658" s="28" t="n">
        <v>14.0807</v>
      </c>
      <c r="G658" s="28" t="n">
        <v>14.0808</v>
      </c>
      <c r="H658" s="28" t="n">
        <v>14.0807</v>
      </c>
      <c r="I658" s="29" t="n">
        <f aca="false">F658-F659</f>
        <v>9.99999999997669E-005</v>
      </c>
      <c r="J658" s="30" t="n">
        <f aca="false">I658/F659/(E658-E659)*100</f>
        <v>0.000710197008648544</v>
      </c>
      <c r="K658" s="31" t="n">
        <f aca="false">IF(H658&lt;H659,1+K659,0)</f>
        <v>0</v>
      </c>
      <c r="L658" s="32" t="n">
        <f aca="false">MIN(0, H658-MAX(H659:H669))</f>
        <v>0</v>
      </c>
      <c r="M658" s="3" t="n">
        <f aca="false">ABS(L658)/MAX(H658:H669)</f>
        <v>0</v>
      </c>
    </row>
    <row r="659" customFormat="false" ht="15" hidden="false" customHeight="false" outlineLevel="0" collapsed="false">
      <c r="A659" s="25" t="s">
        <v>669</v>
      </c>
      <c r="B659" s="25" t="str">
        <f aca="false">LEFT(A659,2)</f>
        <v>15</v>
      </c>
      <c r="C659" s="26" t="n">
        <f aca="false">VLOOKUP(MID(A659,4,4),MONTHS!$A$1:$B$12,2,0)</f>
        <v>9</v>
      </c>
      <c r="D659" s="26" t="n">
        <f aca="false">_xlfn.NUMBERVALUE(RIGHT(A659,2))-43</f>
        <v>21</v>
      </c>
      <c r="E659" s="27" t="n">
        <f aca="false">DATE(2000+D659,C659,B659)</f>
        <v>44454</v>
      </c>
      <c r="F659" s="28" t="n">
        <v>14.0806</v>
      </c>
      <c r="G659" s="28" t="n">
        <v>14.0807</v>
      </c>
      <c r="H659" s="28" t="n">
        <v>14.0806</v>
      </c>
      <c r="I659" s="29" t="n">
        <f aca="false">F659-F660</f>
        <v>0.000400000000000844</v>
      </c>
      <c r="J659" s="30" t="n">
        <f aca="false">I659/F660/(E659-E660)*100</f>
        <v>0.00284086873766597</v>
      </c>
      <c r="K659" s="31" t="n">
        <f aca="false">IF(H659&lt;H660,1+K660,0)</f>
        <v>0</v>
      </c>
      <c r="L659" s="32" t="n">
        <f aca="false">MIN(0, H659-MAX(H660:H670))</f>
        <v>0</v>
      </c>
      <c r="M659" s="3" t="n">
        <f aca="false">ABS(L659)/MAX(H659:H670)</f>
        <v>0</v>
      </c>
    </row>
    <row r="660" customFormat="false" ht="15" hidden="false" customHeight="false" outlineLevel="0" collapsed="false">
      <c r="A660" s="25" t="s">
        <v>670</v>
      </c>
      <c r="B660" s="25" t="str">
        <f aca="false">LEFT(A660,2)</f>
        <v>14</v>
      </c>
      <c r="C660" s="26" t="n">
        <f aca="false">VLOOKUP(MID(A660,4,4),MONTHS!$A$1:$B$12,2,0)</f>
        <v>9</v>
      </c>
      <c r="D660" s="26" t="n">
        <f aca="false">_xlfn.NUMBERVALUE(RIGHT(A660,2))-43</f>
        <v>21</v>
      </c>
      <c r="E660" s="27" t="n">
        <f aca="false">DATE(2000+D660,C660,B660)</f>
        <v>44453</v>
      </c>
      <c r="F660" s="28" t="n">
        <v>14.0802</v>
      </c>
      <c r="G660" s="28" t="n">
        <v>14.0803</v>
      </c>
      <c r="H660" s="28" t="n">
        <v>14.0802</v>
      </c>
      <c r="I660" s="29" t="n">
        <f aca="false">F660-F661</f>
        <v>0.000399999999999068</v>
      </c>
      <c r="J660" s="30" t="n">
        <f aca="false">I660/F661/(E660-E661)*100</f>
        <v>0.002840949445298</v>
      </c>
      <c r="K660" s="31" t="n">
        <f aca="false">IF(H660&lt;H661,1+K661,0)</f>
        <v>0</v>
      </c>
      <c r="L660" s="32" t="n">
        <f aca="false">MIN(0, H660-MAX(H661:H671))</f>
        <v>0</v>
      </c>
      <c r="M660" s="3" t="n">
        <f aca="false">ABS(L660)/MAX(H660:H671)</f>
        <v>0</v>
      </c>
    </row>
    <row r="661" customFormat="false" ht="15" hidden="false" customHeight="false" outlineLevel="0" collapsed="false">
      <c r="A661" s="25" t="s">
        <v>671</v>
      </c>
      <c r="B661" s="25" t="str">
        <f aca="false">LEFT(A661,2)</f>
        <v>13</v>
      </c>
      <c r="C661" s="26" t="n">
        <f aca="false">VLOOKUP(MID(A661,4,4),MONTHS!$A$1:$B$12,2,0)</f>
        <v>9</v>
      </c>
      <c r="D661" s="26" t="n">
        <f aca="false">_xlfn.NUMBERVALUE(RIGHT(A661,2))-43</f>
        <v>21</v>
      </c>
      <c r="E661" s="27" t="n">
        <f aca="false">DATE(2000+D661,C661,B661)</f>
        <v>44452</v>
      </c>
      <c r="F661" s="28" t="n">
        <v>14.0798</v>
      </c>
      <c r="G661" s="28" t="n">
        <v>14.0799</v>
      </c>
      <c r="H661" s="28" t="n">
        <v>14.0798</v>
      </c>
      <c r="I661" s="29" t="n">
        <f aca="false">F661-F662</f>
        <v>0.000700000000000145</v>
      </c>
      <c r="J661" s="30" t="n">
        <f aca="false">I661/F662/(E661-E662)*100</f>
        <v>0.00165730290525234</v>
      </c>
      <c r="K661" s="31" t="n">
        <f aca="false">IF(H661&lt;H662,1+K662,0)</f>
        <v>0</v>
      </c>
      <c r="L661" s="32" t="n">
        <f aca="false">MIN(0, H661-MAX(H662:H672))</f>
        <v>0</v>
      </c>
      <c r="M661" s="3" t="n">
        <f aca="false">ABS(L661)/MAX(H661:H672)</f>
        <v>0</v>
      </c>
    </row>
    <row r="662" customFormat="false" ht="15" hidden="false" customHeight="false" outlineLevel="0" collapsed="false">
      <c r="A662" s="25" t="s">
        <v>672</v>
      </c>
      <c r="B662" s="25" t="str">
        <f aca="false">LEFT(A662,2)</f>
        <v>10</v>
      </c>
      <c r="C662" s="26" t="n">
        <f aca="false">VLOOKUP(MID(A662,4,4),MONTHS!$A$1:$B$12,2,0)</f>
        <v>9</v>
      </c>
      <c r="D662" s="26" t="n">
        <f aca="false">_xlfn.NUMBERVALUE(RIGHT(A662,2))-43</f>
        <v>21</v>
      </c>
      <c r="E662" s="27" t="n">
        <f aca="false">DATE(2000+D662,C662,B662)</f>
        <v>44449</v>
      </c>
      <c r="F662" s="28" t="n">
        <v>14.0791</v>
      </c>
      <c r="G662" s="28" t="n">
        <v>14.0792</v>
      </c>
      <c r="H662" s="28" t="n">
        <v>14.0791</v>
      </c>
      <c r="I662" s="29" t="n">
        <f aca="false">F662-F663</f>
        <v>0.000199999999999534</v>
      </c>
      <c r="J662" s="30" t="n">
        <f aca="false">I662/F663/(E662-E663)*100</f>
        <v>0.00142056552713304</v>
      </c>
      <c r="K662" s="31" t="n">
        <f aca="false">IF(H662&lt;H663,1+K663,0)</f>
        <v>0</v>
      </c>
      <c r="L662" s="32" t="n">
        <f aca="false">MIN(0, H662-MAX(H663:H673))</f>
        <v>0</v>
      </c>
      <c r="M662" s="3" t="n">
        <f aca="false">ABS(L662)/MAX(H662:H673)</f>
        <v>0</v>
      </c>
    </row>
    <row r="663" customFormat="false" ht="15" hidden="false" customHeight="false" outlineLevel="0" collapsed="false">
      <c r="A663" s="25" t="s">
        <v>673</v>
      </c>
      <c r="B663" s="25" t="str">
        <f aca="false">LEFT(A663,2)</f>
        <v>09</v>
      </c>
      <c r="C663" s="26" t="n">
        <f aca="false">VLOOKUP(MID(A663,4,4),MONTHS!$A$1:$B$12,2,0)</f>
        <v>9</v>
      </c>
      <c r="D663" s="26" t="n">
        <f aca="false">_xlfn.NUMBERVALUE(RIGHT(A663,2))-43</f>
        <v>21</v>
      </c>
      <c r="E663" s="27" t="n">
        <f aca="false">DATE(2000+D663,C663,B663)</f>
        <v>44448</v>
      </c>
      <c r="F663" s="28" t="n">
        <v>14.0789</v>
      </c>
      <c r="G663" s="28" t="n">
        <v>14.079</v>
      </c>
      <c r="H663" s="28" t="n">
        <v>14.0789</v>
      </c>
      <c r="I663" s="29" t="n">
        <f aca="false">F663-F664</f>
        <v>0.000300000000001077</v>
      </c>
      <c r="J663" s="30" t="n">
        <f aca="false">I663/F664/(E663-E664)*100</f>
        <v>0.0021308936968241</v>
      </c>
      <c r="K663" s="31" t="n">
        <f aca="false">IF(H663&lt;H664,1+K664,0)</f>
        <v>0</v>
      </c>
      <c r="L663" s="32" t="n">
        <f aca="false">MIN(0, H663-MAX(H664:H674))</f>
        <v>0</v>
      </c>
      <c r="M663" s="3" t="n">
        <f aca="false">ABS(L663)/MAX(H663:H674)</f>
        <v>0</v>
      </c>
    </row>
    <row r="664" customFormat="false" ht="15" hidden="false" customHeight="false" outlineLevel="0" collapsed="false">
      <c r="A664" s="25" t="s">
        <v>674</v>
      </c>
      <c r="B664" s="25" t="str">
        <f aca="false">LEFT(A664,2)</f>
        <v>08</v>
      </c>
      <c r="C664" s="26" t="n">
        <f aca="false">VLOOKUP(MID(A664,4,4),MONTHS!$A$1:$B$12,2,0)</f>
        <v>9</v>
      </c>
      <c r="D664" s="26" t="n">
        <f aca="false">_xlfn.NUMBERVALUE(RIGHT(A664,2))-43</f>
        <v>21</v>
      </c>
      <c r="E664" s="27" t="n">
        <f aca="false">DATE(2000+D664,C664,B664)</f>
        <v>44447</v>
      </c>
      <c r="F664" s="28" t="n">
        <v>14.0786</v>
      </c>
      <c r="G664" s="28" t="n">
        <v>14.0787</v>
      </c>
      <c r="H664" s="28" t="n">
        <v>14.0786</v>
      </c>
      <c r="I664" s="29" t="n">
        <f aca="false">F664-F665</f>
        <v>-9.99999999997669E-005</v>
      </c>
      <c r="J664" s="30" t="n">
        <f aca="false">I664/F665/(E664-E665)*100</f>
        <v>-0.000710292853741943</v>
      </c>
      <c r="K664" s="31" t="n">
        <f aca="false">IF(H664&lt;H665,1+K665,0)</f>
        <v>1</v>
      </c>
      <c r="L664" s="32" t="n">
        <f aca="false">MIN(0, H664-MAX(H665:H675))</f>
        <v>-9.99999999997669E-005</v>
      </c>
      <c r="M664" s="3" t="n">
        <f aca="false">ABS(L664)/MAX(H664:H675)</f>
        <v>7.10292853741943E-006</v>
      </c>
    </row>
    <row r="665" customFormat="false" ht="15" hidden="false" customHeight="false" outlineLevel="0" collapsed="false">
      <c r="A665" s="25" t="s">
        <v>675</v>
      </c>
      <c r="B665" s="25" t="str">
        <f aca="false">LEFT(A665,2)</f>
        <v>07</v>
      </c>
      <c r="C665" s="26" t="n">
        <f aca="false">VLOOKUP(MID(A665,4,4),MONTHS!$A$1:$B$12,2,0)</f>
        <v>9</v>
      </c>
      <c r="D665" s="26" t="n">
        <f aca="false">_xlfn.NUMBERVALUE(RIGHT(A665,2))-43</f>
        <v>21</v>
      </c>
      <c r="E665" s="27" t="n">
        <f aca="false">DATE(2000+D665,C665,B665)</f>
        <v>44446</v>
      </c>
      <c r="F665" s="28" t="n">
        <v>14.0787</v>
      </c>
      <c r="G665" s="28" t="n">
        <v>14.0788</v>
      </c>
      <c r="H665" s="28" t="n">
        <v>14.0787</v>
      </c>
      <c r="I665" s="29" t="n">
        <f aca="false">F665-F666</f>
        <v>0.000299999999999301</v>
      </c>
      <c r="J665" s="30" t="n">
        <f aca="false">I665/F666/(E665-E666)*100</f>
        <v>0.00213092396862783</v>
      </c>
      <c r="K665" s="31" t="n">
        <f aca="false">IF(H665&lt;H666,1+K666,0)</f>
        <v>0</v>
      </c>
      <c r="L665" s="32" t="n">
        <f aca="false">MIN(0, H665-MAX(H666:H676))</f>
        <v>0</v>
      </c>
      <c r="M665" s="3" t="n">
        <f aca="false">ABS(L665)/MAX(H665:H676)</f>
        <v>0</v>
      </c>
    </row>
    <row r="666" customFormat="false" ht="15" hidden="false" customHeight="false" outlineLevel="0" collapsed="false">
      <c r="A666" s="25" t="s">
        <v>676</v>
      </c>
      <c r="B666" s="25" t="str">
        <f aca="false">LEFT(A666,2)</f>
        <v>06</v>
      </c>
      <c r="C666" s="26" t="n">
        <f aca="false">VLOOKUP(MID(A666,4,4),MONTHS!$A$1:$B$12,2,0)</f>
        <v>9</v>
      </c>
      <c r="D666" s="26" t="n">
        <f aca="false">_xlfn.NUMBERVALUE(RIGHT(A666,2))-43</f>
        <v>21</v>
      </c>
      <c r="E666" s="27" t="n">
        <f aca="false">DATE(2000+D666,C666,B666)</f>
        <v>44445</v>
      </c>
      <c r="F666" s="28" t="n">
        <v>14.0784</v>
      </c>
      <c r="G666" s="28" t="n">
        <v>14.0785</v>
      </c>
      <c r="H666" s="28" t="n">
        <v>14.0784</v>
      </c>
      <c r="I666" s="29" t="n">
        <f aca="false">F666-F667</f>
        <v>0.000500000000000611</v>
      </c>
      <c r="J666" s="30" t="n">
        <f aca="false">I666/F667/(E666-E667)*100</f>
        <v>0.00118388869552185</v>
      </c>
      <c r="K666" s="31" t="n">
        <f aca="false">IF(H666&lt;H667,1+K667,0)</f>
        <v>0</v>
      </c>
      <c r="L666" s="32" t="n">
        <f aca="false">MIN(0, H666-MAX(H667:H677))</f>
        <v>0</v>
      </c>
      <c r="M666" s="3" t="n">
        <f aca="false">ABS(L666)/MAX(H666:H677)</f>
        <v>0</v>
      </c>
    </row>
    <row r="667" customFormat="false" ht="15" hidden="false" customHeight="false" outlineLevel="0" collapsed="false">
      <c r="A667" s="25" t="s">
        <v>677</v>
      </c>
      <c r="B667" s="25" t="str">
        <f aca="false">LEFT(A667,2)</f>
        <v>03</v>
      </c>
      <c r="C667" s="26" t="n">
        <f aca="false">VLOOKUP(MID(A667,4,4),MONTHS!$A$1:$B$12,2,0)</f>
        <v>9</v>
      </c>
      <c r="D667" s="26" t="n">
        <f aca="false">_xlfn.NUMBERVALUE(RIGHT(A667,2))-43</f>
        <v>21</v>
      </c>
      <c r="E667" s="27" t="n">
        <f aca="false">DATE(2000+D667,C667,B667)</f>
        <v>44442</v>
      </c>
      <c r="F667" s="28" t="n">
        <v>14.0779</v>
      </c>
      <c r="G667" s="28" t="n">
        <v>14.078</v>
      </c>
      <c r="H667" s="28" t="n">
        <v>14.0779</v>
      </c>
      <c r="I667" s="29" t="n">
        <f aca="false">F667-F668</f>
        <v>9.99999999997669E-005</v>
      </c>
      <c r="J667" s="30" t="n">
        <f aca="false">I667/F668/(E667-E668)*100</f>
        <v>0.000710338263079224</v>
      </c>
      <c r="K667" s="31" t="n">
        <f aca="false">IF(H667&lt;H668,1+K668,0)</f>
        <v>0</v>
      </c>
      <c r="L667" s="32" t="n">
        <f aca="false">MIN(0, H667-MAX(H668:H678))</f>
        <v>-9.99999999997669E-005</v>
      </c>
      <c r="M667" s="3" t="n">
        <f aca="false">ABS(L667)/MAX(H667:H678)</f>
        <v>7.10328171613631E-006</v>
      </c>
    </row>
    <row r="668" customFormat="false" ht="15" hidden="false" customHeight="false" outlineLevel="0" collapsed="false">
      <c r="A668" s="25" t="s">
        <v>678</v>
      </c>
      <c r="B668" s="25" t="str">
        <f aca="false">LEFT(A668,2)</f>
        <v>02</v>
      </c>
      <c r="C668" s="26" t="n">
        <f aca="false">VLOOKUP(MID(A668,4,4),MONTHS!$A$1:$B$12,2,0)</f>
        <v>9</v>
      </c>
      <c r="D668" s="26" t="n">
        <f aca="false">_xlfn.NUMBERVALUE(RIGHT(A668,2))-43</f>
        <v>21</v>
      </c>
      <c r="E668" s="27" t="n">
        <f aca="false">DATE(2000+D668,C668,B668)</f>
        <v>44441</v>
      </c>
      <c r="F668" s="28" t="n">
        <v>14.0778</v>
      </c>
      <c r="G668" s="28" t="n">
        <v>14.0779</v>
      </c>
      <c r="H668" s="28" t="n">
        <v>14.0778</v>
      </c>
      <c r="I668" s="29" t="n">
        <f aca="false">F668-F669</f>
        <v>-9.99999999997669E-005</v>
      </c>
      <c r="J668" s="30" t="n">
        <f aca="false">I668/F669/(E668-E669)*100</f>
        <v>-0.000710333217310586</v>
      </c>
      <c r="K668" s="31" t="n">
        <f aca="false">IF(H668&lt;H669,1+K669,0)</f>
        <v>2</v>
      </c>
      <c r="L668" s="32" t="n">
        <f aca="false">MIN(0, H668-MAX(H669:H679))</f>
        <v>-0.000199999999999534</v>
      </c>
      <c r="M668" s="3" t="n">
        <f aca="false">ABS(L668)/MAX(H668:H679)</f>
        <v>1.42065634322726E-005</v>
      </c>
    </row>
    <row r="669" customFormat="false" ht="15" hidden="false" customHeight="false" outlineLevel="0" collapsed="false">
      <c r="A669" s="25" t="s">
        <v>679</v>
      </c>
      <c r="B669" s="25" t="str">
        <f aca="false">LEFT(A669,2)</f>
        <v>01</v>
      </c>
      <c r="C669" s="26" t="n">
        <f aca="false">VLOOKUP(MID(A669,4,4),MONTHS!$A$1:$B$12,2,0)</f>
        <v>9</v>
      </c>
      <c r="D669" s="26" t="n">
        <f aca="false">_xlfn.NUMBERVALUE(RIGHT(A669,2))-43</f>
        <v>21</v>
      </c>
      <c r="E669" s="27" t="n">
        <f aca="false">DATE(2000+D669,C669,B669)</f>
        <v>44440</v>
      </c>
      <c r="F669" s="28" t="n">
        <v>14.0779</v>
      </c>
      <c r="G669" s="28" t="n">
        <v>14.078</v>
      </c>
      <c r="H669" s="28" t="n">
        <v>14.0779</v>
      </c>
      <c r="I669" s="29" t="n">
        <f aca="false">F669-F670</f>
        <v>-9.99999999997669E-005</v>
      </c>
      <c r="J669" s="30" t="n">
        <f aca="false">I669/F670/(E669-E670)*100</f>
        <v>-0.000710328171613631</v>
      </c>
      <c r="K669" s="31" t="n">
        <f aca="false">IF(H669&lt;H670,1+K670,0)</f>
        <v>1</v>
      </c>
      <c r="L669" s="32" t="n">
        <f aca="false">MIN(0, H669-MAX(H670:H680))</f>
        <v>-9.99999999997669E-005</v>
      </c>
      <c r="M669" s="3" t="n">
        <f aca="false">ABS(L669)/MAX(H669:H680)</f>
        <v>7.10328171613631E-006</v>
      </c>
    </row>
    <row r="670" customFormat="false" ht="15" hidden="false" customHeight="false" outlineLevel="0" collapsed="false">
      <c r="A670" s="25" t="s">
        <v>680</v>
      </c>
      <c r="B670" s="25" t="str">
        <f aca="false">LEFT(A670,2)</f>
        <v>31</v>
      </c>
      <c r="C670" s="26" t="n">
        <f aca="false">VLOOKUP(MID(A670,4,4),MONTHS!$A$1:$B$12,2,0)</f>
        <v>8</v>
      </c>
      <c r="D670" s="26" t="n">
        <f aca="false">_xlfn.NUMBERVALUE(RIGHT(A670,2))-43</f>
        <v>21</v>
      </c>
      <c r="E670" s="27" t="n">
        <f aca="false">DATE(2000+D670,C670,B670)</f>
        <v>44439</v>
      </c>
      <c r="F670" s="28" t="n">
        <v>14.078</v>
      </c>
      <c r="G670" s="28" t="n">
        <v>14.0781</v>
      </c>
      <c r="H670" s="28" t="n">
        <v>14.078</v>
      </c>
      <c r="I670" s="29" t="n">
        <f aca="false">F670-F671</f>
        <v>0.000299999999999301</v>
      </c>
      <c r="J670" s="30" t="n">
        <f aca="false">I670/F671/(E670-E671)*100</f>
        <v>0.00213102992675864</v>
      </c>
      <c r="K670" s="31" t="n">
        <f aca="false">IF(H670&lt;H671,1+K671,0)</f>
        <v>0</v>
      </c>
      <c r="L670" s="32" t="n">
        <f aca="false">MIN(0, H670-MAX(H671:H681))</f>
        <v>0</v>
      </c>
      <c r="M670" s="3" t="n">
        <f aca="false">ABS(L670)/MAX(H670:H681)</f>
        <v>0</v>
      </c>
    </row>
    <row r="671" customFormat="false" ht="15" hidden="false" customHeight="false" outlineLevel="0" collapsed="false">
      <c r="A671" s="25" t="s">
        <v>681</v>
      </c>
      <c r="B671" s="25" t="str">
        <f aca="false">LEFT(A671,2)</f>
        <v>30</v>
      </c>
      <c r="C671" s="26" t="n">
        <f aca="false">VLOOKUP(MID(A671,4,4),MONTHS!$A$1:$B$12,2,0)</f>
        <v>8</v>
      </c>
      <c r="D671" s="26" t="n">
        <f aca="false">_xlfn.NUMBERVALUE(RIGHT(A671,2))-43</f>
        <v>21</v>
      </c>
      <c r="E671" s="27" t="n">
        <f aca="false">DATE(2000+D671,C671,B671)</f>
        <v>44438</v>
      </c>
      <c r="F671" s="28" t="n">
        <v>14.0777</v>
      </c>
      <c r="G671" s="28" t="n">
        <v>14.0778</v>
      </c>
      <c r="H671" s="28" t="n">
        <v>14.0777</v>
      </c>
      <c r="I671" s="29" t="n">
        <f aca="false">F671-F672</f>
        <v>0.000799999999999912</v>
      </c>
      <c r="J671" s="30" t="n">
        <f aca="false">I671/F672/(E671-E672)*100</f>
        <v>0.00189435647526542</v>
      </c>
      <c r="K671" s="31" t="n">
        <f aca="false">IF(H671&lt;H672,1+K672,0)</f>
        <v>0</v>
      </c>
      <c r="L671" s="32" t="n">
        <f aca="false">MIN(0, H671-MAX(H672:H682))</f>
        <v>0</v>
      </c>
      <c r="M671" s="3" t="n">
        <f aca="false">ABS(L671)/MAX(H671:H682)</f>
        <v>0</v>
      </c>
    </row>
    <row r="672" customFormat="false" ht="15" hidden="false" customHeight="false" outlineLevel="0" collapsed="false">
      <c r="A672" s="25" t="s">
        <v>682</v>
      </c>
      <c r="B672" s="25" t="str">
        <f aca="false">LEFT(A672,2)</f>
        <v>27</v>
      </c>
      <c r="C672" s="26" t="n">
        <f aca="false">VLOOKUP(MID(A672,4,4),MONTHS!$A$1:$B$12,2,0)</f>
        <v>8</v>
      </c>
      <c r="D672" s="26" t="n">
        <f aca="false">_xlfn.NUMBERVALUE(RIGHT(A672,2))-43</f>
        <v>21</v>
      </c>
      <c r="E672" s="27" t="n">
        <f aca="false">DATE(2000+D672,C672,B672)</f>
        <v>44435</v>
      </c>
      <c r="F672" s="28" t="n">
        <v>14.0769</v>
      </c>
      <c r="G672" s="28" t="n">
        <v>14.077</v>
      </c>
      <c r="H672" s="28" t="n">
        <v>14.0769</v>
      </c>
      <c r="I672" s="29" t="n">
        <f aca="false">F672-F673</f>
        <v>0.000199999999999534</v>
      </c>
      <c r="J672" s="30" t="n">
        <f aca="false">I672/F673/(E672-E673)*100</f>
        <v>0.00142078754253152</v>
      </c>
      <c r="K672" s="31" t="n">
        <f aca="false">IF(H672&lt;H673,1+K673,0)</f>
        <v>0</v>
      </c>
      <c r="L672" s="32" t="n">
        <f aca="false">MIN(0, H672-MAX(H673:H683))</f>
        <v>0</v>
      </c>
      <c r="M672" s="3" t="n">
        <f aca="false">ABS(L672)/MAX(H672:H683)</f>
        <v>0</v>
      </c>
    </row>
    <row r="673" customFormat="false" ht="15" hidden="false" customHeight="false" outlineLevel="0" collapsed="false">
      <c r="A673" s="25" t="s">
        <v>683</v>
      </c>
      <c r="B673" s="25" t="str">
        <f aca="false">LEFT(A673,2)</f>
        <v>26</v>
      </c>
      <c r="C673" s="26" t="n">
        <f aca="false">VLOOKUP(MID(A673,4,4),MONTHS!$A$1:$B$12,2,0)</f>
        <v>8</v>
      </c>
      <c r="D673" s="26" t="n">
        <f aca="false">_xlfn.NUMBERVALUE(RIGHT(A673,2))-43</f>
        <v>21</v>
      </c>
      <c r="E673" s="27" t="n">
        <f aca="false">DATE(2000+D673,C673,B673)</f>
        <v>44434</v>
      </c>
      <c r="F673" s="28" t="n">
        <v>14.0767</v>
      </c>
      <c r="G673" s="28" t="n">
        <v>14.0768</v>
      </c>
      <c r="H673" s="28" t="n">
        <v>14.0767</v>
      </c>
      <c r="I673" s="29" t="n">
        <f aca="false">F673-F674</f>
        <v>0.000400000000000844</v>
      </c>
      <c r="J673" s="30" t="n">
        <f aca="false">I673/F674/(E673-E674)*100</f>
        <v>0.0028416558328598</v>
      </c>
      <c r="K673" s="31" t="n">
        <f aca="false">IF(H673&lt;H674,1+K674,0)</f>
        <v>0</v>
      </c>
      <c r="L673" s="32" t="n">
        <f aca="false">MIN(0, H673-MAX(H674:H684))</f>
        <v>0</v>
      </c>
      <c r="M673" s="3" t="n">
        <f aca="false">ABS(L673)/MAX(H673:H684)</f>
        <v>0</v>
      </c>
    </row>
    <row r="674" customFormat="false" ht="15" hidden="false" customHeight="false" outlineLevel="0" collapsed="false">
      <c r="A674" s="25" t="s">
        <v>684</v>
      </c>
      <c r="B674" s="25" t="str">
        <f aca="false">LEFT(A674,2)</f>
        <v>25</v>
      </c>
      <c r="C674" s="26" t="n">
        <f aca="false">VLOOKUP(MID(A674,4,4),MONTHS!$A$1:$B$12,2,0)</f>
        <v>8</v>
      </c>
      <c r="D674" s="26" t="n">
        <f aca="false">_xlfn.NUMBERVALUE(RIGHT(A674,2))-43</f>
        <v>21</v>
      </c>
      <c r="E674" s="27" t="n">
        <f aca="false">DATE(2000+D674,C674,B674)</f>
        <v>44433</v>
      </c>
      <c r="F674" s="28" t="n">
        <v>14.0763</v>
      </c>
      <c r="G674" s="28" t="n">
        <v>14.0764</v>
      </c>
      <c r="H674" s="28" t="n">
        <v>14.0763</v>
      </c>
      <c r="I674" s="29" t="n">
        <f aca="false">F674-F675</f>
        <v>0.000299999999999301</v>
      </c>
      <c r="J674" s="30" t="n">
        <f aca="false">I674/F675/(E674-E675)*100</f>
        <v>0.00213128729752274</v>
      </c>
      <c r="K674" s="31" t="n">
        <f aca="false">IF(H674&lt;H675,1+K675,0)</f>
        <v>0</v>
      </c>
      <c r="L674" s="32" t="n">
        <f aca="false">MIN(0, H674-MAX(H675:H685))</f>
        <v>0</v>
      </c>
      <c r="M674" s="3" t="n">
        <f aca="false">ABS(L674)/MAX(H674:H685)</f>
        <v>0</v>
      </c>
    </row>
    <row r="675" customFormat="false" ht="15" hidden="false" customHeight="false" outlineLevel="0" collapsed="false">
      <c r="A675" s="25" t="s">
        <v>685</v>
      </c>
      <c r="B675" s="25" t="str">
        <f aca="false">LEFT(A675,2)</f>
        <v>24</v>
      </c>
      <c r="C675" s="26" t="n">
        <f aca="false">VLOOKUP(MID(A675,4,4),MONTHS!$A$1:$B$12,2,0)</f>
        <v>8</v>
      </c>
      <c r="D675" s="26" t="n">
        <f aca="false">_xlfn.NUMBERVALUE(RIGHT(A675,2))-43</f>
        <v>21</v>
      </c>
      <c r="E675" s="27" t="n">
        <f aca="false">DATE(2000+D675,C675,B675)</f>
        <v>44432</v>
      </c>
      <c r="F675" s="28" t="n">
        <v>14.076</v>
      </c>
      <c r="G675" s="28" t="n">
        <v>14.0761</v>
      </c>
      <c r="H675" s="28" t="n">
        <v>14.076</v>
      </c>
      <c r="I675" s="29" t="n">
        <f aca="false">F675-F676</f>
        <v>9.99999999997669E-005</v>
      </c>
      <c r="J675" s="30" t="n">
        <f aca="false">I675/F676/(E675-E676)*100</f>
        <v>0.000710434146305152</v>
      </c>
      <c r="K675" s="31" t="n">
        <f aca="false">IF(H675&lt;H676,1+K676,0)</f>
        <v>0</v>
      </c>
      <c r="L675" s="32" t="n">
        <f aca="false">MIN(0, H675-MAX(H676:H686))</f>
        <v>0</v>
      </c>
      <c r="M675" s="3" t="n">
        <f aca="false">ABS(L675)/MAX(H675:H686)</f>
        <v>0</v>
      </c>
    </row>
    <row r="676" customFormat="false" ht="15" hidden="false" customHeight="false" outlineLevel="0" collapsed="false">
      <c r="A676" s="25" t="s">
        <v>686</v>
      </c>
      <c r="B676" s="25" t="str">
        <f aca="false">LEFT(A676,2)</f>
        <v>23</v>
      </c>
      <c r="C676" s="26" t="n">
        <f aca="false">VLOOKUP(MID(A676,4,4),MONTHS!$A$1:$B$12,2,0)</f>
        <v>8</v>
      </c>
      <c r="D676" s="26" t="n">
        <f aca="false">_xlfn.NUMBERVALUE(RIGHT(A676,2))-43</f>
        <v>21</v>
      </c>
      <c r="E676" s="27" t="n">
        <f aca="false">DATE(2000+D676,C676,B676)</f>
        <v>44431</v>
      </c>
      <c r="F676" s="28" t="n">
        <v>14.0759</v>
      </c>
      <c r="G676" s="28" t="n">
        <v>14.076</v>
      </c>
      <c r="H676" s="28" t="n">
        <v>14.0759</v>
      </c>
      <c r="I676" s="29" t="n">
        <f aca="false">F676-F677</f>
        <v>0.000700000000000145</v>
      </c>
      <c r="J676" s="30" t="n">
        <f aca="false">I676/F677/(E676-E677)*100</f>
        <v>0.00165776211587318</v>
      </c>
      <c r="K676" s="31" t="n">
        <f aca="false">IF(H676&lt;H677,1+K677,0)</f>
        <v>0</v>
      </c>
      <c r="L676" s="32" t="n">
        <f aca="false">MIN(0, H676-MAX(H677:H687))</f>
        <v>0</v>
      </c>
      <c r="M676" s="3" t="n">
        <f aca="false">ABS(L676)/MAX(H676:H687)</f>
        <v>0</v>
      </c>
    </row>
    <row r="677" customFormat="false" ht="15" hidden="false" customHeight="false" outlineLevel="0" collapsed="false">
      <c r="A677" s="25" t="s">
        <v>687</v>
      </c>
      <c r="B677" s="25" t="str">
        <f aca="false">LEFT(A677,2)</f>
        <v>20</v>
      </c>
      <c r="C677" s="26" t="n">
        <f aca="false">VLOOKUP(MID(A677,4,4),MONTHS!$A$1:$B$12,2,0)</f>
        <v>8</v>
      </c>
      <c r="D677" s="26" t="n">
        <f aca="false">_xlfn.NUMBERVALUE(RIGHT(A677,2))-43</f>
        <v>21</v>
      </c>
      <c r="E677" s="27" t="n">
        <f aca="false">DATE(2000+D677,C677,B677)</f>
        <v>44428</v>
      </c>
      <c r="F677" s="28" t="n">
        <v>14.0752</v>
      </c>
      <c r="G677" s="28" t="n">
        <v>14.0753</v>
      </c>
      <c r="H677" s="28" t="n">
        <v>14.0752</v>
      </c>
      <c r="I677" s="29" t="n">
        <f aca="false">F677-F678</f>
        <v>0.000300000000001077</v>
      </c>
      <c r="J677" s="30" t="n">
        <f aca="false">I677/F678/(E677-E678)*100</f>
        <v>0.00213145386468875</v>
      </c>
      <c r="K677" s="31" t="n">
        <f aca="false">IF(H677&lt;H678,1+K678,0)</f>
        <v>0</v>
      </c>
      <c r="L677" s="32" t="n">
        <f aca="false">MIN(0, H677-MAX(H678:H688))</f>
        <v>0</v>
      </c>
      <c r="M677" s="3" t="n">
        <f aca="false">ABS(L677)/MAX(H677:H688)</f>
        <v>0</v>
      </c>
    </row>
    <row r="678" customFormat="false" ht="15" hidden="false" customHeight="false" outlineLevel="0" collapsed="false">
      <c r="A678" s="25" t="s">
        <v>688</v>
      </c>
      <c r="B678" s="25" t="str">
        <f aca="false">LEFT(A678,2)</f>
        <v>19</v>
      </c>
      <c r="C678" s="26" t="n">
        <f aca="false">VLOOKUP(MID(A678,4,4),MONTHS!$A$1:$B$12,2,0)</f>
        <v>8</v>
      </c>
      <c r="D678" s="26" t="n">
        <f aca="false">_xlfn.NUMBERVALUE(RIGHT(A678,2))-43</f>
        <v>21</v>
      </c>
      <c r="E678" s="27" t="n">
        <f aca="false">DATE(2000+D678,C678,B678)</f>
        <v>44427</v>
      </c>
      <c r="F678" s="28" t="n">
        <v>14.0749</v>
      </c>
      <c r="G678" s="28" t="n">
        <v>14.075</v>
      </c>
      <c r="H678" s="28" t="n">
        <v>14.0749</v>
      </c>
      <c r="I678" s="29" t="n">
        <f aca="false">F678-F679</f>
        <v>0.000499999999998835</v>
      </c>
      <c r="J678" s="30" t="n">
        <f aca="false">I678/F679/(E678-E679)*100</f>
        <v>0.00355254930937613</v>
      </c>
      <c r="K678" s="31" t="n">
        <f aca="false">IF(H678&lt;H679,1+K679,0)</f>
        <v>0</v>
      </c>
      <c r="L678" s="32" t="n">
        <f aca="false">MIN(0, H678-MAX(H679:H689))</f>
        <v>0</v>
      </c>
      <c r="M678" s="3" t="n">
        <f aca="false">ABS(L678)/MAX(H678:H689)</f>
        <v>0</v>
      </c>
    </row>
    <row r="679" customFormat="false" ht="15" hidden="false" customHeight="false" outlineLevel="0" collapsed="false">
      <c r="A679" s="25" t="s">
        <v>689</v>
      </c>
      <c r="B679" s="25" t="str">
        <f aca="false">LEFT(A679,2)</f>
        <v>18</v>
      </c>
      <c r="C679" s="26" t="n">
        <f aca="false">VLOOKUP(MID(A679,4,4),MONTHS!$A$1:$B$12,2,0)</f>
        <v>8</v>
      </c>
      <c r="D679" s="26" t="n">
        <f aca="false">_xlfn.NUMBERVALUE(RIGHT(A679,2))-43</f>
        <v>21</v>
      </c>
      <c r="E679" s="27" t="n">
        <f aca="false">DATE(2000+D679,C679,B679)</f>
        <v>44426</v>
      </c>
      <c r="F679" s="28" t="n">
        <v>14.0744</v>
      </c>
      <c r="G679" s="28" t="n">
        <v>14.0745</v>
      </c>
      <c r="H679" s="28" t="n">
        <v>14.0744</v>
      </c>
      <c r="I679" s="29" t="n">
        <f aca="false">F679-F680</f>
        <v>0.00020000000000131</v>
      </c>
      <c r="J679" s="30" t="n">
        <f aca="false">I679/F680/(E679-E680)*100</f>
        <v>0.00142103991702058</v>
      </c>
      <c r="K679" s="31" t="n">
        <f aca="false">IF(H679&lt;H680,1+K680,0)</f>
        <v>0</v>
      </c>
      <c r="L679" s="32" t="n">
        <f aca="false">MIN(0, H679-MAX(H680:H690))</f>
        <v>0</v>
      </c>
      <c r="M679" s="3" t="n">
        <f aca="false">ABS(L679)/MAX(H679:H690)</f>
        <v>0</v>
      </c>
    </row>
    <row r="680" customFormat="false" ht="15" hidden="false" customHeight="false" outlineLevel="0" collapsed="false">
      <c r="A680" s="25" t="s">
        <v>690</v>
      </c>
      <c r="B680" s="25" t="str">
        <f aca="false">LEFT(A680,2)</f>
        <v>17</v>
      </c>
      <c r="C680" s="26" t="n">
        <f aca="false">VLOOKUP(MID(A680,4,4),MONTHS!$A$1:$B$12,2,0)</f>
        <v>8</v>
      </c>
      <c r="D680" s="26" t="n">
        <f aca="false">_xlfn.NUMBERVALUE(RIGHT(A680,2))-43</f>
        <v>21</v>
      </c>
      <c r="E680" s="27" t="n">
        <f aca="false">DATE(2000+D680,C680,B680)</f>
        <v>44425</v>
      </c>
      <c r="F680" s="28" t="n">
        <v>14.0742</v>
      </c>
      <c r="G680" s="28" t="n">
        <v>14.0743</v>
      </c>
      <c r="H680" s="28" t="n">
        <v>14.0742</v>
      </c>
      <c r="I680" s="29" t="n">
        <f aca="false">F680-F681</f>
        <v>0.000599999999998602</v>
      </c>
      <c r="J680" s="30" t="n">
        <f aca="false">I680/F681/(E680-E681)*100</f>
        <v>0.00426330150067219</v>
      </c>
      <c r="K680" s="31" t="n">
        <f aca="false">IF(H680&lt;H681,1+K681,0)</f>
        <v>0</v>
      </c>
      <c r="L680" s="32" t="n">
        <f aca="false">MIN(0, H680-MAX(H681:H691))</f>
        <v>0</v>
      </c>
      <c r="M680" s="3" t="n">
        <f aca="false">ABS(L680)/MAX(H680:H691)</f>
        <v>0</v>
      </c>
    </row>
    <row r="681" customFormat="false" ht="15" hidden="false" customHeight="false" outlineLevel="0" collapsed="false">
      <c r="A681" s="25" t="s">
        <v>691</v>
      </c>
      <c r="B681" s="25" t="str">
        <f aca="false">LEFT(A681,2)</f>
        <v>16</v>
      </c>
      <c r="C681" s="26" t="n">
        <f aca="false">VLOOKUP(MID(A681,4,4),MONTHS!$A$1:$B$12,2,0)</f>
        <v>8</v>
      </c>
      <c r="D681" s="26" t="n">
        <f aca="false">_xlfn.NUMBERVALUE(RIGHT(A681,2))-43</f>
        <v>21</v>
      </c>
      <c r="E681" s="27" t="n">
        <f aca="false">DATE(2000+D681,C681,B681)</f>
        <v>44424</v>
      </c>
      <c r="F681" s="28" t="n">
        <v>14.0736</v>
      </c>
      <c r="G681" s="28" t="n">
        <v>14.0737</v>
      </c>
      <c r="H681" s="28" t="n">
        <v>14.0736</v>
      </c>
      <c r="I681" s="29" t="n">
        <f aca="false">F681-F682</f>
        <v>0.00100000000000122</v>
      </c>
      <c r="J681" s="30" t="n">
        <f aca="false">I681/F682/(E681-E682)*100</f>
        <v>0.00236866913956014</v>
      </c>
      <c r="K681" s="31" t="n">
        <f aca="false">IF(H681&lt;H682,1+K682,0)</f>
        <v>0</v>
      </c>
      <c r="L681" s="32" t="n">
        <f aca="false">MIN(0, H681-MAX(H682:H692))</f>
        <v>0</v>
      </c>
      <c r="M681" s="3" t="n">
        <f aca="false">ABS(L681)/MAX(H681:H692)</f>
        <v>0</v>
      </c>
    </row>
    <row r="682" customFormat="false" ht="15" hidden="false" customHeight="false" outlineLevel="0" collapsed="false">
      <c r="A682" s="25" t="s">
        <v>692</v>
      </c>
      <c r="B682" s="25" t="str">
        <f aca="false">LEFT(A682,2)</f>
        <v>13</v>
      </c>
      <c r="C682" s="26" t="n">
        <f aca="false">VLOOKUP(MID(A682,4,4),MONTHS!$A$1:$B$12,2,0)</f>
        <v>8</v>
      </c>
      <c r="D682" s="26" t="n">
        <f aca="false">_xlfn.NUMBERVALUE(RIGHT(A682,2))-43</f>
        <v>21</v>
      </c>
      <c r="E682" s="27" t="n">
        <f aca="false">DATE(2000+D682,C682,B682)</f>
        <v>44421</v>
      </c>
      <c r="F682" s="28" t="n">
        <v>14.0726</v>
      </c>
      <c r="G682" s="28" t="n">
        <v>14.0727</v>
      </c>
      <c r="H682" s="28" t="n">
        <v>14.0726</v>
      </c>
      <c r="I682" s="29" t="n">
        <f aca="false">F682-F683</f>
        <v>0.000600000000000378</v>
      </c>
      <c r="J682" s="30" t="n">
        <f aca="false">I682/F683/(E682-E683)*100</f>
        <v>0.00213189312109287</v>
      </c>
      <c r="K682" s="31" t="n">
        <f aca="false">IF(H682&lt;H683,1+K683,0)</f>
        <v>0</v>
      </c>
      <c r="L682" s="32" t="n">
        <f aca="false">MIN(0, H682-MAX(H683:H693))</f>
        <v>0</v>
      </c>
      <c r="M682" s="3" t="n">
        <f aca="false">ABS(L682)/MAX(H682:H693)</f>
        <v>0</v>
      </c>
    </row>
    <row r="683" customFormat="false" ht="15" hidden="false" customHeight="false" outlineLevel="0" collapsed="false">
      <c r="A683" s="25" t="s">
        <v>693</v>
      </c>
      <c r="B683" s="25" t="str">
        <f aca="false">LEFT(A683,2)</f>
        <v>11</v>
      </c>
      <c r="C683" s="26" t="n">
        <f aca="false">VLOOKUP(MID(A683,4,4),MONTHS!$A$1:$B$12,2,0)</f>
        <v>8</v>
      </c>
      <c r="D683" s="26" t="n">
        <f aca="false">_xlfn.NUMBERVALUE(RIGHT(A683,2))-43</f>
        <v>21</v>
      </c>
      <c r="E683" s="27" t="n">
        <f aca="false">DATE(2000+D683,C683,B683)</f>
        <v>44419</v>
      </c>
      <c r="F683" s="28" t="n">
        <v>14.072</v>
      </c>
      <c r="G683" s="28" t="n">
        <v>14.0721</v>
      </c>
      <c r="H683" s="28" t="n">
        <v>14.072</v>
      </c>
      <c r="I683" s="29" t="n">
        <f aca="false">F683-F684</f>
        <v>0.000399999999999068</v>
      </c>
      <c r="J683" s="30" t="n">
        <f aca="false">I683/F684/(E683-E684)*100</f>
        <v>0.00284260496318164</v>
      </c>
      <c r="K683" s="31" t="n">
        <f aca="false">IF(H683&lt;H684,1+K684,0)</f>
        <v>0</v>
      </c>
      <c r="L683" s="32" t="n">
        <f aca="false">MIN(0, H683-MAX(H684:H694))</f>
        <v>0</v>
      </c>
      <c r="M683" s="3" t="n">
        <f aca="false">ABS(L683)/MAX(H683:H694)</f>
        <v>0</v>
      </c>
    </row>
    <row r="684" customFormat="false" ht="15" hidden="false" customHeight="false" outlineLevel="0" collapsed="false">
      <c r="A684" s="25" t="s">
        <v>694</v>
      </c>
      <c r="B684" s="25" t="str">
        <f aca="false">LEFT(A684,2)</f>
        <v>10</v>
      </c>
      <c r="C684" s="26" t="n">
        <f aca="false">VLOOKUP(MID(A684,4,4),MONTHS!$A$1:$B$12,2,0)</f>
        <v>8</v>
      </c>
      <c r="D684" s="26" t="n">
        <f aca="false">_xlfn.NUMBERVALUE(RIGHT(A684,2))-43</f>
        <v>21</v>
      </c>
      <c r="E684" s="27" t="n">
        <f aca="false">DATE(2000+D684,C684,B684)</f>
        <v>44418</v>
      </c>
      <c r="F684" s="28" t="n">
        <v>14.0716</v>
      </c>
      <c r="G684" s="28" t="n">
        <v>14.0717</v>
      </c>
      <c r="H684" s="28" t="n">
        <v>14.0716</v>
      </c>
      <c r="I684" s="29" t="n">
        <f aca="false">F684-F685</f>
        <v>0.000799999999999912</v>
      </c>
      <c r="J684" s="30" t="n">
        <f aca="false">I684/F685/(E684-E685)*100</f>
        <v>0.00568553316087153</v>
      </c>
      <c r="K684" s="31" t="n">
        <f aca="false">IF(H684&lt;H685,1+K685,0)</f>
        <v>0</v>
      </c>
      <c r="L684" s="32" t="n">
        <f aca="false">MIN(0, H684-MAX(H685:H695))</f>
        <v>0</v>
      </c>
      <c r="M684" s="3" t="n">
        <f aca="false">ABS(L684)/MAX(H684:H695)</f>
        <v>0</v>
      </c>
    </row>
    <row r="685" customFormat="false" ht="15" hidden="false" customHeight="false" outlineLevel="0" collapsed="false">
      <c r="A685" s="25" t="s">
        <v>695</v>
      </c>
      <c r="B685" s="25" t="str">
        <f aca="false">LEFT(A685,2)</f>
        <v>09</v>
      </c>
      <c r="C685" s="26" t="n">
        <f aca="false">VLOOKUP(MID(A685,4,4),MONTHS!$A$1:$B$12,2,0)</f>
        <v>8</v>
      </c>
      <c r="D685" s="26" t="n">
        <f aca="false">_xlfn.NUMBERVALUE(RIGHT(A685,2))-43</f>
        <v>21</v>
      </c>
      <c r="E685" s="27" t="n">
        <f aca="false">DATE(2000+D685,C685,B685)</f>
        <v>44417</v>
      </c>
      <c r="F685" s="28" t="n">
        <v>14.0708</v>
      </c>
      <c r="G685" s="28" t="n">
        <v>14.0709</v>
      </c>
      <c r="H685" s="28" t="n">
        <v>14.0708</v>
      </c>
      <c r="I685" s="29" t="n">
        <f aca="false">F685-F686</f>
        <v>0.00110000000000099</v>
      </c>
      <c r="J685" s="30" t="n">
        <f aca="false">I685/F686/(E685-E686)*100</f>
        <v>0.00260607309798358</v>
      </c>
      <c r="K685" s="31" t="n">
        <f aca="false">IF(H685&lt;H686,1+K686,0)</f>
        <v>0</v>
      </c>
      <c r="L685" s="32" t="n">
        <f aca="false">MIN(0, H685-MAX(H686:H696))</f>
        <v>0</v>
      </c>
      <c r="M685" s="3" t="n">
        <f aca="false">ABS(L685)/MAX(H685:H696)</f>
        <v>0</v>
      </c>
    </row>
    <row r="686" customFormat="false" ht="15" hidden="false" customHeight="false" outlineLevel="0" collapsed="false">
      <c r="A686" s="25" t="s">
        <v>696</v>
      </c>
      <c r="B686" s="25" t="str">
        <f aca="false">LEFT(A686,2)</f>
        <v>06</v>
      </c>
      <c r="C686" s="26" t="n">
        <f aca="false">VLOOKUP(MID(A686,4,4),MONTHS!$A$1:$B$12,2,0)</f>
        <v>8</v>
      </c>
      <c r="D686" s="26" t="n">
        <f aca="false">_xlfn.NUMBERVALUE(RIGHT(A686,2))-43</f>
        <v>21</v>
      </c>
      <c r="E686" s="27" t="n">
        <f aca="false">DATE(2000+D686,C686,B686)</f>
        <v>44414</v>
      </c>
      <c r="F686" s="28" t="n">
        <v>14.0697</v>
      </c>
      <c r="G686" s="28" t="n">
        <v>14.0698</v>
      </c>
      <c r="H686" s="28" t="n">
        <v>14.0697</v>
      </c>
      <c r="I686" s="29" t="n">
        <f aca="false">F686-F687</f>
        <v>0.000399999999999068</v>
      </c>
      <c r="J686" s="30" t="n">
        <f aca="false">I686/F687/(E686-E687)*100</f>
        <v>0.00284306966230777</v>
      </c>
      <c r="K686" s="31" t="n">
        <f aca="false">IF(H686&lt;H687,1+K687,0)</f>
        <v>0</v>
      </c>
      <c r="L686" s="32" t="n">
        <f aca="false">MIN(0, H686-MAX(H687:H697))</f>
        <v>0</v>
      </c>
      <c r="M686" s="3" t="n">
        <f aca="false">ABS(L686)/MAX(H686:H697)</f>
        <v>0</v>
      </c>
    </row>
    <row r="687" customFormat="false" ht="15" hidden="false" customHeight="false" outlineLevel="0" collapsed="false">
      <c r="A687" s="25" t="s">
        <v>697</v>
      </c>
      <c r="B687" s="25" t="str">
        <f aca="false">LEFT(A687,2)</f>
        <v>05</v>
      </c>
      <c r="C687" s="26" t="n">
        <f aca="false">VLOOKUP(MID(A687,4,4),MONTHS!$A$1:$B$12,2,0)</f>
        <v>8</v>
      </c>
      <c r="D687" s="26" t="n">
        <f aca="false">_xlfn.NUMBERVALUE(RIGHT(A687,2))-43</f>
        <v>21</v>
      </c>
      <c r="E687" s="27" t="n">
        <f aca="false">DATE(2000+D687,C687,B687)</f>
        <v>44413</v>
      </c>
      <c r="F687" s="28" t="n">
        <v>14.0693</v>
      </c>
      <c r="G687" s="28" t="n">
        <v>14.0694</v>
      </c>
      <c r="H687" s="28" t="n">
        <v>14.0693</v>
      </c>
      <c r="I687" s="29" t="n">
        <f aca="false">F687-F688</f>
        <v>0.000999999999999446</v>
      </c>
      <c r="J687" s="30" t="n">
        <f aca="false">I687/F688/(E687-E688)*100</f>
        <v>0.00710817938201095</v>
      </c>
      <c r="K687" s="31" t="n">
        <f aca="false">IF(H687&lt;H688,1+K688,0)</f>
        <v>0</v>
      </c>
      <c r="L687" s="32" t="n">
        <f aca="false">MIN(0, H687-MAX(H688:H698))</f>
        <v>0</v>
      </c>
      <c r="M687" s="3" t="n">
        <f aca="false">ABS(L687)/MAX(H687:H698)</f>
        <v>0</v>
      </c>
    </row>
    <row r="688" customFormat="false" ht="15" hidden="false" customHeight="false" outlineLevel="0" collapsed="false">
      <c r="A688" s="25" t="s">
        <v>698</v>
      </c>
      <c r="B688" s="25" t="str">
        <f aca="false">LEFT(A688,2)</f>
        <v>04</v>
      </c>
      <c r="C688" s="26" t="n">
        <f aca="false">VLOOKUP(MID(A688,4,4),MONTHS!$A$1:$B$12,2,0)</f>
        <v>8</v>
      </c>
      <c r="D688" s="26" t="n">
        <f aca="false">_xlfn.NUMBERVALUE(RIGHT(A688,2))-43</f>
        <v>21</v>
      </c>
      <c r="E688" s="27" t="n">
        <f aca="false">DATE(2000+D688,C688,B688)</f>
        <v>44412</v>
      </c>
      <c r="F688" s="28" t="n">
        <v>14.0683</v>
      </c>
      <c r="G688" s="28" t="n">
        <v>14.0684</v>
      </c>
      <c r="H688" s="28" t="n">
        <v>14.0683</v>
      </c>
      <c r="I688" s="29" t="n">
        <f aca="false">F688-F689</f>
        <v>0.000799999999999912</v>
      </c>
      <c r="J688" s="30" t="n">
        <f aca="false">I688/F689/(E688-E689)*100</f>
        <v>0.00568686689177119</v>
      </c>
      <c r="K688" s="31" t="n">
        <f aca="false">IF(H688&lt;H689,1+K689,0)</f>
        <v>0</v>
      </c>
      <c r="L688" s="32" t="n">
        <f aca="false">MIN(0, H688-MAX(H689:H699))</f>
        <v>0</v>
      </c>
      <c r="M688" s="3" t="n">
        <f aca="false">ABS(L688)/MAX(H688:H699)</f>
        <v>0</v>
      </c>
    </row>
    <row r="689" customFormat="false" ht="15" hidden="false" customHeight="false" outlineLevel="0" collapsed="false">
      <c r="A689" s="25" t="s">
        <v>699</v>
      </c>
      <c r="B689" s="25" t="str">
        <f aca="false">LEFT(A689,2)</f>
        <v>03</v>
      </c>
      <c r="C689" s="26" t="n">
        <f aca="false">VLOOKUP(MID(A689,4,4),MONTHS!$A$1:$B$12,2,0)</f>
        <v>8</v>
      </c>
      <c r="D689" s="26" t="n">
        <f aca="false">_xlfn.NUMBERVALUE(RIGHT(A689,2))-43</f>
        <v>21</v>
      </c>
      <c r="E689" s="27" t="n">
        <f aca="false">DATE(2000+D689,C689,B689)</f>
        <v>44411</v>
      </c>
      <c r="F689" s="28" t="n">
        <v>14.0675</v>
      </c>
      <c r="G689" s="28" t="n">
        <v>14.0676</v>
      </c>
      <c r="H689" s="28" t="n">
        <v>14.0675</v>
      </c>
      <c r="I689" s="29" t="n">
        <f aca="false">F689-F690</f>
        <v>0.000600000000000378</v>
      </c>
      <c r="J689" s="30" t="n">
        <f aca="false">I689/F690/(E689-E690)*100</f>
        <v>0.00426533209165046</v>
      </c>
      <c r="K689" s="31" t="n">
        <f aca="false">IF(H689&lt;H690,1+K690,0)</f>
        <v>0</v>
      </c>
      <c r="L689" s="32" t="n">
        <f aca="false">MIN(0, H689-MAX(H690:H700))</f>
        <v>0</v>
      </c>
      <c r="M689" s="3" t="n">
        <f aca="false">ABS(L689)/MAX(H689:H700)</f>
        <v>0</v>
      </c>
    </row>
    <row r="690" customFormat="false" ht="15" hidden="false" customHeight="false" outlineLevel="0" collapsed="false">
      <c r="A690" s="25" t="s">
        <v>700</v>
      </c>
      <c r="B690" s="25" t="str">
        <f aca="false">LEFT(A690,2)</f>
        <v>02</v>
      </c>
      <c r="C690" s="26" t="n">
        <f aca="false">VLOOKUP(MID(A690,4,4),MONTHS!$A$1:$B$12,2,0)</f>
        <v>8</v>
      </c>
      <c r="D690" s="26" t="n">
        <f aca="false">_xlfn.NUMBERVALUE(RIGHT(A690,2))-43</f>
        <v>21</v>
      </c>
      <c r="E690" s="27" t="n">
        <f aca="false">DATE(2000+D690,C690,B690)</f>
        <v>44410</v>
      </c>
      <c r="F690" s="28" t="n">
        <v>14.0669</v>
      </c>
      <c r="G690" s="28" t="n">
        <v>14.067</v>
      </c>
      <c r="H690" s="28" t="n">
        <v>14.0669</v>
      </c>
      <c r="I690" s="29" t="n">
        <f aca="false">F690-F691</f>
        <v>0.00150000000000006</v>
      </c>
      <c r="J690" s="30" t="n">
        <f aca="false">I690/F691/(E690-E691)*100</f>
        <v>0.00355482247216587</v>
      </c>
      <c r="K690" s="31" t="n">
        <f aca="false">IF(H690&lt;H691,1+K691,0)</f>
        <v>0</v>
      </c>
      <c r="L690" s="32" t="n">
        <f aca="false">MIN(0, H690-MAX(H691:H701))</f>
        <v>0</v>
      </c>
      <c r="M690" s="3" t="n">
        <f aca="false">ABS(L690)/MAX(H690:H701)</f>
        <v>0</v>
      </c>
    </row>
    <row r="691" customFormat="false" ht="15" hidden="false" customHeight="false" outlineLevel="0" collapsed="false">
      <c r="A691" s="25" t="s">
        <v>701</v>
      </c>
      <c r="B691" s="25" t="str">
        <f aca="false">LEFT(A691,2)</f>
        <v>30</v>
      </c>
      <c r="C691" s="26" t="n">
        <f aca="false">VLOOKUP(MID(A691,4,4),MONTHS!$A$1:$B$12,2,0)</f>
        <v>7</v>
      </c>
      <c r="D691" s="26" t="n">
        <f aca="false">_xlfn.NUMBERVALUE(RIGHT(A691,2))-43</f>
        <v>21</v>
      </c>
      <c r="E691" s="27" t="n">
        <f aca="false">DATE(2000+D691,C691,B691)</f>
        <v>44407</v>
      </c>
      <c r="F691" s="28" t="n">
        <v>14.0654</v>
      </c>
      <c r="G691" s="28" t="n">
        <v>14.0655</v>
      </c>
      <c r="H691" s="28" t="n">
        <v>14.0654</v>
      </c>
      <c r="I691" s="29" t="n">
        <f aca="false">F691-F692</f>
        <v>0.000400000000000844</v>
      </c>
      <c r="J691" s="30" t="n">
        <f aca="false">I691/F692/(E691-E692)*100</f>
        <v>0.00284393885532061</v>
      </c>
      <c r="K691" s="31" t="n">
        <f aca="false">IF(H691&lt;H692,1+K692,0)</f>
        <v>0</v>
      </c>
      <c r="L691" s="32" t="n">
        <f aca="false">MIN(0, H691-MAX(H692:H702))</f>
        <v>0</v>
      </c>
      <c r="M691" s="3" t="n">
        <f aca="false">ABS(L691)/MAX(H691:H702)</f>
        <v>0</v>
      </c>
    </row>
    <row r="692" customFormat="false" ht="15" hidden="false" customHeight="false" outlineLevel="0" collapsed="false">
      <c r="A692" s="25" t="s">
        <v>702</v>
      </c>
      <c r="B692" s="25" t="str">
        <f aca="false">LEFT(A692,2)</f>
        <v>29</v>
      </c>
      <c r="C692" s="26" t="n">
        <f aca="false">VLOOKUP(MID(A692,4,4),MONTHS!$A$1:$B$12,2,0)</f>
        <v>7</v>
      </c>
      <c r="D692" s="26" t="n">
        <f aca="false">_xlfn.NUMBERVALUE(RIGHT(A692,2))-43</f>
        <v>21</v>
      </c>
      <c r="E692" s="27" t="n">
        <f aca="false">DATE(2000+D692,C692,B692)</f>
        <v>44406</v>
      </c>
      <c r="F692" s="28" t="n">
        <v>14.065</v>
      </c>
      <c r="G692" s="28" t="n">
        <v>14.0651</v>
      </c>
      <c r="H692" s="28" t="n">
        <v>14.065</v>
      </c>
      <c r="I692" s="29" t="n">
        <f aca="false">F692-F693</f>
        <v>0.000899999999999679</v>
      </c>
      <c r="J692" s="30" t="n">
        <f aca="false">I692/F693/(E692-E693)*100</f>
        <v>0.00319963595253048</v>
      </c>
      <c r="K692" s="31" t="n">
        <f aca="false">IF(H692&lt;H693,1+K693,0)</f>
        <v>0</v>
      </c>
      <c r="L692" s="32" t="n">
        <f aca="false">MIN(0, H692-MAX(H693:H703))</f>
        <v>0</v>
      </c>
      <c r="M692" s="3" t="n">
        <f aca="false">ABS(L692)/MAX(H692:H703)</f>
        <v>0</v>
      </c>
    </row>
    <row r="693" customFormat="false" ht="15" hidden="false" customHeight="false" outlineLevel="0" collapsed="false">
      <c r="A693" s="25" t="s">
        <v>703</v>
      </c>
      <c r="B693" s="25" t="str">
        <f aca="false">LEFT(A693,2)</f>
        <v>27</v>
      </c>
      <c r="C693" s="26" t="n">
        <f aca="false">VLOOKUP(MID(A693,4,4),MONTHS!$A$1:$B$12,2,0)</f>
        <v>7</v>
      </c>
      <c r="D693" s="26" t="n">
        <f aca="false">_xlfn.NUMBERVALUE(RIGHT(A693,2))-43</f>
        <v>21</v>
      </c>
      <c r="E693" s="27" t="n">
        <f aca="false">DATE(2000+D693,C693,B693)</f>
        <v>44404</v>
      </c>
      <c r="F693" s="28" t="n">
        <v>14.0641</v>
      </c>
      <c r="G693" s="28" t="n">
        <v>14.0642</v>
      </c>
      <c r="H693" s="28" t="n">
        <v>14.0641</v>
      </c>
      <c r="I693" s="29" t="n">
        <f aca="false">F693-F694</f>
        <v>0.00109999999999921</v>
      </c>
      <c r="J693" s="30" t="n">
        <f aca="false">I693/F694/(E693-E694)*100</f>
        <v>0.00195548602716208</v>
      </c>
      <c r="K693" s="31" t="n">
        <f aca="false">IF(H693&lt;H694,1+K694,0)</f>
        <v>0</v>
      </c>
      <c r="L693" s="32" t="n">
        <f aca="false">MIN(0, H693-MAX(H694:H704))</f>
        <v>0</v>
      </c>
      <c r="M693" s="3" t="n">
        <f aca="false">ABS(L693)/MAX(H693:H704)</f>
        <v>0</v>
      </c>
    </row>
    <row r="694" customFormat="false" ht="15" hidden="false" customHeight="false" outlineLevel="0" collapsed="false">
      <c r="A694" s="25" t="s">
        <v>704</v>
      </c>
      <c r="B694" s="25" t="str">
        <f aca="false">LEFT(A694,2)</f>
        <v>23</v>
      </c>
      <c r="C694" s="26" t="n">
        <f aca="false">VLOOKUP(MID(A694,4,4),MONTHS!$A$1:$B$12,2,0)</f>
        <v>7</v>
      </c>
      <c r="D694" s="26" t="n">
        <f aca="false">_xlfn.NUMBERVALUE(RIGHT(A694,2))-43</f>
        <v>21</v>
      </c>
      <c r="E694" s="27" t="n">
        <f aca="false">DATE(2000+D694,C694,B694)</f>
        <v>44400</v>
      </c>
      <c r="F694" s="28" t="n">
        <v>14.063</v>
      </c>
      <c r="G694" s="28" t="n">
        <v>14.0631</v>
      </c>
      <c r="H694" s="28" t="n">
        <v>14.063</v>
      </c>
      <c r="I694" s="29" t="n">
        <f aca="false">F694-F695</f>
        <v>0.000600000000000378</v>
      </c>
      <c r="J694" s="30" t="n">
        <f aca="false">I694/F695/(E694-E695)*100</f>
        <v>0.00426669700762585</v>
      </c>
      <c r="K694" s="31" t="n">
        <f aca="false">IF(H694&lt;H695,1+K695,0)</f>
        <v>0</v>
      </c>
      <c r="L694" s="32" t="n">
        <f aca="false">MIN(0, H694-MAX(H695:H705))</f>
        <v>0</v>
      </c>
      <c r="M694" s="3" t="n">
        <f aca="false">ABS(L694)/MAX(H694:H705)</f>
        <v>0</v>
      </c>
    </row>
    <row r="695" customFormat="false" ht="15" hidden="false" customHeight="false" outlineLevel="0" collapsed="false">
      <c r="A695" s="25" t="s">
        <v>705</v>
      </c>
      <c r="B695" s="25" t="str">
        <f aca="false">LEFT(A695,2)</f>
        <v>22</v>
      </c>
      <c r="C695" s="26" t="n">
        <f aca="false">VLOOKUP(MID(A695,4,4),MONTHS!$A$1:$B$12,2,0)</f>
        <v>7</v>
      </c>
      <c r="D695" s="26" t="n">
        <f aca="false">_xlfn.NUMBERVALUE(RIGHT(A695,2))-43</f>
        <v>21</v>
      </c>
      <c r="E695" s="27" t="n">
        <f aca="false">DATE(2000+D695,C695,B695)</f>
        <v>44399</v>
      </c>
      <c r="F695" s="28" t="n">
        <v>14.0624</v>
      </c>
      <c r="G695" s="28" t="n">
        <v>14.0625</v>
      </c>
      <c r="H695" s="28" t="n">
        <v>14.0624</v>
      </c>
      <c r="I695" s="29" t="n">
        <f aca="false">F695-F696</f>
        <v>0.000400000000000844</v>
      </c>
      <c r="J695" s="30" t="n">
        <f aca="false">I695/F696/(E695-E696)*100</f>
        <v>0.00284454558384898</v>
      </c>
      <c r="K695" s="31" t="n">
        <f aca="false">IF(H695&lt;H696,1+K696,0)</f>
        <v>0</v>
      </c>
      <c r="L695" s="32" t="n">
        <f aca="false">MIN(0, H695-MAX(H696:H706))</f>
        <v>-0.000500000000000611</v>
      </c>
      <c r="M695" s="3" t="n">
        <f aca="false">ABS(L695)/MAX(H695:H706)</f>
        <v>3.5554544226341E-005</v>
      </c>
    </row>
    <row r="696" customFormat="false" ht="15" hidden="false" customHeight="false" outlineLevel="0" collapsed="false">
      <c r="A696" s="25" t="s">
        <v>706</v>
      </c>
      <c r="B696" s="25" t="str">
        <f aca="false">LEFT(A696,2)</f>
        <v>21</v>
      </c>
      <c r="C696" s="26" t="n">
        <f aca="false">VLOOKUP(MID(A696,4,4),MONTHS!$A$1:$B$12,2,0)</f>
        <v>7</v>
      </c>
      <c r="D696" s="26" t="n">
        <f aca="false">_xlfn.NUMBERVALUE(RIGHT(A696,2))-43</f>
        <v>21</v>
      </c>
      <c r="E696" s="27" t="n">
        <f aca="false">DATE(2000+D696,C696,B696)</f>
        <v>44398</v>
      </c>
      <c r="F696" s="28" t="n">
        <v>14.062</v>
      </c>
      <c r="G696" s="28" t="n">
        <v>14.0621</v>
      </c>
      <c r="H696" s="28" t="n">
        <v>14.062</v>
      </c>
      <c r="I696" s="29" t="n">
        <f aca="false">F696-F697</f>
        <v>0.000499999999998835</v>
      </c>
      <c r="J696" s="30" t="n">
        <f aca="false">I696/F697/(E696-E697)*100</f>
        <v>0.00355580841303442</v>
      </c>
      <c r="K696" s="31" t="n">
        <f aca="false">IF(H696&lt;H697,1+K697,0)</f>
        <v>0</v>
      </c>
      <c r="L696" s="32" t="n">
        <f aca="false">MIN(0, H696-MAX(H697:H707))</f>
        <v>-0.000900000000001455</v>
      </c>
      <c r="M696" s="3" t="n">
        <f aca="false">ABS(L696)/MAX(H696:H707)</f>
        <v>6.39981796074391E-005</v>
      </c>
    </row>
    <row r="697" customFormat="false" ht="15" hidden="false" customHeight="false" outlineLevel="0" collapsed="false">
      <c r="A697" s="25" t="s">
        <v>707</v>
      </c>
      <c r="B697" s="25" t="str">
        <f aca="false">LEFT(A697,2)</f>
        <v>20</v>
      </c>
      <c r="C697" s="26" t="n">
        <f aca="false">VLOOKUP(MID(A697,4,4),MONTHS!$A$1:$B$12,2,0)</f>
        <v>7</v>
      </c>
      <c r="D697" s="26" t="n">
        <f aca="false">_xlfn.NUMBERVALUE(RIGHT(A697,2))-43</f>
        <v>21</v>
      </c>
      <c r="E697" s="27" t="n">
        <f aca="false">DATE(2000+D697,C697,B697)</f>
        <v>44397</v>
      </c>
      <c r="F697" s="28" t="n">
        <v>14.0615</v>
      </c>
      <c r="G697" s="28" t="n">
        <v>14.0616</v>
      </c>
      <c r="H697" s="28" t="n">
        <v>14.0615</v>
      </c>
      <c r="I697" s="29" t="n">
        <f aca="false">F697-F698</f>
        <v>0.000600000000000378</v>
      </c>
      <c r="J697" s="30" t="n">
        <f aca="false">I697/F698/(E697-E698)*100</f>
        <v>0.00426715217376113</v>
      </c>
      <c r="K697" s="31" t="n">
        <f aca="false">IF(H697&lt;H698,1+K698,0)</f>
        <v>0</v>
      </c>
      <c r="L697" s="32" t="n">
        <f aca="false">MIN(0, H697-MAX(H698:H708))</f>
        <v>-0.00140000000000029</v>
      </c>
      <c r="M697" s="3" t="n">
        <f aca="false">ABS(L697)/MAX(H697:H708)</f>
        <v>9.95527238336538E-005</v>
      </c>
    </row>
    <row r="698" customFormat="false" ht="15" hidden="false" customHeight="false" outlineLevel="0" collapsed="false">
      <c r="A698" s="25" t="s">
        <v>708</v>
      </c>
      <c r="B698" s="25" t="str">
        <f aca="false">LEFT(A698,2)</f>
        <v>19</v>
      </c>
      <c r="C698" s="26" t="n">
        <f aca="false">VLOOKUP(MID(A698,4,4),MONTHS!$A$1:$B$12,2,0)</f>
        <v>7</v>
      </c>
      <c r="D698" s="26" t="n">
        <f aca="false">_xlfn.NUMBERVALUE(RIGHT(A698,2))-43</f>
        <v>21</v>
      </c>
      <c r="E698" s="27" t="n">
        <f aca="false">DATE(2000+D698,C698,B698)</f>
        <v>44396</v>
      </c>
      <c r="F698" s="28" t="n">
        <v>14.0609</v>
      </c>
      <c r="G698" s="28" t="n">
        <v>14.061</v>
      </c>
      <c r="H698" s="28" t="n">
        <v>14.0609</v>
      </c>
      <c r="I698" s="29" t="n">
        <f aca="false">F698-F699</f>
        <v>0.000999999999999446</v>
      </c>
      <c r="J698" s="30" t="n">
        <f aca="false">I698/F699/(E698-E699)*100</f>
        <v>0.00237080870655658</v>
      </c>
      <c r="K698" s="31" t="n">
        <f aca="false">IF(H698&lt;H699,1+K699,0)</f>
        <v>0</v>
      </c>
      <c r="L698" s="32" t="n">
        <f aca="false">MIN(0, H698-MAX(H699:H709))</f>
        <v>-0.00200000000000067</v>
      </c>
      <c r="M698" s="3" t="n">
        <f aca="false">ABS(L698)/MAX(H698:H709)</f>
        <v>0.000142218176905238</v>
      </c>
    </row>
    <row r="699" customFormat="false" ht="15" hidden="false" customHeight="false" outlineLevel="0" collapsed="false">
      <c r="A699" s="25" t="s">
        <v>709</v>
      </c>
      <c r="B699" s="25" t="str">
        <f aca="false">LEFT(A699,2)</f>
        <v>16</v>
      </c>
      <c r="C699" s="26" t="n">
        <f aca="false">VLOOKUP(MID(A699,4,4),MONTHS!$A$1:$B$12,2,0)</f>
        <v>7</v>
      </c>
      <c r="D699" s="26" t="n">
        <f aca="false">_xlfn.NUMBERVALUE(RIGHT(A699,2))-43</f>
        <v>21</v>
      </c>
      <c r="E699" s="27" t="n">
        <f aca="false">DATE(2000+D699,C699,B699)</f>
        <v>44393</v>
      </c>
      <c r="F699" s="28" t="n">
        <v>14.0599</v>
      </c>
      <c r="G699" s="28" t="n">
        <v>14.06</v>
      </c>
      <c r="H699" s="28" t="n">
        <v>14.0599</v>
      </c>
      <c r="I699" s="29" t="n">
        <f aca="false">F699-F700</f>
        <v>0.00020000000000131</v>
      </c>
      <c r="J699" s="30" t="n">
        <f aca="false">I699/F700/(E699-E700)*100</f>
        <v>0.00142250545887402</v>
      </c>
      <c r="K699" s="31" t="n">
        <f aca="false">IF(H699&lt;H700,1+K700,0)</f>
        <v>0</v>
      </c>
      <c r="L699" s="32" t="n">
        <f aca="false">MIN(0, H699-MAX(H700:H710))</f>
        <v>-0.00300000000000011</v>
      </c>
      <c r="M699" s="3" t="n">
        <f aca="false">ABS(L699)/MAX(H699:H710)</f>
        <v>0.000213327265357793</v>
      </c>
    </row>
    <row r="700" customFormat="false" ht="15" hidden="false" customHeight="false" outlineLevel="0" collapsed="false">
      <c r="A700" s="25" t="s">
        <v>710</v>
      </c>
      <c r="B700" s="25" t="str">
        <f aca="false">LEFT(A700,2)</f>
        <v>15</v>
      </c>
      <c r="C700" s="26" t="n">
        <f aca="false">VLOOKUP(MID(A700,4,4),MONTHS!$A$1:$B$12,2,0)</f>
        <v>7</v>
      </c>
      <c r="D700" s="26" t="n">
        <f aca="false">_xlfn.NUMBERVALUE(RIGHT(A700,2))-43</f>
        <v>21</v>
      </c>
      <c r="E700" s="27" t="n">
        <f aca="false">DATE(2000+D700,C700,B700)</f>
        <v>44392</v>
      </c>
      <c r="F700" s="28" t="n">
        <v>14.0597</v>
      </c>
      <c r="G700" s="28" t="n">
        <v>14.0598</v>
      </c>
      <c r="H700" s="28" t="n">
        <v>14.0597</v>
      </c>
      <c r="I700" s="29" t="n">
        <f aca="false">F700-F701</f>
        <v>0.000499999999998835</v>
      </c>
      <c r="J700" s="30" t="n">
        <f aca="false">I700/F701/(E700-E701)*100</f>
        <v>0.00355639012176251</v>
      </c>
      <c r="K700" s="31" t="n">
        <f aca="false">IF(H700&lt;H701,1+K701,0)</f>
        <v>0</v>
      </c>
      <c r="L700" s="32" t="n">
        <f aca="false">MIN(0, H700-MAX(H701:H711))</f>
        <v>-0.00320000000000142</v>
      </c>
      <c r="M700" s="3" t="n">
        <f aca="false">ABS(L700)/MAX(H700:H711)</f>
        <v>0.000227549083048406</v>
      </c>
    </row>
    <row r="701" customFormat="false" ht="15" hidden="false" customHeight="false" outlineLevel="0" collapsed="false">
      <c r="A701" s="25" t="s">
        <v>711</v>
      </c>
      <c r="B701" s="25" t="str">
        <f aca="false">LEFT(A701,2)</f>
        <v>14</v>
      </c>
      <c r="C701" s="26" t="n">
        <f aca="false">VLOOKUP(MID(A701,4,4),MONTHS!$A$1:$B$12,2,0)</f>
        <v>7</v>
      </c>
      <c r="D701" s="26" t="n">
        <f aca="false">_xlfn.NUMBERVALUE(RIGHT(A701,2))-43</f>
        <v>21</v>
      </c>
      <c r="E701" s="27" t="n">
        <f aca="false">DATE(2000+D701,C701,B701)</f>
        <v>44391</v>
      </c>
      <c r="F701" s="28" t="n">
        <v>14.0592</v>
      </c>
      <c r="G701" s="28" t="n">
        <v>14.0593</v>
      </c>
      <c r="H701" s="28" t="n">
        <v>14.0592</v>
      </c>
      <c r="I701" s="29" t="n">
        <f aca="false">F701-F702</f>
        <v>-0.00370000000000026</v>
      </c>
      <c r="J701" s="30" t="n">
        <f aca="false">I701/F702/(E701-E702)*100</f>
        <v>-0.026310362727462</v>
      </c>
      <c r="K701" s="31" t="n">
        <f aca="false">IF(H701&lt;H702,1+K702,0)</f>
        <v>1</v>
      </c>
      <c r="L701" s="32" t="n">
        <f aca="false">MIN(0, H701-MAX(H702:H712))</f>
        <v>-0.00370000000000026</v>
      </c>
      <c r="M701" s="3" t="n">
        <f aca="false">ABS(L701)/MAX(H701:H712)</f>
        <v>0.00026310362727462</v>
      </c>
    </row>
    <row r="702" customFormat="false" ht="15" hidden="false" customHeight="false" outlineLevel="0" collapsed="false">
      <c r="A702" s="25" t="s">
        <v>712</v>
      </c>
      <c r="B702" s="25" t="str">
        <f aca="false">LEFT(A702,2)</f>
        <v>13</v>
      </c>
      <c r="C702" s="26" t="n">
        <f aca="false">VLOOKUP(MID(A702,4,4),MONTHS!$A$1:$B$12,2,0)</f>
        <v>7</v>
      </c>
      <c r="D702" s="26" t="n">
        <f aca="false">_xlfn.NUMBERVALUE(RIGHT(A702,2))-43</f>
        <v>21</v>
      </c>
      <c r="E702" s="27" t="n">
        <f aca="false">DATE(2000+D702,C702,B702)</f>
        <v>44390</v>
      </c>
      <c r="F702" s="28" t="n">
        <v>14.0629</v>
      </c>
      <c r="G702" s="28" t="n">
        <v>14.063</v>
      </c>
      <c r="H702" s="28" t="n">
        <v>14.0629</v>
      </c>
      <c r="I702" s="29" t="n">
        <f aca="false">F702-F703</f>
        <v>0.00020000000000131</v>
      </c>
      <c r="J702" s="30" t="n">
        <f aca="false">I702/F703/(E702-E703)*100</f>
        <v>0.00142220199535872</v>
      </c>
      <c r="K702" s="31" t="n">
        <f aca="false">IF(H702&lt;H703,1+K703,0)</f>
        <v>0</v>
      </c>
      <c r="L702" s="32" t="n">
        <f aca="false">MIN(0, H702-MAX(H703:H713))</f>
        <v>0</v>
      </c>
      <c r="M702" s="3" t="n">
        <f aca="false">ABS(L702)/MAX(H702:H713)</f>
        <v>0</v>
      </c>
    </row>
    <row r="703" customFormat="false" ht="15" hidden="false" customHeight="false" outlineLevel="0" collapsed="false">
      <c r="A703" s="25" t="s">
        <v>713</v>
      </c>
      <c r="B703" s="25" t="str">
        <f aca="false">LEFT(A703,2)</f>
        <v>12</v>
      </c>
      <c r="C703" s="26" t="n">
        <f aca="false">VLOOKUP(MID(A703,4,4),MONTHS!$A$1:$B$12,2,0)</f>
        <v>7</v>
      </c>
      <c r="D703" s="26" t="n">
        <f aca="false">_xlfn.NUMBERVALUE(RIGHT(A703,2))-43</f>
        <v>21</v>
      </c>
      <c r="E703" s="27" t="n">
        <f aca="false">DATE(2000+D703,C703,B703)</f>
        <v>44389</v>
      </c>
      <c r="F703" s="28" t="n">
        <v>14.0627</v>
      </c>
      <c r="G703" s="28" t="n">
        <v>14.0628</v>
      </c>
      <c r="H703" s="28" t="n">
        <v>14.0627</v>
      </c>
      <c r="I703" s="29" t="n">
        <f aca="false">F703-F704</f>
        <v>-9.99999999997669E-005</v>
      </c>
      <c r="J703" s="30" t="n">
        <f aca="false">I703/F704/(E703-E704)*100</f>
        <v>-0.000237031980354237</v>
      </c>
      <c r="K703" s="31" t="n">
        <f aca="false">IF(H703&lt;H704,1+K704,0)</f>
        <v>1</v>
      </c>
      <c r="L703" s="32" t="n">
        <f aca="false">MIN(0, H703-MAX(H704:H714))</f>
        <v>-9.99999999997669E-005</v>
      </c>
      <c r="M703" s="3" t="n">
        <f aca="false">ABS(L703)/MAX(H703:H714)</f>
        <v>7.11095941062711E-006</v>
      </c>
    </row>
    <row r="704" customFormat="false" ht="15" hidden="false" customHeight="false" outlineLevel="0" collapsed="false">
      <c r="A704" s="25" t="s">
        <v>714</v>
      </c>
      <c r="B704" s="25" t="str">
        <f aca="false">LEFT(A704,2)</f>
        <v>09</v>
      </c>
      <c r="C704" s="26" t="n">
        <f aca="false">VLOOKUP(MID(A704,4,4),MONTHS!$A$1:$B$12,2,0)</f>
        <v>7</v>
      </c>
      <c r="D704" s="26" t="n">
        <f aca="false">_xlfn.NUMBERVALUE(RIGHT(A704,2))-43</f>
        <v>21</v>
      </c>
      <c r="E704" s="27" t="n">
        <f aca="false">DATE(2000+D704,C704,B704)</f>
        <v>44386</v>
      </c>
      <c r="F704" s="28" t="n">
        <v>14.0628</v>
      </c>
      <c r="G704" s="28" t="n">
        <v>14.0629</v>
      </c>
      <c r="H704" s="28" t="n">
        <v>14.0628</v>
      </c>
      <c r="I704" s="29" t="n">
        <f aca="false">F704-F705</f>
        <v>0.000499999999998835</v>
      </c>
      <c r="J704" s="30" t="n">
        <f aca="false">I704/F705/(E704-E705)*100</f>
        <v>0.0035556061241677</v>
      </c>
      <c r="K704" s="31" t="n">
        <f aca="false">IF(H704&lt;H705,1+K705,0)</f>
        <v>0</v>
      </c>
      <c r="L704" s="32" t="n">
        <f aca="false">MIN(0, H704-MAX(H705:H715))</f>
        <v>0</v>
      </c>
      <c r="M704" s="3" t="n">
        <f aca="false">ABS(L704)/MAX(H704:H715)</f>
        <v>0</v>
      </c>
    </row>
    <row r="705" customFormat="false" ht="15" hidden="false" customHeight="false" outlineLevel="0" collapsed="false">
      <c r="A705" s="25" t="s">
        <v>715</v>
      </c>
      <c r="B705" s="25" t="str">
        <f aca="false">LEFT(A705,2)</f>
        <v>08</v>
      </c>
      <c r="C705" s="26" t="n">
        <f aca="false">VLOOKUP(MID(A705,4,4),MONTHS!$A$1:$B$12,2,0)</f>
        <v>7</v>
      </c>
      <c r="D705" s="26" t="n">
        <f aca="false">_xlfn.NUMBERVALUE(RIGHT(A705,2))-43</f>
        <v>21</v>
      </c>
      <c r="E705" s="27" t="n">
        <f aca="false">DATE(2000+D705,C705,B705)</f>
        <v>44385</v>
      </c>
      <c r="F705" s="28" t="n">
        <v>14.0623</v>
      </c>
      <c r="G705" s="28" t="n">
        <v>14.0624</v>
      </c>
      <c r="H705" s="28" t="n">
        <v>14.0623</v>
      </c>
      <c r="I705" s="29" t="n">
        <f aca="false">F705-F706</f>
        <v>9.99999999997669E-005</v>
      </c>
      <c r="J705" s="30" t="n">
        <f aca="false">I705/F706/(E705-E706)*100</f>
        <v>0.000711126281803466</v>
      </c>
      <c r="K705" s="31" t="n">
        <f aca="false">IF(H705&lt;H706,1+K706,0)</f>
        <v>0</v>
      </c>
      <c r="L705" s="32" t="n">
        <f aca="false">MIN(0, H705-MAX(H706:H716))</f>
        <v>0</v>
      </c>
      <c r="M705" s="3" t="n">
        <f aca="false">ABS(L705)/MAX(H705:H716)</f>
        <v>0</v>
      </c>
    </row>
    <row r="706" customFormat="false" ht="15" hidden="false" customHeight="false" outlineLevel="0" collapsed="false">
      <c r="A706" s="25" t="s">
        <v>716</v>
      </c>
      <c r="B706" s="25" t="str">
        <f aca="false">LEFT(A706,2)</f>
        <v>07</v>
      </c>
      <c r="C706" s="26" t="n">
        <f aca="false">VLOOKUP(MID(A706,4,4),MONTHS!$A$1:$B$12,2,0)</f>
        <v>7</v>
      </c>
      <c r="D706" s="26" t="n">
        <f aca="false">_xlfn.NUMBERVALUE(RIGHT(A706,2))-43</f>
        <v>21</v>
      </c>
      <c r="E706" s="27" t="n">
        <f aca="false">DATE(2000+D706,C706,B706)</f>
        <v>44384</v>
      </c>
      <c r="F706" s="28" t="n">
        <v>14.0622</v>
      </c>
      <c r="G706" s="28" t="n">
        <v>14.0623</v>
      </c>
      <c r="H706" s="28" t="n">
        <v>14.0622</v>
      </c>
      <c r="I706" s="29" t="n">
        <f aca="false">F706-F707</f>
        <v>0.000300000000001077</v>
      </c>
      <c r="J706" s="30" t="n">
        <f aca="false">I706/F707/(E706-E707)*100</f>
        <v>0.002133424359447</v>
      </c>
      <c r="K706" s="31" t="n">
        <f aca="false">IF(H706&lt;H707,1+K707,0)</f>
        <v>0</v>
      </c>
      <c r="L706" s="32" t="n">
        <f aca="false">MIN(0, H706-MAX(H707:H717))</f>
        <v>0</v>
      </c>
      <c r="M706" s="3" t="n">
        <f aca="false">ABS(L706)/MAX(H706:H717)</f>
        <v>0</v>
      </c>
    </row>
    <row r="707" customFormat="false" ht="15" hidden="false" customHeight="false" outlineLevel="0" collapsed="false">
      <c r="A707" s="25" t="s">
        <v>717</v>
      </c>
      <c r="B707" s="25" t="str">
        <f aca="false">LEFT(A707,2)</f>
        <v>06</v>
      </c>
      <c r="C707" s="26" t="n">
        <f aca="false">VLOOKUP(MID(A707,4,4),MONTHS!$A$1:$B$12,2,0)</f>
        <v>7</v>
      </c>
      <c r="D707" s="26" t="n">
        <f aca="false">_xlfn.NUMBERVALUE(RIGHT(A707,2))-43</f>
        <v>21</v>
      </c>
      <c r="E707" s="27" t="n">
        <f aca="false">DATE(2000+D707,C707,B707)</f>
        <v>44383</v>
      </c>
      <c r="F707" s="28" t="n">
        <v>14.0619</v>
      </c>
      <c r="G707" s="28" t="n">
        <v>14.062</v>
      </c>
      <c r="H707" s="28" t="n">
        <v>14.0619</v>
      </c>
      <c r="I707" s="29" t="n">
        <f aca="false">F707-F708</f>
        <v>0.000199999999999534</v>
      </c>
      <c r="J707" s="30" t="n">
        <f aca="false">I707/F708/(E707-E708)*100</f>
        <v>0.00142230313546395</v>
      </c>
      <c r="K707" s="31" t="n">
        <f aca="false">IF(H707&lt;H708,1+K708,0)</f>
        <v>0</v>
      </c>
      <c r="L707" s="32" t="n">
        <f aca="false">MIN(0, H707-MAX(H708:H718))</f>
        <v>0</v>
      </c>
      <c r="M707" s="3" t="n">
        <f aca="false">ABS(L707)/MAX(H707:H718)</f>
        <v>0</v>
      </c>
    </row>
    <row r="708" customFormat="false" ht="15" hidden="false" customHeight="false" outlineLevel="0" collapsed="false">
      <c r="A708" s="25" t="s">
        <v>718</v>
      </c>
      <c r="B708" s="25" t="str">
        <f aca="false">LEFT(A708,2)</f>
        <v>05</v>
      </c>
      <c r="C708" s="26" t="n">
        <f aca="false">VLOOKUP(MID(A708,4,4),MONTHS!$A$1:$B$12,2,0)</f>
        <v>7</v>
      </c>
      <c r="D708" s="26" t="n">
        <f aca="false">_xlfn.NUMBERVALUE(RIGHT(A708,2))-43</f>
        <v>21</v>
      </c>
      <c r="E708" s="27" t="n">
        <f aca="false">DATE(2000+D708,C708,B708)</f>
        <v>44382</v>
      </c>
      <c r="F708" s="28" t="n">
        <v>14.0617</v>
      </c>
      <c r="G708" s="28" t="n">
        <v>14.0618</v>
      </c>
      <c r="H708" s="28" t="n">
        <v>14.0617</v>
      </c>
      <c r="I708" s="29" t="n">
        <f aca="false">F708-F709</f>
        <v>0.000600000000000378</v>
      </c>
      <c r="J708" s="30" t="n">
        <f aca="false">I708/F709/(E708-E709)*100</f>
        <v>0.00142236382644406</v>
      </c>
      <c r="K708" s="31" t="n">
        <f aca="false">IF(H708&lt;H709,1+K709,0)</f>
        <v>0</v>
      </c>
      <c r="L708" s="32" t="n">
        <f aca="false">MIN(0, H708-MAX(H709:H719))</f>
        <v>0</v>
      </c>
      <c r="M708" s="3" t="n">
        <f aca="false">ABS(L708)/MAX(H708:H719)</f>
        <v>0</v>
      </c>
    </row>
    <row r="709" customFormat="false" ht="15" hidden="false" customHeight="false" outlineLevel="0" collapsed="false">
      <c r="A709" s="25" t="s">
        <v>719</v>
      </c>
      <c r="B709" s="25" t="str">
        <f aca="false">LEFT(A709,2)</f>
        <v>02</v>
      </c>
      <c r="C709" s="26" t="n">
        <f aca="false">VLOOKUP(MID(A709,4,4),MONTHS!$A$1:$B$12,2,0)</f>
        <v>7</v>
      </c>
      <c r="D709" s="26" t="n">
        <f aca="false">_xlfn.NUMBERVALUE(RIGHT(A709,2))-43</f>
        <v>21</v>
      </c>
      <c r="E709" s="27" t="n">
        <f aca="false">DATE(2000+D709,C709,B709)</f>
        <v>44379</v>
      </c>
      <c r="F709" s="28" t="n">
        <v>14.0611</v>
      </c>
      <c r="G709" s="28" t="n">
        <v>14.0612</v>
      </c>
      <c r="H709" s="28" t="n">
        <v>14.0611</v>
      </c>
      <c r="I709" s="29" t="n">
        <f aca="false">F709-F710</f>
        <v>0.000299999999999301</v>
      </c>
      <c r="J709" s="30" t="n">
        <f aca="false">I709/F710/(E709-E710)*100</f>
        <v>0.00213359126080522</v>
      </c>
      <c r="K709" s="31" t="n">
        <f aca="false">IF(H709&lt;H710,1+K710,0)</f>
        <v>0</v>
      </c>
      <c r="L709" s="32" t="n">
        <f aca="false">MIN(0, H709-MAX(H710:H720))</f>
        <v>0</v>
      </c>
      <c r="M709" s="3" t="n">
        <f aca="false">ABS(L709)/MAX(H709:H720)</f>
        <v>0</v>
      </c>
    </row>
    <row r="710" customFormat="false" ht="15" hidden="false" customHeight="false" outlineLevel="0" collapsed="false">
      <c r="A710" s="25" t="s">
        <v>720</v>
      </c>
      <c r="B710" s="25" t="str">
        <f aca="false">LEFT(A710,2)</f>
        <v>01</v>
      </c>
      <c r="C710" s="26" t="n">
        <f aca="false">VLOOKUP(MID(A710,4,4),MONTHS!$A$1:$B$12,2,0)</f>
        <v>7</v>
      </c>
      <c r="D710" s="26" t="n">
        <f aca="false">_xlfn.NUMBERVALUE(RIGHT(A710,2))-43</f>
        <v>21</v>
      </c>
      <c r="E710" s="27" t="n">
        <f aca="false">DATE(2000+D710,C710,B710)</f>
        <v>44378</v>
      </c>
      <c r="F710" s="28" t="n">
        <v>14.0608</v>
      </c>
      <c r="G710" s="28" t="n">
        <v>14.0609</v>
      </c>
      <c r="H710" s="28" t="n">
        <v>14.0608</v>
      </c>
      <c r="I710" s="29" t="n">
        <f aca="false">F710-F711</f>
        <v>0.000400000000000844</v>
      </c>
      <c r="J710" s="30" t="n">
        <f aca="false">I710/F711/(E710-E711)*100</f>
        <v>0.00284486927826267</v>
      </c>
      <c r="K710" s="31" t="n">
        <f aca="false">IF(H710&lt;H711,1+K711,0)</f>
        <v>0</v>
      </c>
      <c r="L710" s="32" t="n">
        <f aca="false">MIN(0, H710-MAX(H711:H721))</f>
        <v>0</v>
      </c>
      <c r="M710" s="3" t="n">
        <f aca="false">ABS(L710)/MAX(H710:H721)</f>
        <v>0</v>
      </c>
    </row>
    <row r="711" customFormat="false" ht="15" hidden="false" customHeight="false" outlineLevel="0" collapsed="false">
      <c r="A711" s="25" t="s">
        <v>721</v>
      </c>
      <c r="B711" s="25" t="str">
        <f aca="false">LEFT(A711,2)</f>
        <v>30</v>
      </c>
      <c r="C711" s="26" t="n">
        <f aca="false">VLOOKUP(MID(A711,4,4),MONTHS!$A$1:$B$12,2,0)</f>
        <v>6</v>
      </c>
      <c r="D711" s="26" t="n">
        <f aca="false">_xlfn.NUMBERVALUE(RIGHT(A711,2))-43</f>
        <v>21</v>
      </c>
      <c r="E711" s="27" t="n">
        <f aca="false">DATE(2000+D711,C711,B711)</f>
        <v>44377</v>
      </c>
      <c r="F711" s="28" t="n">
        <v>14.0604</v>
      </c>
      <c r="G711" s="28" t="n">
        <v>14.0605</v>
      </c>
      <c r="H711" s="28" t="n">
        <v>14.0604</v>
      </c>
      <c r="I711" s="29" t="n">
        <f aca="false">F711-F712</f>
        <v>0.000399999999999068</v>
      </c>
      <c r="J711" s="30" t="n">
        <f aca="false">I711/F712/(E711-E712)*100</f>
        <v>0.00284495021336464</v>
      </c>
      <c r="K711" s="31" t="n">
        <f aca="false">IF(H711&lt;H712,1+K712,0)</f>
        <v>0</v>
      </c>
      <c r="L711" s="32" t="n">
        <f aca="false">MIN(0, H711-MAX(H712:H722))</f>
        <v>0</v>
      </c>
      <c r="M711" s="3" t="n">
        <f aca="false">ABS(L711)/MAX(H711:H722)</f>
        <v>0</v>
      </c>
    </row>
    <row r="712" customFormat="false" ht="15" hidden="false" customHeight="false" outlineLevel="0" collapsed="false">
      <c r="A712" s="25" t="s">
        <v>722</v>
      </c>
      <c r="B712" s="25" t="str">
        <f aca="false">LEFT(A712,2)</f>
        <v>29</v>
      </c>
      <c r="C712" s="26" t="n">
        <f aca="false">VLOOKUP(MID(A712,4,4),MONTHS!$A$1:$B$12,2,0)</f>
        <v>6</v>
      </c>
      <c r="D712" s="26" t="n">
        <f aca="false">_xlfn.NUMBERVALUE(RIGHT(A712,2))-43</f>
        <v>21</v>
      </c>
      <c r="E712" s="27" t="n">
        <f aca="false">DATE(2000+D712,C712,B712)</f>
        <v>44376</v>
      </c>
      <c r="F712" s="28" t="n">
        <v>14.06</v>
      </c>
      <c r="G712" s="28" t="n">
        <v>14.0601</v>
      </c>
      <c r="H712" s="28" t="n">
        <v>14.06</v>
      </c>
      <c r="I712" s="29" t="n">
        <f aca="false">F712-F713</f>
        <v>0.000300000000001077</v>
      </c>
      <c r="J712" s="30" t="n">
        <f aca="false">I712/F713/(E712-E713)*100</f>
        <v>0.00213375818830471</v>
      </c>
      <c r="K712" s="31" t="n">
        <f aca="false">IF(H712&lt;H713,1+K713,0)</f>
        <v>0</v>
      </c>
      <c r="L712" s="32" t="n">
        <f aca="false">MIN(0, H712-MAX(H713:H723))</f>
        <v>0</v>
      </c>
      <c r="M712" s="3" t="n">
        <f aca="false">ABS(L712)/MAX(H712:H723)</f>
        <v>0</v>
      </c>
    </row>
    <row r="713" customFormat="false" ht="15" hidden="false" customHeight="false" outlineLevel="0" collapsed="false">
      <c r="A713" s="25" t="s">
        <v>723</v>
      </c>
      <c r="B713" s="25" t="str">
        <f aca="false">LEFT(A713,2)</f>
        <v>28</v>
      </c>
      <c r="C713" s="26" t="n">
        <f aca="false">VLOOKUP(MID(A713,4,4),MONTHS!$A$1:$B$12,2,0)</f>
        <v>6</v>
      </c>
      <c r="D713" s="26" t="n">
        <f aca="false">_xlfn.NUMBERVALUE(RIGHT(A713,2))-43</f>
        <v>21</v>
      </c>
      <c r="E713" s="27" t="n">
        <f aca="false">DATE(2000+D713,C713,B713)</f>
        <v>44375</v>
      </c>
      <c r="F713" s="28" t="n">
        <v>14.0597</v>
      </c>
      <c r="G713" s="28" t="n">
        <v>14.0598</v>
      </c>
      <c r="H713" s="28" t="n">
        <v>14.0597</v>
      </c>
      <c r="I713" s="29" t="n">
        <f aca="false">F713-F714</f>
        <v>0.000999999999999446</v>
      </c>
      <c r="J713" s="30" t="n">
        <f aca="false">I713/F714/(E713-E714)*100</f>
        <v>0.00237101107024937</v>
      </c>
      <c r="K713" s="31" t="n">
        <f aca="false">IF(H713&lt;H714,1+K714,0)</f>
        <v>0</v>
      </c>
      <c r="L713" s="32" t="n">
        <f aca="false">MIN(0, H713-MAX(H714:H724))</f>
        <v>0</v>
      </c>
      <c r="M713" s="3" t="n">
        <f aca="false">ABS(L713)/MAX(H713:H724)</f>
        <v>0</v>
      </c>
    </row>
    <row r="714" customFormat="false" ht="15" hidden="false" customHeight="false" outlineLevel="0" collapsed="false">
      <c r="A714" s="25" t="s">
        <v>724</v>
      </c>
      <c r="B714" s="25" t="str">
        <f aca="false">LEFT(A714,2)</f>
        <v>25</v>
      </c>
      <c r="C714" s="26" t="n">
        <f aca="false">VLOOKUP(MID(A714,4,4),MONTHS!$A$1:$B$12,2,0)</f>
        <v>6</v>
      </c>
      <c r="D714" s="26" t="n">
        <f aca="false">_xlfn.NUMBERVALUE(RIGHT(A714,2))-43</f>
        <v>21</v>
      </c>
      <c r="E714" s="27" t="n">
        <f aca="false">DATE(2000+D714,C714,B714)</f>
        <v>44372</v>
      </c>
      <c r="F714" s="28" t="n">
        <v>14.0587</v>
      </c>
      <c r="G714" s="28" t="n">
        <v>14.0588</v>
      </c>
      <c r="H714" s="28" t="n">
        <v>14.0587</v>
      </c>
      <c r="I714" s="29" t="n">
        <f aca="false">F714-F715</f>
        <v>0.000600000000000378</v>
      </c>
      <c r="J714" s="30" t="n">
        <f aca="false">I714/F715/(E714-E715)*100</f>
        <v>0.00426800207709703</v>
      </c>
      <c r="K714" s="31" t="n">
        <f aca="false">IF(H714&lt;H715,1+K715,0)</f>
        <v>0</v>
      </c>
      <c r="L714" s="32" t="n">
        <f aca="false">MIN(0, H714-MAX(H715:H725))</f>
        <v>0</v>
      </c>
      <c r="M714" s="3" t="n">
        <f aca="false">ABS(L714)/MAX(H714:H725)</f>
        <v>0</v>
      </c>
    </row>
    <row r="715" customFormat="false" ht="15" hidden="false" customHeight="false" outlineLevel="0" collapsed="false">
      <c r="A715" s="25" t="s">
        <v>725</v>
      </c>
      <c r="B715" s="25" t="str">
        <f aca="false">LEFT(A715,2)</f>
        <v>24</v>
      </c>
      <c r="C715" s="26" t="n">
        <f aca="false">VLOOKUP(MID(A715,4,4),MONTHS!$A$1:$B$12,2,0)</f>
        <v>6</v>
      </c>
      <c r="D715" s="26" t="n">
        <f aca="false">_xlfn.NUMBERVALUE(RIGHT(A715,2))-43</f>
        <v>21</v>
      </c>
      <c r="E715" s="27" t="n">
        <f aca="false">DATE(2000+D715,C715,B715)</f>
        <v>44371</v>
      </c>
      <c r="F715" s="28" t="n">
        <v>14.0581</v>
      </c>
      <c r="G715" s="28" t="n">
        <v>14.0582</v>
      </c>
      <c r="H715" s="28" t="n">
        <v>14.0581</v>
      </c>
      <c r="I715" s="29" t="n">
        <f aca="false">F715-F716</f>
        <v>0.000600000000000378</v>
      </c>
      <c r="J715" s="30" t="n">
        <f aca="false">I715/F716/(E715-E716)*100</f>
        <v>0.00426818424328919</v>
      </c>
      <c r="K715" s="31" t="n">
        <f aca="false">IF(H715&lt;H716,1+K716,0)</f>
        <v>0</v>
      </c>
      <c r="L715" s="32" t="n">
        <f aca="false">MIN(0, H715-MAX(H716:H726))</f>
        <v>0</v>
      </c>
      <c r="M715" s="3" t="n">
        <f aca="false">ABS(L715)/MAX(H715:H726)</f>
        <v>0</v>
      </c>
    </row>
    <row r="716" customFormat="false" ht="15" hidden="false" customHeight="false" outlineLevel="0" collapsed="false">
      <c r="A716" s="25" t="s">
        <v>726</v>
      </c>
      <c r="B716" s="25" t="str">
        <f aca="false">LEFT(A716,2)</f>
        <v>23</v>
      </c>
      <c r="C716" s="26" t="n">
        <f aca="false">VLOOKUP(MID(A716,4,4),MONTHS!$A$1:$B$12,2,0)</f>
        <v>6</v>
      </c>
      <c r="D716" s="26" t="n">
        <f aca="false">_xlfn.NUMBERVALUE(RIGHT(A716,2))-43</f>
        <v>21</v>
      </c>
      <c r="E716" s="27" t="n">
        <f aca="false">DATE(2000+D716,C716,B716)</f>
        <v>44370</v>
      </c>
      <c r="F716" s="28" t="n">
        <v>14.0575</v>
      </c>
      <c r="G716" s="28" t="n">
        <v>14.0576</v>
      </c>
      <c r="H716" s="28" t="n">
        <v>14.0575</v>
      </c>
      <c r="I716" s="29" t="n">
        <f aca="false">F716-F717</f>
        <v>0.000499999999998835</v>
      </c>
      <c r="J716" s="30" t="n">
        <f aca="false">I716/F717/(E716-E717)*100</f>
        <v>0.00355694671692989</v>
      </c>
      <c r="K716" s="31" t="n">
        <f aca="false">IF(H716&lt;H717,1+K717,0)</f>
        <v>0</v>
      </c>
      <c r="L716" s="32" t="n">
        <f aca="false">MIN(0, H716-MAX(H717:H727))</f>
        <v>0</v>
      </c>
      <c r="M716" s="3" t="n">
        <f aca="false">ABS(L716)/MAX(H716:H727)</f>
        <v>0</v>
      </c>
    </row>
    <row r="717" customFormat="false" ht="15" hidden="false" customHeight="false" outlineLevel="0" collapsed="false">
      <c r="A717" s="25" t="s">
        <v>727</v>
      </c>
      <c r="B717" s="25" t="str">
        <f aca="false">LEFT(A717,2)</f>
        <v>22</v>
      </c>
      <c r="C717" s="26" t="n">
        <f aca="false">VLOOKUP(MID(A717,4,4),MONTHS!$A$1:$B$12,2,0)</f>
        <v>6</v>
      </c>
      <c r="D717" s="26" t="n">
        <f aca="false">_xlfn.NUMBERVALUE(RIGHT(A717,2))-43</f>
        <v>21</v>
      </c>
      <c r="E717" s="27" t="n">
        <f aca="false">DATE(2000+D717,C717,B717)</f>
        <v>44369</v>
      </c>
      <c r="F717" s="28" t="n">
        <v>14.057</v>
      </c>
      <c r="G717" s="28" t="n">
        <v>14.0571</v>
      </c>
      <c r="H717" s="28" t="n">
        <v>14.057</v>
      </c>
      <c r="I717" s="29" t="n">
        <f aca="false">F717-F718</f>
        <v>0.000400000000000844</v>
      </c>
      <c r="J717" s="30" t="n">
        <f aca="false">I717/F718/(E717-E718)*100</f>
        <v>0.00284563834782838</v>
      </c>
      <c r="K717" s="31" t="n">
        <f aca="false">IF(H717&lt;H718,1+K718,0)</f>
        <v>0</v>
      </c>
      <c r="L717" s="32" t="n">
        <f aca="false">MIN(0, H717-MAX(H718:H728))</f>
        <v>0</v>
      </c>
      <c r="M717" s="3" t="n">
        <f aca="false">ABS(L717)/MAX(H717:H728)</f>
        <v>0</v>
      </c>
    </row>
    <row r="718" customFormat="false" ht="15" hidden="false" customHeight="false" outlineLevel="0" collapsed="false">
      <c r="A718" s="25" t="s">
        <v>728</v>
      </c>
      <c r="B718" s="25" t="str">
        <f aca="false">LEFT(A718,2)</f>
        <v>21</v>
      </c>
      <c r="C718" s="26" t="n">
        <f aca="false">VLOOKUP(MID(A718,4,4),MONTHS!$A$1:$B$12,2,0)</f>
        <v>6</v>
      </c>
      <c r="D718" s="26" t="n">
        <f aca="false">_xlfn.NUMBERVALUE(RIGHT(A718,2))-43</f>
        <v>21</v>
      </c>
      <c r="E718" s="27" t="n">
        <f aca="false">DATE(2000+D718,C718,B718)</f>
        <v>44368</v>
      </c>
      <c r="F718" s="28" t="n">
        <v>14.0566</v>
      </c>
      <c r="G718" s="28" t="n">
        <v>14.0567</v>
      </c>
      <c r="H718" s="28" t="n">
        <v>14.0566</v>
      </c>
      <c r="I718" s="29" t="n">
        <f aca="false">F718-F719</f>
        <v>0.00129999999999875</v>
      </c>
      <c r="J718" s="30" t="n">
        <f aca="false">I718/F719/(E718-E719)*100</f>
        <v>0.00308306000820271</v>
      </c>
      <c r="K718" s="31" t="n">
        <f aca="false">IF(H718&lt;H719,1+K719,0)</f>
        <v>0</v>
      </c>
      <c r="L718" s="32" t="n">
        <f aca="false">MIN(0, H718-MAX(H719:H729))</f>
        <v>0</v>
      </c>
      <c r="M718" s="3" t="n">
        <f aca="false">ABS(L718)/MAX(H718:H729)</f>
        <v>0</v>
      </c>
    </row>
    <row r="719" customFormat="false" ht="15" hidden="false" customHeight="false" outlineLevel="0" collapsed="false">
      <c r="A719" s="25" t="s">
        <v>729</v>
      </c>
      <c r="B719" s="25" t="str">
        <f aca="false">LEFT(A719,2)</f>
        <v>18</v>
      </c>
      <c r="C719" s="26" t="n">
        <f aca="false">VLOOKUP(MID(A719,4,4),MONTHS!$A$1:$B$12,2,0)</f>
        <v>6</v>
      </c>
      <c r="D719" s="26" t="n">
        <f aca="false">_xlfn.NUMBERVALUE(RIGHT(A719,2))-43</f>
        <v>21</v>
      </c>
      <c r="E719" s="27" t="n">
        <f aca="false">DATE(2000+D719,C719,B719)</f>
        <v>44365</v>
      </c>
      <c r="F719" s="28" t="n">
        <v>14.0553</v>
      </c>
      <c r="G719" s="28" t="n">
        <v>14.0554</v>
      </c>
      <c r="H719" s="28" t="n">
        <v>14.0553</v>
      </c>
      <c r="I719" s="29" t="n">
        <f aca="false">F719-F720</f>
        <v>0.000400000000000844</v>
      </c>
      <c r="J719" s="30" t="n">
        <f aca="false">I719/F720/(E719-E720)*100</f>
        <v>0.00284598253990312</v>
      </c>
      <c r="K719" s="31" t="n">
        <f aca="false">IF(H719&lt;H720,1+K720,0)</f>
        <v>0</v>
      </c>
      <c r="L719" s="32" t="n">
        <f aca="false">MIN(0, H719-MAX(H720:H730))</f>
        <v>0</v>
      </c>
      <c r="M719" s="3" t="n">
        <f aca="false">ABS(L719)/MAX(H719:H730)</f>
        <v>0</v>
      </c>
    </row>
    <row r="720" customFormat="false" ht="15" hidden="false" customHeight="false" outlineLevel="0" collapsed="false">
      <c r="A720" s="25" t="s">
        <v>730</v>
      </c>
      <c r="B720" s="25" t="str">
        <f aca="false">LEFT(A720,2)</f>
        <v>17</v>
      </c>
      <c r="C720" s="26" t="n">
        <f aca="false">VLOOKUP(MID(A720,4,4),MONTHS!$A$1:$B$12,2,0)</f>
        <v>6</v>
      </c>
      <c r="D720" s="26" t="n">
        <f aca="false">_xlfn.NUMBERVALUE(RIGHT(A720,2))-43</f>
        <v>21</v>
      </c>
      <c r="E720" s="27" t="n">
        <f aca="false">DATE(2000+D720,C720,B720)</f>
        <v>44364</v>
      </c>
      <c r="F720" s="28" t="n">
        <v>14.0549</v>
      </c>
      <c r="G720" s="28" t="n">
        <v>14.055</v>
      </c>
      <c r="H720" s="28" t="n">
        <v>14.0549</v>
      </c>
      <c r="I720" s="29" t="n">
        <f aca="false">F720-F721</f>
        <v>0.000199999999999534</v>
      </c>
      <c r="J720" s="30" t="n">
        <f aca="false">I720/F721/(E720-E721)*100</f>
        <v>0.00142301151927493</v>
      </c>
      <c r="K720" s="31" t="n">
        <f aca="false">IF(H720&lt;H721,1+K721,0)</f>
        <v>0</v>
      </c>
      <c r="L720" s="32" t="n">
        <f aca="false">MIN(0, H720-MAX(H721:H731))</f>
        <v>0</v>
      </c>
      <c r="M720" s="3" t="n">
        <f aca="false">ABS(L720)/MAX(H720:H731)</f>
        <v>0</v>
      </c>
    </row>
    <row r="721" customFormat="false" ht="15" hidden="false" customHeight="false" outlineLevel="0" collapsed="false">
      <c r="A721" s="25" t="s">
        <v>731</v>
      </c>
      <c r="B721" s="25" t="str">
        <f aca="false">LEFT(A721,2)</f>
        <v>16</v>
      </c>
      <c r="C721" s="26" t="n">
        <f aca="false">VLOOKUP(MID(A721,4,4),MONTHS!$A$1:$B$12,2,0)</f>
        <v>6</v>
      </c>
      <c r="D721" s="26" t="n">
        <f aca="false">_xlfn.NUMBERVALUE(RIGHT(A721,2))-43</f>
        <v>21</v>
      </c>
      <c r="E721" s="27" t="n">
        <f aca="false">DATE(2000+D721,C721,B721)</f>
        <v>44363</v>
      </c>
      <c r="F721" s="28" t="n">
        <v>14.0547</v>
      </c>
      <c r="G721" s="28" t="n">
        <v>14.0548</v>
      </c>
      <c r="H721" s="28" t="n">
        <v>14.0547</v>
      </c>
      <c r="I721" s="29" t="n">
        <f aca="false">F721-F722</f>
        <v>0.000500000000000611</v>
      </c>
      <c r="J721" s="30" t="n">
        <f aca="false">I721/F722/(E721-E722)*100</f>
        <v>0.00355765536281404</v>
      </c>
      <c r="K721" s="31" t="n">
        <f aca="false">IF(H721&lt;H722,1+K722,0)</f>
        <v>0</v>
      </c>
      <c r="L721" s="32" t="n">
        <f aca="false">MIN(0, H721-MAX(H722:H732))</f>
        <v>0</v>
      </c>
      <c r="M721" s="3" t="n">
        <f aca="false">ABS(L721)/MAX(H721:H732)</f>
        <v>0</v>
      </c>
    </row>
    <row r="722" customFormat="false" ht="15" hidden="false" customHeight="false" outlineLevel="0" collapsed="false">
      <c r="A722" s="25" t="s">
        <v>732</v>
      </c>
      <c r="B722" s="25" t="str">
        <f aca="false">LEFT(A722,2)</f>
        <v>15</v>
      </c>
      <c r="C722" s="26" t="n">
        <f aca="false">VLOOKUP(MID(A722,4,4),MONTHS!$A$1:$B$12,2,0)</f>
        <v>6</v>
      </c>
      <c r="D722" s="26" t="n">
        <f aca="false">_xlfn.NUMBERVALUE(RIGHT(A722,2))-43</f>
        <v>21</v>
      </c>
      <c r="E722" s="27" t="n">
        <f aca="false">DATE(2000+D722,C722,B722)</f>
        <v>44362</v>
      </c>
      <c r="F722" s="28" t="n">
        <v>14.0542</v>
      </c>
      <c r="G722" s="28" t="n">
        <v>14.0543</v>
      </c>
      <c r="H722" s="28" t="n">
        <v>14.0542</v>
      </c>
      <c r="I722" s="29" t="n">
        <f aca="false">F722-F723</f>
        <v>0.000199999999999534</v>
      </c>
      <c r="J722" s="30" t="n">
        <f aca="false">I722/F723/(E722-E723)*100</f>
        <v>0.00142308239646744</v>
      </c>
      <c r="K722" s="31" t="n">
        <f aca="false">IF(H722&lt;H723,1+K723,0)</f>
        <v>0</v>
      </c>
      <c r="L722" s="32" t="n">
        <f aca="false">MIN(0, H722-MAX(H723:H733))</f>
        <v>0</v>
      </c>
      <c r="M722" s="3" t="n">
        <f aca="false">ABS(L722)/MAX(H722:H733)</f>
        <v>0</v>
      </c>
    </row>
    <row r="723" customFormat="false" ht="15" hidden="false" customHeight="false" outlineLevel="0" collapsed="false">
      <c r="A723" s="25" t="s">
        <v>733</v>
      </c>
      <c r="B723" s="25" t="str">
        <f aca="false">LEFT(A723,2)</f>
        <v>14</v>
      </c>
      <c r="C723" s="26" t="n">
        <f aca="false">VLOOKUP(MID(A723,4,4),MONTHS!$A$1:$B$12,2,0)</f>
        <v>6</v>
      </c>
      <c r="D723" s="26" t="n">
        <f aca="false">_xlfn.NUMBERVALUE(RIGHT(A723,2))-43</f>
        <v>21</v>
      </c>
      <c r="E723" s="27" t="n">
        <f aca="false">DATE(2000+D723,C723,B723)</f>
        <v>44361</v>
      </c>
      <c r="F723" s="28" t="n">
        <v>14.054</v>
      </c>
      <c r="G723" s="28" t="n">
        <v>14.0541</v>
      </c>
      <c r="H723" s="28" t="n">
        <v>14.054</v>
      </c>
      <c r="I723" s="29" t="n">
        <f aca="false">F723-F724</f>
        <v>0.00120000000000076</v>
      </c>
      <c r="J723" s="30" t="n">
        <f aca="false">I723/F724/(E723-E724)*100</f>
        <v>0.00284640783331615</v>
      </c>
      <c r="K723" s="31" t="n">
        <f aca="false">IF(H723&lt;H724,1+K724,0)</f>
        <v>0</v>
      </c>
      <c r="L723" s="32" t="n">
        <f aca="false">MIN(0, H723-MAX(H724:H734))</f>
        <v>0</v>
      </c>
      <c r="M723" s="3" t="n">
        <f aca="false">ABS(L723)/MAX(H723:H734)</f>
        <v>0</v>
      </c>
    </row>
    <row r="724" customFormat="false" ht="15" hidden="false" customHeight="false" outlineLevel="0" collapsed="false">
      <c r="A724" s="25" t="s">
        <v>734</v>
      </c>
      <c r="B724" s="25" t="str">
        <f aca="false">LEFT(A724,2)</f>
        <v>11</v>
      </c>
      <c r="C724" s="26" t="n">
        <f aca="false">VLOOKUP(MID(A724,4,4),MONTHS!$A$1:$B$12,2,0)</f>
        <v>6</v>
      </c>
      <c r="D724" s="26" t="n">
        <f aca="false">_xlfn.NUMBERVALUE(RIGHT(A724,2))-43</f>
        <v>21</v>
      </c>
      <c r="E724" s="27" t="n">
        <f aca="false">DATE(2000+D724,C724,B724)</f>
        <v>44358</v>
      </c>
      <c r="F724" s="28" t="n">
        <v>14.0528</v>
      </c>
      <c r="G724" s="28" t="n">
        <v>14.0529</v>
      </c>
      <c r="H724" s="28" t="n">
        <v>14.0528</v>
      </c>
      <c r="I724" s="29" t="n">
        <f aca="false">F724-F725</f>
        <v>0.000700000000000145</v>
      </c>
      <c r="J724" s="30" t="n">
        <f aca="false">I724/F725/(E724-E725)*100</f>
        <v>0.00498146184556148</v>
      </c>
      <c r="K724" s="31" t="n">
        <f aca="false">IF(H724&lt;H725,1+K725,0)</f>
        <v>0</v>
      </c>
      <c r="L724" s="32" t="n">
        <f aca="false">MIN(0, H724-MAX(H725:H735))</f>
        <v>0</v>
      </c>
      <c r="M724" s="3" t="n">
        <f aca="false">ABS(L724)/MAX(H724:H735)</f>
        <v>0</v>
      </c>
    </row>
    <row r="725" customFormat="false" ht="15" hidden="false" customHeight="false" outlineLevel="0" collapsed="false">
      <c r="A725" s="25" t="s">
        <v>735</v>
      </c>
      <c r="B725" s="25" t="str">
        <f aca="false">LEFT(A725,2)</f>
        <v>10</v>
      </c>
      <c r="C725" s="26" t="n">
        <f aca="false">VLOOKUP(MID(A725,4,4),MONTHS!$A$1:$B$12,2,0)</f>
        <v>6</v>
      </c>
      <c r="D725" s="26" t="n">
        <f aca="false">_xlfn.NUMBERVALUE(RIGHT(A725,2))-43</f>
        <v>21</v>
      </c>
      <c r="E725" s="27" t="n">
        <f aca="false">DATE(2000+D725,C725,B725)</f>
        <v>44357</v>
      </c>
      <c r="F725" s="28" t="n">
        <v>14.0521</v>
      </c>
      <c r="G725" s="28" t="n">
        <v>14.0522</v>
      </c>
      <c r="H725" s="28" t="n">
        <v>14.0521</v>
      </c>
      <c r="I725" s="29" t="n">
        <f aca="false">F725-F726</f>
        <v>0.000499999999998835</v>
      </c>
      <c r="J725" s="30" t="n">
        <f aca="false">I725/F726/(E725-E726)*100</f>
        <v>0.00355831364398954</v>
      </c>
      <c r="K725" s="31" t="n">
        <f aca="false">IF(H725&lt;H726,1+K726,0)</f>
        <v>0</v>
      </c>
      <c r="L725" s="32" t="n">
        <f aca="false">MIN(0, H725-MAX(H726:H736))</f>
        <v>0</v>
      </c>
      <c r="M725" s="3" t="n">
        <f aca="false">ABS(L725)/MAX(H725:H736)</f>
        <v>0</v>
      </c>
    </row>
    <row r="726" customFormat="false" ht="15" hidden="false" customHeight="false" outlineLevel="0" collapsed="false">
      <c r="A726" s="25" t="s">
        <v>736</v>
      </c>
      <c r="B726" s="25" t="str">
        <f aca="false">LEFT(A726,2)</f>
        <v>09</v>
      </c>
      <c r="C726" s="26" t="n">
        <f aca="false">VLOOKUP(MID(A726,4,4),MONTHS!$A$1:$B$12,2,0)</f>
        <v>6</v>
      </c>
      <c r="D726" s="26" t="n">
        <f aca="false">_xlfn.NUMBERVALUE(RIGHT(A726,2))-43</f>
        <v>21</v>
      </c>
      <c r="E726" s="27" t="n">
        <f aca="false">DATE(2000+D726,C726,B726)</f>
        <v>44356</v>
      </c>
      <c r="F726" s="28" t="n">
        <v>14.0516</v>
      </c>
      <c r="G726" s="28" t="n">
        <v>14.0517</v>
      </c>
      <c r="H726" s="28" t="n">
        <v>14.0516</v>
      </c>
      <c r="I726" s="29" t="n">
        <f aca="false">F726-F727</f>
        <v>0.000700000000000145</v>
      </c>
      <c r="J726" s="30" t="n">
        <f aca="false">I726/F727/(E726-E727)*100</f>
        <v>0.0049818872812428</v>
      </c>
      <c r="K726" s="31" t="n">
        <f aca="false">IF(H726&lt;H727,1+K727,0)</f>
        <v>0</v>
      </c>
      <c r="L726" s="32" t="n">
        <f aca="false">MIN(0, H726-MAX(H727:H737))</f>
        <v>0</v>
      </c>
      <c r="M726" s="3" t="n">
        <f aca="false">ABS(L726)/MAX(H726:H737)</f>
        <v>0</v>
      </c>
    </row>
    <row r="727" customFormat="false" ht="15" hidden="false" customHeight="false" outlineLevel="0" collapsed="false">
      <c r="A727" s="25" t="s">
        <v>737</v>
      </c>
      <c r="B727" s="25" t="str">
        <f aca="false">LEFT(A727,2)</f>
        <v>08</v>
      </c>
      <c r="C727" s="26" t="n">
        <f aca="false">VLOOKUP(MID(A727,4,4),MONTHS!$A$1:$B$12,2,0)</f>
        <v>6</v>
      </c>
      <c r="D727" s="26" t="n">
        <f aca="false">_xlfn.NUMBERVALUE(RIGHT(A727,2))-43</f>
        <v>21</v>
      </c>
      <c r="E727" s="27" t="n">
        <f aca="false">DATE(2000+D727,C727,B727)</f>
        <v>44355</v>
      </c>
      <c r="F727" s="28" t="n">
        <v>14.0509</v>
      </c>
      <c r="G727" s="28" t="n">
        <v>14.051</v>
      </c>
      <c r="H727" s="28" t="n">
        <v>14.0509</v>
      </c>
      <c r="I727" s="29" t="n">
        <f aca="false">F727-F728</f>
        <v>0.000500000000000611</v>
      </c>
      <c r="J727" s="30" t="n">
        <f aca="false">I727/F728/(E727-E728)*100</f>
        <v>0.0035586175482592</v>
      </c>
      <c r="K727" s="31" t="n">
        <f aca="false">IF(H727&lt;H728,1+K728,0)</f>
        <v>0</v>
      </c>
      <c r="L727" s="32" t="n">
        <f aca="false">MIN(0, H727-MAX(H728:H738))</f>
        <v>0</v>
      </c>
      <c r="M727" s="3" t="n">
        <f aca="false">ABS(L727)/MAX(H727:H738)</f>
        <v>0</v>
      </c>
    </row>
    <row r="728" customFormat="false" ht="15" hidden="false" customHeight="false" outlineLevel="0" collapsed="false">
      <c r="A728" s="25" t="s">
        <v>738</v>
      </c>
      <c r="B728" s="25" t="str">
        <f aca="false">LEFT(A728,2)</f>
        <v>07</v>
      </c>
      <c r="C728" s="26" t="n">
        <f aca="false">VLOOKUP(MID(A728,4,4),MONTHS!$A$1:$B$12,2,0)</f>
        <v>6</v>
      </c>
      <c r="D728" s="26" t="n">
        <f aca="false">_xlfn.NUMBERVALUE(RIGHT(A728,2))-43</f>
        <v>21</v>
      </c>
      <c r="E728" s="27" t="n">
        <f aca="false">DATE(2000+D728,C728,B728)</f>
        <v>44354</v>
      </c>
      <c r="F728" s="28" t="n">
        <v>14.0504</v>
      </c>
      <c r="G728" s="28" t="n">
        <v>14.0505</v>
      </c>
      <c r="H728" s="28" t="n">
        <v>14.0504</v>
      </c>
      <c r="I728" s="29" t="n">
        <f aca="false">F728-F729</f>
        <v>0.00150000000000006</v>
      </c>
      <c r="J728" s="30" t="n">
        <f aca="false">I728/F729/(E728-E729)*100</f>
        <v>0.00355899750158389</v>
      </c>
      <c r="K728" s="31" t="n">
        <f aca="false">IF(H728&lt;H729,1+K729,0)</f>
        <v>0</v>
      </c>
      <c r="L728" s="32" t="n">
        <f aca="false">MIN(0, H728-MAX(H729:H739))</f>
        <v>0</v>
      </c>
      <c r="M728" s="3" t="n">
        <f aca="false">ABS(L728)/MAX(H728:H739)</f>
        <v>0</v>
      </c>
    </row>
    <row r="729" customFormat="false" ht="15" hidden="false" customHeight="false" outlineLevel="0" collapsed="false">
      <c r="A729" s="25" t="s">
        <v>739</v>
      </c>
      <c r="B729" s="25" t="str">
        <f aca="false">LEFT(A729,2)</f>
        <v>04</v>
      </c>
      <c r="C729" s="26" t="n">
        <f aca="false">VLOOKUP(MID(A729,4,4),MONTHS!$A$1:$B$12,2,0)</f>
        <v>6</v>
      </c>
      <c r="D729" s="26" t="n">
        <f aca="false">_xlfn.NUMBERVALUE(RIGHT(A729,2))-43</f>
        <v>21</v>
      </c>
      <c r="E729" s="27" t="n">
        <f aca="false">DATE(2000+D729,C729,B729)</f>
        <v>44351</v>
      </c>
      <c r="F729" s="28" t="n">
        <v>14.0489</v>
      </c>
      <c r="G729" s="28" t="n">
        <v>14.049</v>
      </c>
      <c r="H729" s="28" t="n">
        <v>14.0489</v>
      </c>
      <c r="I729" s="29" t="n">
        <f aca="false">F729-F730</f>
        <v>0.00119999999999898</v>
      </c>
      <c r="J729" s="30" t="n">
        <f aca="false">I729/F730/(E729-E730)*100</f>
        <v>0.0042711618271994</v>
      </c>
      <c r="K729" s="31" t="n">
        <f aca="false">IF(H729&lt;H730,1+K730,0)</f>
        <v>0</v>
      </c>
      <c r="L729" s="32" t="n">
        <f aca="false">MIN(0, H729-MAX(H730:H740))</f>
        <v>0</v>
      </c>
      <c r="M729" s="3" t="n">
        <f aca="false">ABS(L729)/MAX(H729:H740)</f>
        <v>0</v>
      </c>
    </row>
    <row r="730" customFormat="false" ht="15" hidden="false" customHeight="false" outlineLevel="0" collapsed="false">
      <c r="A730" s="25" t="s">
        <v>740</v>
      </c>
      <c r="B730" s="25" t="str">
        <f aca="false">LEFT(A730,2)</f>
        <v>02</v>
      </c>
      <c r="C730" s="26" t="n">
        <f aca="false">VLOOKUP(MID(A730,4,4),MONTHS!$A$1:$B$12,2,0)</f>
        <v>6</v>
      </c>
      <c r="D730" s="26" t="n">
        <f aca="false">_xlfn.NUMBERVALUE(RIGHT(A730,2))-43</f>
        <v>21</v>
      </c>
      <c r="E730" s="27" t="n">
        <f aca="false">DATE(2000+D730,C730,B730)</f>
        <v>44349</v>
      </c>
      <c r="F730" s="28" t="n">
        <v>14.0477</v>
      </c>
      <c r="G730" s="28" t="n">
        <v>14.0478</v>
      </c>
      <c r="H730" s="28" t="n">
        <v>14.0477</v>
      </c>
      <c r="I730" s="29" t="n">
        <f aca="false">F730-F731</f>
        <v>0.000400000000000844</v>
      </c>
      <c r="J730" s="30" t="n">
        <f aca="false">I730/F731/(E730-E731)*100</f>
        <v>0.00284752229966502</v>
      </c>
      <c r="K730" s="31" t="n">
        <f aca="false">IF(H730&lt;H731,1+K731,0)</f>
        <v>0</v>
      </c>
      <c r="L730" s="32" t="n">
        <f aca="false">MIN(0, H730-MAX(H731:H741))</f>
        <v>0</v>
      </c>
      <c r="M730" s="3" t="n">
        <f aca="false">ABS(L730)/MAX(H730:H741)</f>
        <v>0</v>
      </c>
    </row>
    <row r="731" customFormat="false" ht="15" hidden="false" customHeight="false" outlineLevel="0" collapsed="false">
      <c r="A731" s="25" t="s">
        <v>741</v>
      </c>
      <c r="B731" s="25" t="str">
        <f aca="false">LEFT(A731,2)</f>
        <v>01</v>
      </c>
      <c r="C731" s="26" t="n">
        <f aca="false">VLOOKUP(MID(A731,4,4),MONTHS!$A$1:$B$12,2,0)</f>
        <v>6</v>
      </c>
      <c r="D731" s="26" t="n">
        <f aca="false">_xlfn.NUMBERVALUE(RIGHT(A731,2))-43</f>
        <v>21</v>
      </c>
      <c r="E731" s="27" t="n">
        <f aca="false">DATE(2000+D731,C731,B731)</f>
        <v>44348</v>
      </c>
      <c r="F731" s="28" t="n">
        <v>14.0473</v>
      </c>
      <c r="G731" s="28" t="n">
        <v>14.0474</v>
      </c>
      <c r="H731" s="28" t="n">
        <v>14.0473</v>
      </c>
      <c r="I731" s="29" t="n">
        <f aca="false">F731-F732</f>
        <v>0.000500000000000611</v>
      </c>
      <c r="J731" s="30" t="n">
        <f aca="false">I731/F732/(E731-E732)*100</f>
        <v>0.00355952957257604</v>
      </c>
      <c r="K731" s="31" t="n">
        <f aca="false">IF(H731&lt;H732,1+K732,0)</f>
        <v>0</v>
      </c>
      <c r="L731" s="32" t="n">
        <f aca="false">MIN(0, H731-MAX(H732:H742))</f>
        <v>0</v>
      </c>
      <c r="M731" s="3" t="n">
        <f aca="false">ABS(L731)/MAX(H731:H742)</f>
        <v>0</v>
      </c>
    </row>
    <row r="732" customFormat="false" ht="15" hidden="false" customHeight="false" outlineLevel="0" collapsed="false">
      <c r="A732" s="25" t="s">
        <v>742</v>
      </c>
      <c r="B732" s="25" t="str">
        <f aca="false">LEFT(A732,2)</f>
        <v>31</v>
      </c>
      <c r="C732" s="26" t="n">
        <f aca="false">VLOOKUP(MID(A732,4,4),MONTHS!$A$1:$B$12,2,0)</f>
        <v>5</v>
      </c>
      <c r="D732" s="26" t="n">
        <f aca="false">_xlfn.NUMBERVALUE(RIGHT(A732,2))-43</f>
        <v>21</v>
      </c>
      <c r="E732" s="27" t="n">
        <f aca="false">DATE(2000+D732,C732,B732)</f>
        <v>44347</v>
      </c>
      <c r="F732" s="28" t="n">
        <v>14.0468</v>
      </c>
      <c r="G732" s="28" t="n">
        <v>14.0469</v>
      </c>
      <c r="H732" s="28" t="n">
        <v>14.0468</v>
      </c>
      <c r="I732" s="29" t="n">
        <f aca="false">F732-F733</f>
        <v>0.00129999999999875</v>
      </c>
      <c r="J732" s="30" t="n">
        <f aca="false">I732/F733/(E732-E733)*100</f>
        <v>0.00308521115896846</v>
      </c>
      <c r="K732" s="31" t="n">
        <f aca="false">IF(H732&lt;H733,1+K733,0)</f>
        <v>0</v>
      </c>
      <c r="L732" s="32" t="n">
        <f aca="false">MIN(0, H732-MAX(H733:H743))</f>
        <v>0</v>
      </c>
      <c r="M732" s="3" t="n">
        <f aca="false">ABS(L732)/MAX(H732:H743)</f>
        <v>0</v>
      </c>
    </row>
    <row r="733" customFormat="false" ht="15" hidden="false" customHeight="false" outlineLevel="0" collapsed="false">
      <c r="A733" s="25" t="s">
        <v>743</v>
      </c>
      <c r="B733" s="25" t="str">
        <f aca="false">LEFT(A733,2)</f>
        <v>28</v>
      </c>
      <c r="C733" s="26" t="n">
        <f aca="false">VLOOKUP(MID(A733,4,4),MONTHS!$A$1:$B$12,2,0)</f>
        <v>5</v>
      </c>
      <c r="D733" s="26" t="n">
        <f aca="false">_xlfn.NUMBERVALUE(RIGHT(A733,2))-43</f>
        <v>21</v>
      </c>
      <c r="E733" s="27" t="n">
        <f aca="false">DATE(2000+D733,C733,B733)</f>
        <v>44344</v>
      </c>
      <c r="F733" s="28" t="n">
        <v>14.0455</v>
      </c>
      <c r="G733" s="28" t="n">
        <v>14.0456</v>
      </c>
      <c r="H733" s="28" t="n">
        <v>14.0455</v>
      </c>
      <c r="I733" s="29" t="n">
        <f aca="false">F733-F734</f>
        <v>0.000400000000000844</v>
      </c>
      <c r="J733" s="30" t="n">
        <f aca="false">I733/F734/(E733-E734)*100</f>
        <v>0.00284796833059817</v>
      </c>
      <c r="K733" s="31" t="n">
        <f aca="false">IF(H733&lt;H734,1+K734,0)</f>
        <v>0</v>
      </c>
      <c r="L733" s="32" t="n">
        <f aca="false">MIN(0, H733-MAX(H734:H744))</f>
        <v>0</v>
      </c>
      <c r="M733" s="3" t="n">
        <f aca="false">ABS(L733)/MAX(H733:H744)</f>
        <v>0</v>
      </c>
    </row>
    <row r="734" customFormat="false" ht="15" hidden="false" customHeight="false" outlineLevel="0" collapsed="false">
      <c r="A734" s="25" t="s">
        <v>744</v>
      </c>
      <c r="B734" s="25" t="str">
        <f aca="false">LEFT(A734,2)</f>
        <v>27</v>
      </c>
      <c r="C734" s="26" t="n">
        <f aca="false">VLOOKUP(MID(A734,4,4),MONTHS!$A$1:$B$12,2,0)</f>
        <v>5</v>
      </c>
      <c r="D734" s="26" t="n">
        <f aca="false">_xlfn.NUMBERVALUE(RIGHT(A734,2))-43</f>
        <v>21</v>
      </c>
      <c r="E734" s="27" t="n">
        <f aca="false">DATE(2000+D734,C734,B734)</f>
        <v>44343</v>
      </c>
      <c r="F734" s="28" t="n">
        <v>14.0451</v>
      </c>
      <c r="G734" s="28" t="n">
        <v>14.0452</v>
      </c>
      <c r="H734" s="28" t="n">
        <v>14.0451</v>
      </c>
      <c r="I734" s="29" t="n">
        <f aca="false">F734-F735</f>
        <v>0.00119999999999898</v>
      </c>
      <c r="J734" s="30" t="n">
        <f aca="false">I734/F735/(E734-E735)*100</f>
        <v>0.00427231751863435</v>
      </c>
      <c r="K734" s="31" t="n">
        <f aca="false">IF(H734&lt;H735,1+K735,0)</f>
        <v>0</v>
      </c>
      <c r="L734" s="32" t="n">
        <f aca="false">MIN(0, H734-MAX(H735:H745))</f>
        <v>0</v>
      </c>
      <c r="M734" s="3" t="n">
        <f aca="false">ABS(L734)/MAX(H734:H745)</f>
        <v>0</v>
      </c>
    </row>
    <row r="735" customFormat="false" ht="15" hidden="false" customHeight="false" outlineLevel="0" collapsed="false">
      <c r="A735" s="25" t="s">
        <v>745</v>
      </c>
      <c r="B735" s="25" t="str">
        <f aca="false">LEFT(A735,2)</f>
        <v>25</v>
      </c>
      <c r="C735" s="26" t="n">
        <f aca="false">VLOOKUP(MID(A735,4,4),MONTHS!$A$1:$B$12,2,0)</f>
        <v>5</v>
      </c>
      <c r="D735" s="26" t="n">
        <f aca="false">_xlfn.NUMBERVALUE(RIGHT(A735,2))-43</f>
        <v>21</v>
      </c>
      <c r="E735" s="27" t="n">
        <f aca="false">DATE(2000+D735,C735,B735)</f>
        <v>44341</v>
      </c>
      <c r="F735" s="28" t="n">
        <v>14.0439</v>
      </c>
      <c r="G735" s="28" t="n">
        <v>14.044</v>
      </c>
      <c r="H735" s="28" t="n">
        <v>14.0439</v>
      </c>
      <c r="I735" s="29" t="n">
        <f aca="false">F735-F736</f>
        <v>0.000600000000000378</v>
      </c>
      <c r="J735" s="30" t="n">
        <f aca="false">I735/F736/(E735-E736)*100</f>
        <v>0.00427250005340894</v>
      </c>
      <c r="K735" s="31" t="n">
        <f aca="false">IF(H735&lt;H736,1+K736,0)</f>
        <v>0</v>
      </c>
      <c r="L735" s="32" t="n">
        <f aca="false">MIN(0, H735-MAX(H736:H746))</f>
        <v>0</v>
      </c>
      <c r="M735" s="3" t="n">
        <f aca="false">ABS(L735)/MAX(H735:H746)</f>
        <v>0</v>
      </c>
    </row>
    <row r="736" customFormat="false" ht="15" hidden="false" customHeight="false" outlineLevel="0" collapsed="false">
      <c r="A736" s="25" t="s">
        <v>746</v>
      </c>
      <c r="B736" s="25" t="str">
        <f aca="false">LEFT(A736,2)</f>
        <v>24</v>
      </c>
      <c r="C736" s="26" t="n">
        <f aca="false">VLOOKUP(MID(A736,4,4),MONTHS!$A$1:$B$12,2,0)</f>
        <v>5</v>
      </c>
      <c r="D736" s="26" t="n">
        <f aca="false">_xlfn.NUMBERVALUE(RIGHT(A736,2))-43</f>
        <v>21</v>
      </c>
      <c r="E736" s="27" t="n">
        <f aca="false">DATE(2000+D736,C736,B736)</f>
        <v>44340</v>
      </c>
      <c r="F736" s="28" t="n">
        <v>14.0433</v>
      </c>
      <c r="G736" s="28" t="n">
        <v>14.0434</v>
      </c>
      <c r="H736" s="28" t="n">
        <v>14.0433</v>
      </c>
      <c r="I736" s="29" t="n">
        <f aca="false">F736-F737</f>
        <v>0.000799999999999912</v>
      </c>
      <c r="J736" s="30" t="n">
        <f aca="false">I736/F737/(E736-E737)*100</f>
        <v>0.00189899709216049</v>
      </c>
      <c r="K736" s="31" t="n">
        <f aca="false">IF(H736&lt;H737,1+K737,0)</f>
        <v>0</v>
      </c>
      <c r="L736" s="32" t="n">
        <f aca="false">MIN(0, H736-MAX(H737:H747))</f>
        <v>0</v>
      </c>
      <c r="M736" s="3" t="n">
        <f aca="false">ABS(L736)/MAX(H736:H747)</f>
        <v>0</v>
      </c>
    </row>
    <row r="737" customFormat="false" ht="15" hidden="false" customHeight="false" outlineLevel="0" collapsed="false">
      <c r="A737" s="25" t="s">
        <v>747</v>
      </c>
      <c r="B737" s="25" t="str">
        <f aca="false">LEFT(A737,2)</f>
        <v>21</v>
      </c>
      <c r="C737" s="26" t="n">
        <f aca="false">VLOOKUP(MID(A737,4,4),MONTHS!$A$1:$B$12,2,0)</f>
        <v>5</v>
      </c>
      <c r="D737" s="26" t="n">
        <f aca="false">_xlfn.NUMBERVALUE(RIGHT(A737,2))-43</f>
        <v>21</v>
      </c>
      <c r="E737" s="27" t="n">
        <f aca="false">DATE(2000+D737,C737,B737)</f>
        <v>44337</v>
      </c>
      <c r="F737" s="28" t="n">
        <v>14.0425</v>
      </c>
      <c r="G737" s="28" t="n">
        <v>14.0426</v>
      </c>
      <c r="H737" s="28" t="n">
        <v>14.0425</v>
      </c>
      <c r="I737" s="29" t="n">
        <f aca="false">F737-F738</f>
        <v>0.00100000000000122</v>
      </c>
      <c r="J737" s="30" t="n">
        <f aca="false">I737/F738/(E737-E738)*100</f>
        <v>0.00712174625218974</v>
      </c>
      <c r="K737" s="31" t="n">
        <f aca="false">IF(H737&lt;H738,1+K738,0)</f>
        <v>0</v>
      </c>
      <c r="L737" s="32" t="n">
        <f aca="false">MIN(0, H737-MAX(H738:H748))</f>
        <v>0</v>
      </c>
      <c r="M737" s="3" t="n">
        <f aca="false">ABS(L737)/MAX(H737:H748)</f>
        <v>0</v>
      </c>
    </row>
    <row r="738" customFormat="false" ht="15" hidden="false" customHeight="false" outlineLevel="0" collapsed="false">
      <c r="A738" s="25" t="s">
        <v>748</v>
      </c>
      <c r="B738" s="25" t="str">
        <f aca="false">LEFT(A738,2)</f>
        <v>20</v>
      </c>
      <c r="C738" s="26" t="n">
        <f aca="false">VLOOKUP(MID(A738,4,4),MONTHS!$A$1:$B$12,2,0)</f>
        <v>5</v>
      </c>
      <c r="D738" s="26" t="n">
        <f aca="false">_xlfn.NUMBERVALUE(RIGHT(A738,2))-43</f>
        <v>21</v>
      </c>
      <c r="E738" s="27" t="n">
        <f aca="false">DATE(2000+D738,C738,B738)</f>
        <v>44336</v>
      </c>
      <c r="F738" s="28" t="n">
        <v>14.0415</v>
      </c>
      <c r="G738" s="28" t="n">
        <v>14.0416</v>
      </c>
      <c r="H738" s="28" t="n">
        <v>14.0415</v>
      </c>
      <c r="I738" s="29" t="n">
        <f aca="false">F738-F739</f>
        <v>0.000299999999999301</v>
      </c>
      <c r="J738" s="30" t="n">
        <f aca="false">I738/F739/(E738-E739)*100</f>
        <v>0.00213656952396733</v>
      </c>
      <c r="K738" s="31" t="n">
        <f aca="false">IF(H738&lt;H739,1+K739,0)</f>
        <v>0</v>
      </c>
      <c r="L738" s="32" t="n">
        <f aca="false">MIN(0, H738-MAX(H739:H749))</f>
        <v>0</v>
      </c>
      <c r="M738" s="3" t="n">
        <f aca="false">ABS(L738)/MAX(H738:H749)</f>
        <v>0</v>
      </c>
    </row>
    <row r="739" customFormat="false" ht="15" hidden="false" customHeight="false" outlineLevel="0" collapsed="false">
      <c r="A739" s="25" t="s">
        <v>749</v>
      </c>
      <c r="B739" s="25" t="str">
        <f aca="false">LEFT(A739,2)</f>
        <v>19</v>
      </c>
      <c r="C739" s="26" t="n">
        <f aca="false">VLOOKUP(MID(A739,4,4),MONTHS!$A$1:$B$12,2,0)</f>
        <v>5</v>
      </c>
      <c r="D739" s="26" t="n">
        <f aca="false">_xlfn.NUMBERVALUE(RIGHT(A739,2))-43</f>
        <v>21</v>
      </c>
      <c r="E739" s="27" t="n">
        <f aca="false">DATE(2000+D739,C739,B739)</f>
        <v>44335</v>
      </c>
      <c r="F739" s="28" t="n">
        <v>14.0412</v>
      </c>
      <c r="G739" s="28" t="n">
        <v>14.0413</v>
      </c>
      <c r="H739" s="28" t="n">
        <v>14.0412</v>
      </c>
      <c r="I739" s="29" t="n">
        <f aca="false">F739-F740</f>
        <v>0.000299999999999301</v>
      </c>
      <c r="J739" s="30" t="n">
        <f aca="false">I739/F740/(E739-E740)*100</f>
        <v>0.00213661517423599</v>
      </c>
      <c r="K739" s="31" t="n">
        <f aca="false">IF(H739&lt;H740,1+K740,0)</f>
        <v>0</v>
      </c>
      <c r="L739" s="32" t="n">
        <f aca="false">MIN(0, H739-MAX(H740:H750))</f>
        <v>0</v>
      </c>
      <c r="M739" s="3" t="n">
        <f aca="false">ABS(L739)/MAX(H739:H750)</f>
        <v>0</v>
      </c>
    </row>
    <row r="740" customFormat="false" ht="15" hidden="false" customHeight="false" outlineLevel="0" collapsed="false">
      <c r="A740" s="25" t="s">
        <v>750</v>
      </c>
      <c r="B740" s="25" t="str">
        <f aca="false">LEFT(A740,2)</f>
        <v>18</v>
      </c>
      <c r="C740" s="26" t="n">
        <f aca="false">VLOOKUP(MID(A740,4,4),MONTHS!$A$1:$B$12,2,0)</f>
        <v>5</v>
      </c>
      <c r="D740" s="26" t="n">
        <f aca="false">_xlfn.NUMBERVALUE(RIGHT(A740,2))-43</f>
        <v>21</v>
      </c>
      <c r="E740" s="27" t="n">
        <f aca="false">DATE(2000+D740,C740,B740)</f>
        <v>44334</v>
      </c>
      <c r="F740" s="28" t="n">
        <v>14.0409</v>
      </c>
      <c r="G740" s="28" t="n">
        <v>14.041</v>
      </c>
      <c r="H740" s="28" t="n">
        <v>14.0409</v>
      </c>
      <c r="I740" s="29" t="n">
        <f aca="false">F740-F741</f>
        <v>0.000700000000000145</v>
      </c>
      <c r="J740" s="30" t="n">
        <f aca="false">I740/F741/(E740-E741)*100</f>
        <v>0.00498568396461692</v>
      </c>
      <c r="K740" s="31" t="n">
        <f aca="false">IF(H740&lt;H741,1+K741,0)</f>
        <v>0</v>
      </c>
      <c r="L740" s="32" t="n">
        <f aca="false">MIN(0, H740-MAX(H741:H751))</f>
        <v>0</v>
      </c>
      <c r="M740" s="3" t="n">
        <f aca="false">ABS(L740)/MAX(H740:H751)</f>
        <v>0</v>
      </c>
    </row>
    <row r="741" customFormat="false" ht="15" hidden="false" customHeight="false" outlineLevel="0" collapsed="false">
      <c r="A741" s="25" t="s">
        <v>751</v>
      </c>
      <c r="B741" s="25" t="str">
        <f aca="false">LEFT(A741,2)</f>
        <v>17</v>
      </c>
      <c r="C741" s="26" t="n">
        <f aca="false">VLOOKUP(MID(A741,4,4),MONTHS!$A$1:$B$12,2,0)</f>
        <v>5</v>
      </c>
      <c r="D741" s="26" t="n">
        <f aca="false">_xlfn.NUMBERVALUE(RIGHT(A741,2))-43</f>
        <v>21</v>
      </c>
      <c r="E741" s="27" t="n">
        <f aca="false">DATE(2000+D741,C741,B741)</f>
        <v>44333</v>
      </c>
      <c r="F741" s="28" t="n">
        <v>14.0402</v>
      </c>
      <c r="G741" s="28" t="n">
        <v>14.0403</v>
      </c>
      <c r="H741" s="28" t="n">
        <v>14.0402</v>
      </c>
      <c r="I741" s="29" t="n">
        <f aca="false">F741-F742</f>
        <v>0.00159999999999982</v>
      </c>
      <c r="J741" s="30" t="n">
        <f aca="false">I741/F742/(E741-E742)*100</f>
        <v>0.00379904928791528</v>
      </c>
      <c r="K741" s="31" t="n">
        <f aca="false">IF(H741&lt;H742,1+K742,0)</f>
        <v>0</v>
      </c>
      <c r="L741" s="32" t="n">
        <f aca="false">MIN(0, H741-MAX(H742:H752))</f>
        <v>0</v>
      </c>
      <c r="M741" s="3" t="n">
        <f aca="false">ABS(L741)/MAX(H741:H752)</f>
        <v>0</v>
      </c>
    </row>
    <row r="742" customFormat="false" ht="15" hidden="false" customHeight="false" outlineLevel="0" collapsed="false">
      <c r="A742" s="25" t="s">
        <v>752</v>
      </c>
      <c r="B742" s="25" t="str">
        <f aca="false">LEFT(A742,2)</f>
        <v>14</v>
      </c>
      <c r="C742" s="26" t="n">
        <f aca="false">VLOOKUP(MID(A742,4,4),MONTHS!$A$1:$B$12,2,0)</f>
        <v>5</v>
      </c>
      <c r="D742" s="26" t="n">
        <f aca="false">_xlfn.NUMBERVALUE(RIGHT(A742,2))-43</f>
        <v>21</v>
      </c>
      <c r="E742" s="27" t="n">
        <f aca="false">DATE(2000+D742,C742,B742)</f>
        <v>44330</v>
      </c>
      <c r="F742" s="28" t="n">
        <v>14.0386</v>
      </c>
      <c r="G742" s="28" t="n">
        <v>14.0387</v>
      </c>
      <c r="H742" s="28" t="n">
        <v>14.0386</v>
      </c>
      <c r="I742" s="29" t="n">
        <f aca="false">F742-F743</f>
        <v>0.000700000000000145</v>
      </c>
      <c r="J742" s="30" t="n">
        <f aca="false">I742/F743/(E742-E743)*100</f>
        <v>0.00498650082989724</v>
      </c>
      <c r="K742" s="31" t="n">
        <f aca="false">IF(H742&lt;H743,1+K743,0)</f>
        <v>0</v>
      </c>
      <c r="L742" s="32" t="n">
        <f aca="false">MIN(0, H742-MAX(H743:H753))</f>
        <v>0</v>
      </c>
      <c r="M742" s="3" t="n">
        <f aca="false">ABS(L742)/MAX(H742:H753)</f>
        <v>0</v>
      </c>
    </row>
    <row r="743" customFormat="false" ht="15" hidden="false" customHeight="false" outlineLevel="0" collapsed="false">
      <c r="A743" s="25" t="s">
        <v>753</v>
      </c>
      <c r="B743" s="25" t="str">
        <f aca="false">LEFT(A743,2)</f>
        <v>13</v>
      </c>
      <c r="C743" s="26" t="n">
        <f aca="false">VLOOKUP(MID(A743,4,4),MONTHS!$A$1:$B$12,2,0)</f>
        <v>5</v>
      </c>
      <c r="D743" s="26" t="n">
        <f aca="false">_xlfn.NUMBERVALUE(RIGHT(A743,2))-43</f>
        <v>21</v>
      </c>
      <c r="E743" s="27" t="n">
        <f aca="false">DATE(2000+D743,C743,B743)</f>
        <v>44329</v>
      </c>
      <c r="F743" s="28" t="n">
        <v>14.0379</v>
      </c>
      <c r="G743" s="28" t="n">
        <v>14.038</v>
      </c>
      <c r="H743" s="28" t="n">
        <v>14.0379</v>
      </c>
      <c r="I743" s="29" t="n">
        <f aca="false">F743-F744</f>
        <v>0</v>
      </c>
      <c r="J743" s="30" t="n">
        <f aca="false">I743/F744/(E743-E744)*100</f>
        <v>0</v>
      </c>
      <c r="K743" s="31" t="n">
        <f aca="false">IF(H743&lt;H744,1+K744,0)</f>
        <v>0</v>
      </c>
      <c r="L743" s="32" t="n">
        <f aca="false">MIN(0, H743-MAX(H744:H754))</f>
        <v>0</v>
      </c>
      <c r="M743" s="3" t="n">
        <f aca="false">ABS(L743)/MAX(H743:H754)</f>
        <v>0</v>
      </c>
    </row>
    <row r="744" customFormat="false" ht="15" hidden="false" customHeight="false" outlineLevel="0" collapsed="false">
      <c r="A744" s="25" t="s">
        <v>754</v>
      </c>
      <c r="B744" s="25" t="str">
        <f aca="false">LEFT(A744,2)</f>
        <v>12</v>
      </c>
      <c r="C744" s="26" t="n">
        <f aca="false">VLOOKUP(MID(A744,4,4),MONTHS!$A$1:$B$12,2,0)</f>
        <v>5</v>
      </c>
      <c r="D744" s="26" t="n">
        <f aca="false">_xlfn.NUMBERVALUE(RIGHT(A744,2))-43</f>
        <v>21</v>
      </c>
      <c r="E744" s="27" t="n">
        <f aca="false">DATE(2000+D744,C744,B744)</f>
        <v>44328</v>
      </c>
      <c r="F744" s="28" t="n">
        <v>14.0379</v>
      </c>
      <c r="G744" s="28" t="n">
        <v>14.038</v>
      </c>
      <c r="H744" s="28" t="n">
        <v>14.0379</v>
      </c>
      <c r="I744" s="29" t="n">
        <f aca="false">F744-F745</f>
        <v>0.000400000000000844</v>
      </c>
      <c r="J744" s="30" t="n">
        <f aca="false">I744/F745/(E744-E745)*100</f>
        <v>0.00284951024043344</v>
      </c>
      <c r="K744" s="31" t="n">
        <f aca="false">IF(H744&lt;H745,1+K745,0)</f>
        <v>0</v>
      </c>
      <c r="L744" s="32" t="n">
        <f aca="false">MIN(0, H744-MAX(H745:H755))</f>
        <v>0</v>
      </c>
      <c r="M744" s="3" t="n">
        <f aca="false">ABS(L744)/MAX(H744:H755)</f>
        <v>0</v>
      </c>
    </row>
    <row r="745" customFormat="false" ht="15" hidden="false" customHeight="false" outlineLevel="0" collapsed="false">
      <c r="A745" s="25" t="s">
        <v>755</v>
      </c>
      <c r="B745" s="25" t="str">
        <f aca="false">LEFT(A745,2)</f>
        <v>11</v>
      </c>
      <c r="C745" s="26" t="n">
        <f aca="false">VLOOKUP(MID(A745,4,4),MONTHS!$A$1:$B$12,2,0)</f>
        <v>5</v>
      </c>
      <c r="D745" s="26" t="n">
        <f aca="false">_xlfn.NUMBERVALUE(RIGHT(A745,2))-43</f>
        <v>21</v>
      </c>
      <c r="E745" s="27" t="n">
        <f aca="false">DATE(2000+D745,C745,B745)</f>
        <v>44327</v>
      </c>
      <c r="F745" s="28" t="n">
        <v>14.0375</v>
      </c>
      <c r="G745" s="28" t="n">
        <v>14.0376</v>
      </c>
      <c r="H745" s="28" t="n">
        <v>14.0375</v>
      </c>
      <c r="I745" s="29" t="n">
        <f aca="false">F745-F746</f>
        <v>0.000199999999999534</v>
      </c>
      <c r="J745" s="30" t="n">
        <f aca="false">I745/F746/(E745-E746)*100</f>
        <v>0.00142477541977114</v>
      </c>
      <c r="K745" s="31" t="n">
        <f aca="false">IF(H745&lt;H746,1+K746,0)</f>
        <v>0</v>
      </c>
      <c r="L745" s="32" t="n">
        <f aca="false">MIN(0, H745-MAX(H746:H756))</f>
        <v>0</v>
      </c>
      <c r="M745" s="3" t="n">
        <f aca="false">ABS(L745)/MAX(H745:H756)</f>
        <v>0</v>
      </c>
    </row>
    <row r="746" customFormat="false" ht="15" hidden="false" customHeight="false" outlineLevel="0" collapsed="false">
      <c r="A746" s="25" t="s">
        <v>756</v>
      </c>
      <c r="B746" s="25" t="str">
        <f aca="false">LEFT(A746,2)</f>
        <v>10</v>
      </c>
      <c r="C746" s="26" t="n">
        <f aca="false">VLOOKUP(MID(A746,4,4),MONTHS!$A$1:$B$12,2,0)</f>
        <v>5</v>
      </c>
      <c r="D746" s="26" t="n">
        <f aca="false">_xlfn.NUMBERVALUE(RIGHT(A746,2))-43</f>
        <v>21</v>
      </c>
      <c r="E746" s="27" t="n">
        <f aca="false">DATE(2000+D746,C746,B746)</f>
        <v>44326</v>
      </c>
      <c r="F746" s="28" t="n">
        <v>14.0373</v>
      </c>
      <c r="G746" s="28" t="n">
        <v>14.0374</v>
      </c>
      <c r="H746" s="28" t="n">
        <v>14.0373</v>
      </c>
      <c r="I746" s="29" t="n">
        <f aca="false">F746-F747</f>
        <v>0.00140000000000029</v>
      </c>
      <c r="J746" s="30" t="n">
        <f aca="false">I746/F747/(E746-E747)*100</f>
        <v>0.00332480757676218</v>
      </c>
      <c r="K746" s="31" t="n">
        <f aca="false">IF(H746&lt;H747,1+K747,0)</f>
        <v>0</v>
      </c>
      <c r="L746" s="32" t="n">
        <f aca="false">MIN(0, H746-MAX(H747:H757))</f>
        <v>0</v>
      </c>
      <c r="M746" s="3" t="n">
        <f aca="false">ABS(L746)/MAX(H746:H757)</f>
        <v>0</v>
      </c>
    </row>
    <row r="747" customFormat="false" ht="15" hidden="false" customHeight="false" outlineLevel="0" collapsed="false">
      <c r="A747" s="25" t="s">
        <v>757</v>
      </c>
      <c r="B747" s="25" t="str">
        <f aca="false">LEFT(A747,2)</f>
        <v>07</v>
      </c>
      <c r="C747" s="26" t="n">
        <f aca="false">VLOOKUP(MID(A747,4,4),MONTHS!$A$1:$B$12,2,0)</f>
        <v>5</v>
      </c>
      <c r="D747" s="26" t="n">
        <f aca="false">_xlfn.NUMBERVALUE(RIGHT(A747,2))-43</f>
        <v>21</v>
      </c>
      <c r="E747" s="27" t="n">
        <f aca="false">DATE(2000+D747,C747,B747)</f>
        <v>44323</v>
      </c>
      <c r="F747" s="28" t="n">
        <v>14.0359</v>
      </c>
      <c r="G747" s="28" t="n">
        <v>14.036</v>
      </c>
      <c r="H747" s="28" t="n">
        <v>14.0359</v>
      </c>
      <c r="I747" s="29" t="n">
        <f aca="false">F747-F748</f>
        <v>0.000500000000000611</v>
      </c>
      <c r="J747" s="30" t="n">
        <f aca="false">I747/F748/(E747-E748)*100</f>
        <v>0.00356242073614297</v>
      </c>
      <c r="K747" s="31" t="n">
        <f aca="false">IF(H747&lt;H748,1+K748,0)</f>
        <v>0</v>
      </c>
      <c r="L747" s="32" t="n">
        <f aca="false">MIN(0, H747-MAX(H748:H758))</f>
        <v>0</v>
      </c>
      <c r="M747" s="3" t="n">
        <f aca="false">ABS(L747)/MAX(H747:H758)</f>
        <v>0</v>
      </c>
    </row>
    <row r="748" customFormat="false" ht="15" hidden="false" customHeight="false" outlineLevel="0" collapsed="false">
      <c r="A748" s="25" t="s">
        <v>758</v>
      </c>
      <c r="B748" s="25" t="str">
        <f aca="false">LEFT(A748,2)</f>
        <v>06</v>
      </c>
      <c r="C748" s="26" t="n">
        <f aca="false">VLOOKUP(MID(A748,4,4),MONTHS!$A$1:$B$12,2,0)</f>
        <v>5</v>
      </c>
      <c r="D748" s="26" t="n">
        <f aca="false">_xlfn.NUMBERVALUE(RIGHT(A748,2))-43</f>
        <v>21</v>
      </c>
      <c r="E748" s="27" t="n">
        <f aca="false">DATE(2000+D748,C748,B748)</f>
        <v>44322</v>
      </c>
      <c r="F748" s="28" t="n">
        <v>14.0354</v>
      </c>
      <c r="G748" s="28" t="n">
        <v>14.0355</v>
      </c>
      <c r="H748" s="28" t="n">
        <v>14.0354</v>
      </c>
      <c r="I748" s="29" t="n">
        <f aca="false">F748-F749</f>
        <v>0.000699999999998369</v>
      </c>
      <c r="J748" s="30" t="n">
        <f aca="false">I748/F749/(E748-E749)*100</f>
        <v>0.00498763778348215</v>
      </c>
      <c r="K748" s="31" t="n">
        <f aca="false">IF(H748&lt;H749,1+K749,0)</f>
        <v>0</v>
      </c>
      <c r="L748" s="32" t="n">
        <f aca="false">MIN(0, H748-MAX(H749:H759))</f>
        <v>0</v>
      </c>
      <c r="M748" s="3" t="n">
        <f aca="false">ABS(L748)/MAX(H748:H759)</f>
        <v>0</v>
      </c>
    </row>
    <row r="749" customFormat="false" ht="15" hidden="false" customHeight="false" outlineLevel="0" collapsed="false">
      <c r="A749" s="25" t="s">
        <v>759</v>
      </c>
      <c r="B749" s="25" t="str">
        <f aca="false">LEFT(A749,2)</f>
        <v>05</v>
      </c>
      <c r="C749" s="26" t="n">
        <f aca="false">VLOOKUP(MID(A749,4,4),MONTHS!$A$1:$B$12,2,0)</f>
        <v>5</v>
      </c>
      <c r="D749" s="26" t="n">
        <f aca="false">_xlfn.NUMBERVALUE(RIGHT(A749,2))-43</f>
        <v>21</v>
      </c>
      <c r="E749" s="27" t="n">
        <f aca="false">DATE(2000+D749,C749,B749)</f>
        <v>44321</v>
      </c>
      <c r="F749" s="28" t="n">
        <v>14.0347</v>
      </c>
      <c r="G749" s="28" t="n">
        <v>14.0348</v>
      </c>
      <c r="H749" s="28" t="n">
        <v>14.0347</v>
      </c>
      <c r="I749" s="29" t="n">
        <f aca="false">F749-F750</f>
        <v>0.00210000000000043</v>
      </c>
      <c r="J749" s="30" t="n">
        <f aca="false">I749/F750/(E749-E750)*100</f>
        <v>0.00299303051465934</v>
      </c>
      <c r="K749" s="31" t="n">
        <f aca="false">IF(H749&lt;H750,1+K750,0)</f>
        <v>0</v>
      </c>
      <c r="L749" s="32" t="n">
        <f aca="false">MIN(0, H749-MAX(H750:H760))</f>
        <v>0</v>
      </c>
      <c r="M749" s="3" t="n">
        <f aca="false">ABS(L749)/MAX(H749:H760)</f>
        <v>0</v>
      </c>
    </row>
    <row r="750" customFormat="false" ht="15" hidden="false" customHeight="false" outlineLevel="0" collapsed="false">
      <c r="A750" s="25" t="s">
        <v>760</v>
      </c>
      <c r="B750" s="25" t="str">
        <f aca="false">LEFT(A750,2)</f>
        <v>30</v>
      </c>
      <c r="C750" s="26" t="n">
        <f aca="false">VLOOKUP(MID(A750,4,4),MONTHS!$A$1:$B$12,2,0)</f>
        <v>4</v>
      </c>
      <c r="D750" s="26" t="n">
        <f aca="false">_xlfn.NUMBERVALUE(RIGHT(A750,2))-43</f>
        <v>21</v>
      </c>
      <c r="E750" s="27" t="n">
        <f aca="false">DATE(2000+D750,C750,B750)</f>
        <v>44316</v>
      </c>
      <c r="F750" s="28" t="n">
        <v>14.0326</v>
      </c>
      <c r="G750" s="28" t="n">
        <v>14.0327</v>
      </c>
      <c r="H750" s="28" t="n">
        <v>14.0326</v>
      </c>
      <c r="I750" s="29" t="n">
        <f aca="false">F750-F751</f>
        <v>0.000899999999999679</v>
      </c>
      <c r="J750" s="30" t="n">
        <f aca="false">I750/F751/(E750-E751)*100</f>
        <v>0.00641404819087979</v>
      </c>
      <c r="K750" s="31" t="n">
        <f aca="false">IF(H750&lt;H751,1+K751,0)</f>
        <v>0</v>
      </c>
      <c r="L750" s="32" t="n">
        <f aca="false">MIN(0, H750-MAX(H751:H761))</f>
        <v>0</v>
      </c>
      <c r="M750" s="3" t="n">
        <f aca="false">ABS(L750)/MAX(H750:H761)</f>
        <v>0</v>
      </c>
    </row>
    <row r="751" customFormat="false" ht="15" hidden="false" customHeight="false" outlineLevel="0" collapsed="false">
      <c r="A751" s="25" t="s">
        <v>761</v>
      </c>
      <c r="B751" s="25" t="str">
        <f aca="false">LEFT(A751,2)</f>
        <v>29</v>
      </c>
      <c r="C751" s="26" t="n">
        <f aca="false">VLOOKUP(MID(A751,4,4),MONTHS!$A$1:$B$12,2,0)</f>
        <v>4</v>
      </c>
      <c r="D751" s="26" t="n">
        <f aca="false">_xlfn.NUMBERVALUE(RIGHT(A751,2))-43</f>
        <v>21</v>
      </c>
      <c r="E751" s="27" t="n">
        <f aca="false">DATE(2000+D751,C751,B751)</f>
        <v>44315</v>
      </c>
      <c r="F751" s="28" t="n">
        <v>14.0317</v>
      </c>
      <c r="G751" s="28" t="n">
        <v>14.0318</v>
      </c>
      <c r="H751" s="28" t="n">
        <v>14.0317</v>
      </c>
      <c r="I751" s="29" t="n">
        <f aca="false">F751-F752</f>
        <v>0.000300000000001077</v>
      </c>
      <c r="J751" s="30" t="n">
        <f aca="false">I751/F752/(E751-E752)*100</f>
        <v>0.00213806177573925</v>
      </c>
      <c r="K751" s="31" t="n">
        <f aca="false">IF(H751&lt;H752,1+K752,0)</f>
        <v>0</v>
      </c>
      <c r="L751" s="32" t="n">
        <f aca="false">MIN(0, H751-MAX(H752:H762))</f>
        <v>0</v>
      </c>
      <c r="M751" s="3" t="n">
        <f aca="false">ABS(L751)/MAX(H751:H762)</f>
        <v>0</v>
      </c>
    </row>
    <row r="752" customFormat="false" ht="15" hidden="false" customHeight="false" outlineLevel="0" collapsed="false">
      <c r="A752" s="25" t="s">
        <v>762</v>
      </c>
      <c r="B752" s="25" t="str">
        <f aca="false">LEFT(A752,2)</f>
        <v>28</v>
      </c>
      <c r="C752" s="26" t="n">
        <f aca="false">VLOOKUP(MID(A752,4,4),MONTHS!$A$1:$B$12,2,0)</f>
        <v>4</v>
      </c>
      <c r="D752" s="26" t="n">
        <f aca="false">_xlfn.NUMBERVALUE(RIGHT(A752,2))-43</f>
        <v>21</v>
      </c>
      <c r="E752" s="27" t="n">
        <f aca="false">DATE(2000+D752,C752,B752)</f>
        <v>44314</v>
      </c>
      <c r="F752" s="28" t="n">
        <v>14.0314</v>
      </c>
      <c r="G752" s="28" t="n">
        <v>14.0315</v>
      </c>
      <c r="H752" s="28" t="n">
        <v>14.0314</v>
      </c>
      <c r="I752" s="29" t="n">
        <f aca="false">F752-F753</f>
        <v>9.99999999997669E-005</v>
      </c>
      <c r="J752" s="30" t="n">
        <f aca="false">I752/F753/(E752-E753)*100</f>
        <v>0.000712692337843015</v>
      </c>
      <c r="K752" s="31" t="n">
        <f aca="false">IF(H752&lt;H753,1+K753,0)</f>
        <v>0</v>
      </c>
      <c r="L752" s="32" t="n">
        <f aca="false">MIN(0, H752-MAX(H753:H763))</f>
        <v>-9.99999999997669E-005</v>
      </c>
      <c r="M752" s="3" t="n">
        <f aca="false">ABS(L752)/MAX(H752:H763)</f>
        <v>7.12682179380444E-006</v>
      </c>
    </row>
    <row r="753" customFormat="false" ht="15" hidden="false" customHeight="false" outlineLevel="0" collapsed="false">
      <c r="A753" s="25" t="s">
        <v>763</v>
      </c>
      <c r="B753" s="25" t="str">
        <f aca="false">LEFT(A753,2)</f>
        <v>27</v>
      </c>
      <c r="C753" s="26" t="n">
        <f aca="false">VLOOKUP(MID(A753,4,4),MONTHS!$A$1:$B$12,2,0)</f>
        <v>4</v>
      </c>
      <c r="D753" s="26" t="n">
        <f aca="false">_xlfn.NUMBERVALUE(RIGHT(A753,2))-43</f>
        <v>21</v>
      </c>
      <c r="E753" s="27" t="n">
        <f aca="false">DATE(2000+D753,C753,B753)</f>
        <v>44313</v>
      </c>
      <c r="F753" s="28" t="n">
        <v>14.0313</v>
      </c>
      <c r="G753" s="28" t="n">
        <v>14.0314</v>
      </c>
      <c r="H753" s="28" t="n">
        <v>14.0313</v>
      </c>
      <c r="I753" s="29" t="n">
        <f aca="false">F753-F754</f>
        <v>-9.99999999997669E-005</v>
      </c>
      <c r="J753" s="30" t="n">
        <f aca="false">I753/F754/(E753-E754)*100</f>
        <v>-0.00071268725857553</v>
      </c>
      <c r="K753" s="31" t="n">
        <f aca="false">IF(H753&lt;H754,1+K754,0)</f>
        <v>1</v>
      </c>
      <c r="L753" s="32" t="n">
        <f aca="false">MIN(0, H753-MAX(H754:H764))</f>
        <v>-0.000199999999999534</v>
      </c>
      <c r="M753" s="3" t="n">
        <f aca="false">ABS(L753)/MAX(H753:H764)</f>
        <v>1.42536435876089E-005</v>
      </c>
    </row>
    <row r="754" customFormat="false" ht="15" hidden="false" customHeight="false" outlineLevel="0" collapsed="false">
      <c r="A754" s="25" t="s">
        <v>764</v>
      </c>
      <c r="B754" s="25" t="str">
        <f aca="false">LEFT(A754,2)</f>
        <v>26</v>
      </c>
      <c r="C754" s="26" t="n">
        <f aca="false">VLOOKUP(MID(A754,4,4),MONTHS!$A$1:$B$12,2,0)</f>
        <v>4</v>
      </c>
      <c r="D754" s="26" t="n">
        <f aca="false">_xlfn.NUMBERVALUE(RIGHT(A754,2))-43</f>
        <v>21</v>
      </c>
      <c r="E754" s="27" t="n">
        <f aca="false">DATE(2000+D754,C754,B754)</f>
        <v>44312</v>
      </c>
      <c r="F754" s="28" t="n">
        <v>14.0314</v>
      </c>
      <c r="G754" s="28" t="n">
        <v>14.0315</v>
      </c>
      <c r="H754" s="28" t="n">
        <v>14.0314</v>
      </c>
      <c r="I754" s="29" t="n">
        <f aca="false">F754-F755</f>
        <v>0</v>
      </c>
      <c r="J754" s="30" t="n">
        <f aca="false">I754/F755/(E754-E755)*100</f>
        <v>0</v>
      </c>
      <c r="K754" s="31" t="n">
        <f aca="false">IF(H754&lt;H755,1+K755,0)</f>
        <v>0</v>
      </c>
      <c r="L754" s="32" t="n">
        <f aca="false">MIN(0, H754-MAX(H755:H765))</f>
        <v>-9.99999999997669E-005</v>
      </c>
      <c r="M754" s="3" t="n">
        <f aca="false">ABS(L754)/MAX(H754:H765)</f>
        <v>7.12682179380444E-006</v>
      </c>
    </row>
    <row r="755" customFormat="false" ht="15" hidden="false" customHeight="false" outlineLevel="0" collapsed="false">
      <c r="A755" s="25" t="s">
        <v>765</v>
      </c>
      <c r="B755" s="25" t="str">
        <f aca="false">LEFT(A755,2)</f>
        <v>23</v>
      </c>
      <c r="C755" s="26" t="n">
        <f aca="false">VLOOKUP(MID(A755,4,4),MONTHS!$A$1:$B$12,2,0)</f>
        <v>4</v>
      </c>
      <c r="D755" s="26" t="n">
        <f aca="false">_xlfn.NUMBERVALUE(RIGHT(A755,2))-43</f>
        <v>21</v>
      </c>
      <c r="E755" s="27" t="n">
        <f aca="false">DATE(2000+D755,C755,B755)</f>
        <v>44309</v>
      </c>
      <c r="F755" s="28" t="n">
        <v>14.0314</v>
      </c>
      <c r="G755" s="28" t="n">
        <v>14.0315</v>
      </c>
      <c r="H755" s="28" t="n">
        <v>14.0314</v>
      </c>
      <c r="I755" s="29" t="n">
        <f aca="false">F755-F756</f>
        <v>-9.99999999997669E-005</v>
      </c>
      <c r="J755" s="30" t="n">
        <f aca="false">I755/F756/(E755-E756)*100</f>
        <v>-0.000712682179380444</v>
      </c>
      <c r="K755" s="31" t="n">
        <f aca="false">IF(H755&lt;H756,1+K756,0)</f>
        <v>1</v>
      </c>
      <c r="L755" s="32" t="n">
        <f aca="false">MIN(0, H755-MAX(H756:H766))</f>
        <v>-9.99999999997669E-005</v>
      </c>
      <c r="M755" s="3" t="n">
        <f aca="false">ABS(L755)/MAX(H755:H766)</f>
        <v>7.12682179380444E-006</v>
      </c>
    </row>
    <row r="756" customFormat="false" ht="15" hidden="false" customHeight="false" outlineLevel="0" collapsed="false">
      <c r="A756" s="25" t="s">
        <v>766</v>
      </c>
      <c r="B756" s="25" t="str">
        <f aca="false">LEFT(A756,2)</f>
        <v>22</v>
      </c>
      <c r="C756" s="26" t="n">
        <f aca="false">VLOOKUP(MID(A756,4,4),MONTHS!$A$1:$B$12,2,0)</f>
        <v>4</v>
      </c>
      <c r="D756" s="26" t="n">
        <f aca="false">_xlfn.NUMBERVALUE(RIGHT(A756,2))-43</f>
        <v>21</v>
      </c>
      <c r="E756" s="27" t="n">
        <f aca="false">DATE(2000+D756,C756,B756)</f>
        <v>44308</v>
      </c>
      <c r="F756" s="28" t="n">
        <v>14.0315</v>
      </c>
      <c r="G756" s="28" t="n">
        <v>14.0316</v>
      </c>
      <c r="H756" s="28" t="n">
        <v>14.0315</v>
      </c>
      <c r="I756" s="29" t="n">
        <f aca="false">F756-F757</f>
        <v>0.000599999999998602</v>
      </c>
      <c r="J756" s="30" t="n">
        <f aca="false">I756/F757/(E756-E757)*100</f>
        <v>0.00427627593382179</v>
      </c>
      <c r="K756" s="31" t="n">
        <f aca="false">IF(H756&lt;H757,1+K757,0)</f>
        <v>0</v>
      </c>
      <c r="L756" s="32" t="n">
        <f aca="false">MIN(0, H756-MAX(H757:H767))</f>
        <v>0</v>
      </c>
      <c r="M756" s="3" t="n">
        <f aca="false">ABS(L756)/MAX(H756:H767)</f>
        <v>0</v>
      </c>
    </row>
    <row r="757" customFormat="false" ht="15" hidden="false" customHeight="false" outlineLevel="0" collapsed="false">
      <c r="A757" s="25" t="s">
        <v>767</v>
      </c>
      <c r="B757" s="25" t="str">
        <f aca="false">LEFT(A757,2)</f>
        <v>21</v>
      </c>
      <c r="C757" s="26" t="n">
        <f aca="false">VLOOKUP(MID(A757,4,4),MONTHS!$A$1:$B$12,2,0)</f>
        <v>4</v>
      </c>
      <c r="D757" s="26" t="n">
        <f aca="false">_xlfn.NUMBERVALUE(RIGHT(A757,2))-43</f>
        <v>21</v>
      </c>
      <c r="E757" s="27" t="n">
        <f aca="false">DATE(2000+D757,C757,B757)</f>
        <v>44307</v>
      </c>
      <c r="F757" s="28" t="n">
        <v>14.0309</v>
      </c>
      <c r="G757" s="28" t="n">
        <v>14.031</v>
      </c>
      <c r="H757" s="28" t="n">
        <v>14.0309</v>
      </c>
      <c r="I757" s="29" t="n">
        <f aca="false">F757-F758</f>
        <v>0.000300000000001077</v>
      </c>
      <c r="J757" s="30" t="n">
        <f aca="false">I757/F758/(E757-E758)*100</f>
        <v>0.00213818368424071</v>
      </c>
      <c r="K757" s="31" t="n">
        <f aca="false">IF(H757&lt;H758,1+K758,0)</f>
        <v>0</v>
      </c>
      <c r="L757" s="32" t="n">
        <f aca="false">MIN(0, H757-MAX(H758:H768))</f>
        <v>0</v>
      </c>
      <c r="M757" s="3" t="n">
        <f aca="false">ABS(L757)/MAX(H757:H768)</f>
        <v>0</v>
      </c>
    </row>
    <row r="758" customFormat="false" ht="15" hidden="false" customHeight="false" outlineLevel="0" collapsed="false">
      <c r="A758" s="25" t="s">
        <v>768</v>
      </c>
      <c r="B758" s="25" t="str">
        <f aca="false">LEFT(A758,2)</f>
        <v>20</v>
      </c>
      <c r="C758" s="26" t="n">
        <f aca="false">VLOOKUP(MID(A758,4,4),MONTHS!$A$1:$B$12,2,0)</f>
        <v>4</v>
      </c>
      <c r="D758" s="26" t="n">
        <f aca="false">_xlfn.NUMBERVALUE(RIGHT(A758,2))-43</f>
        <v>21</v>
      </c>
      <c r="E758" s="27" t="n">
        <f aca="false">DATE(2000+D758,C758,B758)</f>
        <v>44306</v>
      </c>
      <c r="F758" s="28" t="n">
        <v>14.0306</v>
      </c>
      <c r="G758" s="28" t="n">
        <v>14.0307</v>
      </c>
      <c r="H758" s="28" t="n">
        <v>14.0306</v>
      </c>
      <c r="I758" s="29" t="n">
        <f aca="false">F758-F759</f>
        <v>9.99999999997669E-005</v>
      </c>
      <c r="J758" s="30" t="n">
        <f aca="false">I758/F759/(E758-E759)*100</f>
        <v>0.000712732974589408</v>
      </c>
      <c r="K758" s="31" t="n">
        <f aca="false">IF(H758&lt;H759,1+K759,0)</f>
        <v>0</v>
      </c>
      <c r="L758" s="32" t="n">
        <f aca="false">MIN(0, H758-MAX(H759:H769))</f>
        <v>0</v>
      </c>
      <c r="M758" s="3" t="n">
        <f aca="false">ABS(L758)/MAX(H758:H769)</f>
        <v>0</v>
      </c>
    </row>
    <row r="759" customFormat="false" ht="15" hidden="false" customHeight="false" outlineLevel="0" collapsed="false">
      <c r="A759" s="25" t="s">
        <v>769</v>
      </c>
      <c r="B759" s="25" t="str">
        <f aca="false">LEFT(A759,2)</f>
        <v>19</v>
      </c>
      <c r="C759" s="26" t="n">
        <f aca="false">VLOOKUP(MID(A759,4,4),MONTHS!$A$1:$B$12,2,0)</f>
        <v>4</v>
      </c>
      <c r="D759" s="26" t="n">
        <f aca="false">_xlfn.NUMBERVALUE(RIGHT(A759,2))-43</f>
        <v>21</v>
      </c>
      <c r="E759" s="27" t="n">
        <f aca="false">DATE(2000+D759,C759,B759)</f>
        <v>44305</v>
      </c>
      <c r="F759" s="28" t="n">
        <v>14.0305</v>
      </c>
      <c r="G759" s="28" t="n">
        <v>14.0306</v>
      </c>
      <c r="H759" s="28" t="n">
        <v>14.0305</v>
      </c>
      <c r="I759" s="29" t="n">
        <f aca="false">F759-F760</f>
        <v>0.000500000000000611</v>
      </c>
      <c r="J759" s="30" t="n">
        <f aca="false">I759/F760/(E759-E760)*100</f>
        <v>0.00118793062485296</v>
      </c>
      <c r="K759" s="31" t="n">
        <f aca="false">IF(H759&lt;H760,1+K760,0)</f>
        <v>0</v>
      </c>
      <c r="L759" s="32" t="n">
        <f aca="false">MIN(0, H759-MAX(H760:H770))</f>
        <v>0</v>
      </c>
      <c r="M759" s="3" t="n">
        <f aca="false">ABS(L759)/MAX(H759:H770)</f>
        <v>0</v>
      </c>
    </row>
    <row r="760" customFormat="false" ht="15" hidden="false" customHeight="false" outlineLevel="0" collapsed="false">
      <c r="A760" s="25" t="s">
        <v>770</v>
      </c>
      <c r="B760" s="25" t="str">
        <f aca="false">LEFT(A760,2)</f>
        <v>16</v>
      </c>
      <c r="C760" s="26" t="n">
        <f aca="false">VLOOKUP(MID(A760,4,4),MONTHS!$A$1:$B$12,2,0)</f>
        <v>4</v>
      </c>
      <c r="D760" s="26" t="n">
        <f aca="false">_xlfn.NUMBERVALUE(RIGHT(A760,2))-43</f>
        <v>21</v>
      </c>
      <c r="E760" s="27" t="n">
        <f aca="false">DATE(2000+D760,C760,B760)</f>
        <v>44302</v>
      </c>
      <c r="F760" s="28" t="n">
        <v>14.03</v>
      </c>
      <c r="G760" s="28" t="n">
        <v>14.0301</v>
      </c>
      <c r="H760" s="28" t="n">
        <v>14.03</v>
      </c>
      <c r="I760" s="29" t="n">
        <f aca="false">F760-F761</f>
        <v>0.000599999999998602</v>
      </c>
      <c r="J760" s="30" t="n">
        <f aca="false">I760/F761/(E760-E761)*100</f>
        <v>0.00106918328652437</v>
      </c>
      <c r="K760" s="31" t="n">
        <f aca="false">IF(H760&lt;H761,1+K761,0)</f>
        <v>0</v>
      </c>
      <c r="L760" s="32" t="n">
        <f aca="false">MIN(0, H760-MAX(H761:H771))</f>
        <v>0</v>
      </c>
      <c r="M760" s="3" t="n">
        <f aca="false">ABS(L760)/MAX(H760:H771)</f>
        <v>0</v>
      </c>
    </row>
    <row r="761" customFormat="false" ht="15" hidden="false" customHeight="false" outlineLevel="0" collapsed="false">
      <c r="A761" s="25" t="s">
        <v>771</v>
      </c>
      <c r="B761" s="25" t="str">
        <f aca="false">LEFT(A761,2)</f>
        <v>12</v>
      </c>
      <c r="C761" s="26" t="n">
        <f aca="false">VLOOKUP(MID(A761,4,4),MONTHS!$A$1:$B$12,2,0)</f>
        <v>4</v>
      </c>
      <c r="D761" s="26" t="n">
        <f aca="false">_xlfn.NUMBERVALUE(RIGHT(A761,2))-43</f>
        <v>21</v>
      </c>
      <c r="E761" s="27" t="n">
        <f aca="false">DATE(2000+D761,C761,B761)</f>
        <v>44298</v>
      </c>
      <c r="F761" s="28" t="n">
        <v>14.0294</v>
      </c>
      <c r="G761" s="28" t="n">
        <v>14.0295</v>
      </c>
      <c r="H761" s="28" t="n">
        <v>14.0294</v>
      </c>
      <c r="I761" s="29" t="n">
        <f aca="false">F761-F762</f>
        <v>0.00020000000000131</v>
      </c>
      <c r="J761" s="30" t="n">
        <f aca="false">I761/F762/(E761-E762)*100</f>
        <v>0.000475199346128813</v>
      </c>
      <c r="K761" s="31" t="n">
        <f aca="false">IF(H761&lt;H762,1+K762,0)</f>
        <v>0</v>
      </c>
      <c r="L761" s="32" t="n">
        <f aca="false">MIN(0, H761-MAX(H762:H772))</f>
        <v>0</v>
      </c>
      <c r="M761" s="3" t="n">
        <f aca="false">ABS(L761)/MAX(H761:H772)</f>
        <v>0</v>
      </c>
    </row>
    <row r="762" customFormat="false" ht="15" hidden="false" customHeight="false" outlineLevel="0" collapsed="false">
      <c r="A762" s="25" t="s">
        <v>772</v>
      </c>
      <c r="B762" s="25" t="str">
        <f aca="false">LEFT(A762,2)</f>
        <v>09</v>
      </c>
      <c r="C762" s="26" t="n">
        <f aca="false">VLOOKUP(MID(A762,4,4),MONTHS!$A$1:$B$12,2,0)</f>
        <v>4</v>
      </c>
      <c r="D762" s="26" t="n">
        <f aca="false">_xlfn.NUMBERVALUE(RIGHT(A762,2))-43</f>
        <v>21</v>
      </c>
      <c r="E762" s="27" t="n">
        <f aca="false">DATE(2000+D762,C762,B762)</f>
        <v>44295</v>
      </c>
      <c r="F762" s="28" t="n">
        <v>14.0292</v>
      </c>
      <c r="G762" s="28" t="n">
        <v>14.0293</v>
      </c>
      <c r="H762" s="28" t="n">
        <v>14.0292</v>
      </c>
      <c r="I762" s="29" t="n">
        <f aca="false">F762-F763</f>
        <v>0.000399999999999068</v>
      </c>
      <c r="J762" s="30" t="n">
        <f aca="false">I762/F763/(E762-E763)*100</f>
        <v>0.00285127737225613</v>
      </c>
      <c r="K762" s="31" t="n">
        <f aca="false">IF(H762&lt;H763,1+K763,0)</f>
        <v>0</v>
      </c>
      <c r="L762" s="32" t="n">
        <f aca="false">MIN(0, H762-MAX(H763:H773))</f>
        <v>0</v>
      </c>
      <c r="M762" s="3" t="n">
        <f aca="false">ABS(L762)/MAX(H762:H773)</f>
        <v>0</v>
      </c>
    </row>
    <row r="763" customFormat="false" ht="15" hidden="false" customHeight="false" outlineLevel="0" collapsed="false">
      <c r="A763" s="25" t="s">
        <v>773</v>
      </c>
      <c r="B763" s="25" t="str">
        <f aca="false">LEFT(A763,2)</f>
        <v>08</v>
      </c>
      <c r="C763" s="26" t="n">
        <f aca="false">VLOOKUP(MID(A763,4,4),MONTHS!$A$1:$B$12,2,0)</f>
        <v>4</v>
      </c>
      <c r="D763" s="26" t="n">
        <f aca="false">_xlfn.NUMBERVALUE(RIGHT(A763,2))-43</f>
        <v>21</v>
      </c>
      <c r="E763" s="27" t="n">
        <f aca="false">DATE(2000+D763,C763,B763)</f>
        <v>44294</v>
      </c>
      <c r="F763" s="28" t="n">
        <v>14.0288</v>
      </c>
      <c r="G763" s="28" t="n">
        <v>14.0289</v>
      </c>
      <c r="H763" s="28" t="n">
        <v>14.0288</v>
      </c>
      <c r="I763" s="29" t="n">
        <f aca="false">F763-F764</f>
        <v>0.000500000000000611</v>
      </c>
      <c r="J763" s="30" t="n">
        <f aca="false">I763/F764/(E763-E764)*100</f>
        <v>0.00356422374771434</v>
      </c>
      <c r="K763" s="31" t="n">
        <f aca="false">IF(H763&lt;H764,1+K764,0)</f>
        <v>0</v>
      </c>
      <c r="L763" s="32" t="n">
        <f aca="false">MIN(0, H763-MAX(H764:H774))</f>
        <v>0</v>
      </c>
      <c r="M763" s="3" t="n">
        <f aca="false">ABS(L763)/MAX(H763:H774)</f>
        <v>0</v>
      </c>
    </row>
    <row r="764" customFormat="false" ht="15" hidden="false" customHeight="false" outlineLevel="0" collapsed="false">
      <c r="A764" s="25" t="s">
        <v>774</v>
      </c>
      <c r="B764" s="25" t="str">
        <f aca="false">LEFT(A764,2)</f>
        <v>07</v>
      </c>
      <c r="C764" s="26" t="n">
        <f aca="false">VLOOKUP(MID(A764,4,4),MONTHS!$A$1:$B$12,2,0)</f>
        <v>4</v>
      </c>
      <c r="D764" s="26" t="n">
        <f aca="false">_xlfn.NUMBERVALUE(RIGHT(A764,2))-43</f>
        <v>21</v>
      </c>
      <c r="E764" s="27" t="n">
        <f aca="false">DATE(2000+D764,C764,B764)</f>
        <v>44293</v>
      </c>
      <c r="F764" s="28" t="n">
        <v>14.0283</v>
      </c>
      <c r="G764" s="28" t="n">
        <v>14.0284</v>
      </c>
      <c r="H764" s="28" t="n">
        <v>14.0283</v>
      </c>
      <c r="I764" s="29" t="n">
        <f aca="false">F764-F765</f>
        <v>0.000500000000000611</v>
      </c>
      <c r="J764" s="30" t="n">
        <f aca="false">I764/F765/(E764-E765)*100</f>
        <v>0.00178217539457581</v>
      </c>
      <c r="K764" s="31" t="n">
        <f aca="false">IF(H764&lt;H765,1+K765,0)</f>
        <v>0</v>
      </c>
      <c r="L764" s="32" t="n">
        <f aca="false">MIN(0, H764-MAX(H765:H775))</f>
        <v>0</v>
      </c>
      <c r="M764" s="3" t="n">
        <f aca="false">ABS(L764)/MAX(H764:H775)</f>
        <v>0</v>
      </c>
    </row>
    <row r="765" customFormat="false" ht="15" hidden="false" customHeight="false" outlineLevel="0" collapsed="false">
      <c r="A765" s="25" t="s">
        <v>775</v>
      </c>
      <c r="B765" s="25" t="str">
        <f aca="false">LEFT(A765,2)</f>
        <v>05</v>
      </c>
      <c r="C765" s="26" t="n">
        <f aca="false">VLOOKUP(MID(A765,4,4),MONTHS!$A$1:$B$12,2,0)</f>
        <v>4</v>
      </c>
      <c r="D765" s="26" t="n">
        <f aca="false">_xlfn.NUMBERVALUE(RIGHT(A765,2))-43</f>
        <v>21</v>
      </c>
      <c r="E765" s="27" t="n">
        <f aca="false">DATE(2000+D765,C765,B765)</f>
        <v>44291</v>
      </c>
      <c r="F765" s="28" t="n">
        <v>14.0278</v>
      </c>
      <c r="G765" s="28" t="n">
        <v>14.0279</v>
      </c>
      <c r="H765" s="28" t="n">
        <v>14.0278</v>
      </c>
      <c r="I765" s="29" t="n">
        <f aca="false">F765-F766</f>
        <v>0</v>
      </c>
      <c r="J765" s="30" t="n">
        <f aca="false">I765/F766/(E765-E766)*100</f>
        <v>0</v>
      </c>
      <c r="K765" s="31" t="n">
        <f aca="false">IF(H765&lt;H766,1+K766,0)</f>
        <v>0</v>
      </c>
      <c r="L765" s="32" t="n">
        <f aca="false">MIN(0, H765-MAX(H766:H776))</f>
        <v>0</v>
      </c>
      <c r="M765" s="3" t="n">
        <f aca="false">ABS(L765)/MAX(H765:H776)</f>
        <v>0</v>
      </c>
    </row>
    <row r="766" customFormat="false" ht="15" hidden="false" customHeight="false" outlineLevel="0" collapsed="false">
      <c r="A766" s="25" t="s">
        <v>776</v>
      </c>
      <c r="B766" s="25" t="str">
        <f aca="false">LEFT(A766,2)</f>
        <v>02</v>
      </c>
      <c r="C766" s="26" t="n">
        <f aca="false">VLOOKUP(MID(A766,4,4),MONTHS!$A$1:$B$12,2,0)</f>
        <v>4</v>
      </c>
      <c r="D766" s="26" t="n">
        <f aca="false">_xlfn.NUMBERVALUE(RIGHT(A766,2))-43</f>
        <v>21</v>
      </c>
      <c r="E766" s="27" t="n">
        <f aca="false">DATE(2000+D766,C766,B766)</f>
        <v>44288</v>
      </c>
      <c r="F766" s="28" t="n">
        <v>14.0278</v>
      </c>
      <c r="G766" s="28" t="n">
        <v>14.0279</v>
      </c>
      <c r="H766" s="28" t="n">
        <v>14.0278</v>
      </c>
      <c r="I766" s="29" t="n">
        <f aca="false">F766-F767</f>
        <v>0.000199999999999534</v>
      </c>
      <c r="J766" s="30" t="n">
        <f aca="false">I766/F767/(E766-E767)*100</f>
        <v>0.00142576064329988</v>
      </c>
      <c r="K766" s="31" t="n">
        <f aca="false">IF(H766&lt;H767,1+K767,0)</f>
        <v>0</v>
      </c>
      <c r="L766" s="32" t="n">
        <f aca="false">MIN(0, H766-MAX(H767:H777))</f>
        <v>0</v>
      </c>
      <c r="M766" s="3" t="n">
        <f aca="false">ABS(L766)/MAX(H766:H777)</f>
        <v>0</v>
      </c>
    </row>
    <row r="767" customFormat="false" ht="15" hidden="false" customHeight="false" outlineLevel="0" collapsed="false">
      <c r="A767" s="25" t="s">
        <v>777</v>
      </c>
      <c r="B767" s="25" t="str">
        <f aca="false">LEFT(A767,2)</f>
        <v>01</v>
      </c>
      <c r="C767" s="26" t="n">
        <f aca="false">VLOOKUP(MID(A767,4,4),MONTHS!$A$1:$B$12,2,0)</f>
        <v>4</v>
      </c>
      <c r="D767" s="26" t="n">
        <f aca="false">_xlfn.NUMBERVALUE(RIGHT(A767,2))-43</f>
        <v>21</v>
      </c>
      <c r="E767" s="27" t="n">
        <f aca="false">DATE(2000+D767,C767,B767)</f>
        <v>44287</v>
      </c>
      <c r="F767" s="28" t="n">
        <v>14.0276</v>
      </c>
      <c r="G767" s="28" t="n">
        <v>14.0277</v>
      </c>
      <c r="H767" s="28" t="n">
        <v>14.0276</v>
      </c>
      <c r="I767" s="29" t="n">
        <f aca="false">F767-F768</f>
        <v>0.000299999999999301</v>
      </c>
      <c r="J767" s="30" t="n">
        <f aca="false">I767/F768/(E767-E768)*100</f>
        <v>0.00213868670377978</v>
      </c>
      <c r="K767" s="31" t="n">
        <f aca="false">IF(H767&lt;H768,1+K768,0)</f>
        <v>0</v>
      </c>
      <c r="L767" s="32" t="n">
        <f aca="false">MIN(0, H767-MAX(H768:H778))</f>
        <v>0</v>
      </c>
      <c r="M767" s="3" t="n">
        <f aca="false">ABS(L767)/MAX(H767:H778)</f>
        <v>0</v>
      </c>
    </row>
    <row r="768" customFormat="false" ht="15" hidden="false" customHeight="false" outlineLevel="0" collapsed="false">
      <c r="A768" s="25" t="s">
        <v>778</v>
      </c>
      <c r="B768" s="25" t="str">
        <f aca="false">LEFT(A768,2)</f>
        <v>31</v>
      </c>
      <c r="C768" s="26" t="n">
        <f aca="false">VLOOKUP(MID(A768,4,4),MONTHS!$A$1:$B$12,2,0)</f>
        <v>3</v>
      </c>
      <c r="D768" s="26" t="n">
        <f aca="false">_xlfn.NUMBERVALUE(RIGHT(A768,2))-43</f>
        <v>21</v>
      </c>
      <c r="E768" s="27" t="n">
        <f aca="false">DATE(2000+D768,C768,B768)</f>
        <v>44286</v>
      </c>
      <c r="F768" s="28" t="n">
        <v>14.0273</v>
      </c>
      <c r="G768" s="28" t="n">
        <v>14.0274</v>
      </c>
      <c r="H768" s="28" t="n">
        <v>14.0273</v>
      </c>
      <c r="I768" s="29" t="n">
        <f aca="false">F768-F769</f>
        <v>0.000500000000000611</v>
      </c>
      <c r="J768" s="30" t="n">
        <f aca="false">I768/F769/(E768-E769)*100</f>
        <v>0.00356460489919733</v>
      </c>
      <c r="K768" s="31" t="n">
        <f aca="false">IF(H768&lt;H769,1+K769,0)</f>
        <v>0</v>
      </c>
      <c r="L768" s="32" t="n">
        <f aca="false">MIN(0, H768-MAX(H769:H779))</f>
        <v>0</v>
      </c>
      <c r="M768" s="3" t="n">
        <f aca="false">ABS(L768)/MAX(H768:H779)</f>
        <v>0</v>
      </c>
    </row>
    <row r="769" customFormat="false" ht="15" hidden="false" customHeight="false" outlineLevel="0" collapsed="false">
      <c r="A769" s="25" t="s">
        <v>779</v>
      </c>
      <c r="B769" s="25" t="str">
        <f aca="false">LEFT(A769,2)</f>
        <v>30</v>
      </c>
      <c r="C769" s="26" t="n">
        <f aca="false">VLOOKUP(MID(A769,4,4),MONTHS!$A$1:$B$12,2,0)</f>
        <v>3</v>
      </c>
      <c r="D769" s="26" t="n">
        <f aca="false">_xlfn.NUMBERVALUE(RIGHT(A769,2))-43</f>
        <v>21</v>
      </c>
      <c r="E769" s="27" t="n">
        <f aca="false">DATE(2000+D769,C769,B769)</f>
        <v>44285</v>
      </c>
      <c r="F769" s="28" t="n">
        <v>14.0268</v>
      </c>
      <c r="G769" s="28" t="n">
        <v>14.0269</v>
      </c>
      <c r="H769" s="28" t="n">
        <v>14.0268</v>
      </c>
      <c r="I769" s="29" t="n">
        <f aca="false">F769-F770</f>
        <v>0.000499999999998835</v>
      </c>
      <c r="J769" s="30" t="n">
        <f aca="false">I769/F770/(E769-E770)*100</f>
        <v>0.00356473196779503</v>
      </c>
      <c r="K769" s="31" t="n">
        <f aca="false">IF(H769&lt;H770,1+K770,0)</f>
        <v>0</v>
      </c>
      <c r="L769" s="32" t="n">
        <f aca="false">MIN(0, H769-MAX(H770:H780))</f>
        <v>0</v>
      </c>
      <c r="M769" s="3" t="n">
        <f aca="false">ABS(L769)/MAX(H769:H780)</f>
        <v>0</v>
      </c>
    </row>
    <row r="770" customFormat="false" ht="15" hidden="false" customHeight="false" outlineLevel="0" collapsed="false">
      <c r="A770" s="25" t="s">
        <v>780</v>
      </c>
      <c r="B770" s="25" t="str">
        <f aca="false">LEFT(A770,2)</f>
        <v>29</v>
      </c>
      <c r="C770" s="26" t="n">
        <f aca="false">VLOOKUP(MID(A770,4,4),MONTHS!$A$1:$B$12,2,0)</f>
        <v>3</v>
      </c>
      <c r="D770" s="26" t="n">
        <f aca="false">_xlfn.NUMBERVALUE(RIGHT(A770,2))-43</f>
        <v>21</v>
      </c>
      <c r="E770" s="27" t="n">
        <f aca="false">DATE(2000+D770,C770,B770)</f>
        <v>44284</v>
      </c>
      <c r="F770" s="28" t="n">
        <v>14.0263</v>
      </c>
      <c r="G770" s="28" t="n">
        <v>14.0264</v>
      </c>
      <c r="H770" s="28" t="n">
        <v>14.0263</v>
      </c>
      <c r="I770" s="29" t="n">
        <f aca="false">F770-F771</f>
        <v>0.00120000000000076</v>
      </c>
      <c r="J770" s="30" t="n">
        <f aca="false">I770/F771/(E770-E771)*100</f>
        <v>0.0028520295755485</v>
      </c>
      <c r="K770" s="31" t="n">
        <f aca="false">IF(H770&lt;H771,1+K771,0)</f>
        <v>0</v>
      </c>
      <c r="L770" s="32" t="n">
        <f aca="false">MIN(0, H770-MAX(H771:H781))</f>
        <v>0</v>
      </c>
      <c r="M770" s="3" t="n">
        <f aca="false">ABS(L770)/MAX(H770:H781)</f>
        <v>0</v>
      </c>
    </row>
    <row r="771" customFormat="false" ht="15" hidden="false" customHeight="false" outlineLevel="0" collapsed="false">
      <c r="A771" s="25" t="s">
        <v>781</v>
      </c>
      <c r="B771" s="25" t="str">
        <f aca="false">LEFT(A771,2)</f>
        <v>26</v>
      </c>
      <c r="C771" s="26" t="n">
        <f aca="false">VLOOKUP(MID(A771,4,4),MONTHS!$A$1:$B$12,2,0)</f>
        <v>3</v>
      </c>
      <c r="D771" s="26" t="n">
        <f aca="false">_xlfn.NUMBERVALUE(RIGHT(A771,2))-43</f>
        <v>21</v>
      </c>
      <c r="E771" s="27" t="n">
        <f aca="false">DATE(2000+D771,C771,B771)</f>
        <v>44281</v>
      </c>
      <c r="F771" s="28" t="n">
        <v>14.0251</v>
      </c>
      <c r="G771" s="28" t="n">
        <v>14.0252</v>
      </c>
      <c r="H771" s="28" t="n">
        <v>14.0251</v>
      </c>
      <c r="I771" s="29" t="n">
        <f aca="false">F771-F772</f>
        <v>0.000600000000000378</v>
      </c>
      <c r="J771" s="30" t="n">
        <f aca="false">I771/F772/(E771-E772)*100</f>
        <v>0.00427822738778836</v>
      </c>
      <c r="K771" s="31" t="n">
        <f aca="false">IF(H771&lt;H772,1+K772,0)</f>
        <v>0</v>
      </c>
      <c r="L771" s="32" t="n">
        <f aca="false">MIN(0, H771-MAX(H772:H782))</f>
        <v>0</v>
      </c>
      <c r="M771" s="3" t="n">
        <f aca="false">ABS(L771)/MAX(H771:H782)</f>
        <v>0</v>
      </c>
    </row>
    <row r="772" customFormat="false" ht="15" hidden="false" customHeight="false" outlineLevel="0" collapsed="false">
      <c r="A772" s="25" t="s">
        <v>782</v>
      </c>
      <c r="B772" s="25" t="str">
        <f aca="false">LEFT(A772,2)</f>
        <v>25</v>
      </c>
      <c r="C772" s="26" t="n">
        <f aca="false">VLOOKUP(MID(A772,4,4),MONTHS!$A$1:$B$12,2,0)</f>
        <v>3</v>
      </c>
      <c r="D772" s="26" t="n">
        <f aca="false">_xlfn.NUMBERVALUE(RIGHT(A772,2))-43</f>
        <v>21</v>
      </c>
      <c r="E772" s="27" t="n">
        <f aca="false">DATE(2000+D772,C772,B772)</f>
        <v>44280</v>
      </c>
      <c r="F772" s="28" t="n">
        <v>14.0245</v>
      </c>
      <c r="G772" s="28" t="n">
        <v>14.0246</v>
      </c>
      <c r="H772" s="28" t="n">
        <v>14.0245</v>
      </c>
      <c r="I772" s="29" t="n">
        <f aca="false">F772-F773</f>
        <v>0.000500000000000611</v>
      </c>
      <c r="J772" s="30" t="n">
        <f aca="false">I772/F773/(E772-E773)*100</f>
        <v>0.00356531660011845</v>
      </c>
      <c r="K772" s="31" t="n">
        <f aca="false">IF(H772&lt;H773,1+K773,0)</f>
        <v>0</v>
      </c>
      <c r="L772" s="32" t="n">
        <f aca="false">MIN(0, H772-MAX(H773:H783))</f>
        <v>0</v>
      </c>
      <c r="M772" s="3" t="n">
        <f aca="false">ABS(L772)/MAX(H772:H783)</f>
        <v>0</v>
      </c>
    </row>
    <row r="773" customFormat="false" ht="15" hidden="false" customHeight="false" outlineLevel="0" collapsed="false">
      <c r="A773" s="25" t="s">
        <v>783</v>
      </c>
      <c r="B773" s="25" t="str">
        <f aca="false">LEFT(A773,2)</f>
        <v>24</v>
      </c>
      <c r="C773" s="26" t="n">
        <f aca="false">VLOOKUP(MID(A773,4,4),MONTHS!$A$1:$B$12,2,0)</f>
        <v>3</v>
      </c>
      <c r="D773" s="26" t="n">
        <f aca="false">_xlfn.NUMBERVALUE(RIGHT(A773,2))-43</f>
        <v>21</v>
      </c>
      <c r="E773" s="27" t="n">
        <f aca="false">DATE(2000+D773,C773,B773)</f>
        <v>44279</v>
      </c>
      <c r="F773" s="28" t="n">
        <v>14.024</v>
      </c>
      <c r="G773" s="28" t="n">
        <v>14.0241</v>
      </c>
      <c r="H773" s="28" t="n">
        <v>14.024</v>
      </c>
      <c r="I773" s="29" t="n">
        <f aca="false">F773-F774</f>
        <v>0.000699999999998369</v>
      </c>
      <c r="J773" s="30" t="n">
        <f aca="false">I773/F774/(E773-E774)*100</f>
        <v>0.00499169239764084</v>
      </c>
      <c r="K773" s="31" t="n">
        <f aca="false">IF(H773&lt;H774,1+K774,0)</f>
        <v>0</v>
      </c>
      <c r="L773" s="32" t="n">
        <f aca="false">MIN(0, H773-MAX(H774:H784))</f>
        <v>0</v>
      </c>
      <c r="M773" s="3" t="n">
        <f aca="false">ABS(L773)/MAX(H773:H784)</f>
        <v>0</v>
      </c>
    </row>
    <row r="774" customFormat="false" ht="15" hidden="false" customHeight="false" outlineLevel="0" collapsed="false">
      <c r="A774" s="25" t="s">
        <v>784</v>
      </c>
      <c r="B774" s="25" t="str">
        <f aca="false">LEFT(A774,2)</f>
        <v>23</v>
      </c>
      <c r="C774" s="26" t="n">
        <f aca="false">VLOOKUP(MID(A774,4,4),MONTHS!$A$1:$B$12,2,0)</f>
        <v>3</v>
      </c>
      <c r="D774" s="26" t="n">
        <f aca="false">_xlfn.NUMBERVALUE(RIGHT(A774,2))-43</f>
        <v>21</v>
      </c>
      <c r="E774" s="27" t="n">
        <f aca="false">DATE(2000+D774,C774,B774)</f>
        <v>44278</v>
      </c>
      <c r="F774" s="28" t="n">
        <v>14.0233</v>
      </c>
      <c r="G774" s="28" t="n">
        <v>14.0234</v>
      </c>
      <c r="H774" s="28" t="n">
        <v>14.0233</v>
      </c>
      <c r="I774" s="29" t="n">
        <f aca="false">F774-F775</f>
        <v>0.000900000000001455</v>
      </c>
      <c r="J774" s="30" t="n">
        <f aca="false">I774/F775/(E774-E775)*100</f>
        <v>0.00641830214514958</v>
      </c>
      <c r="K774" s="31" t="n">
        <f aca="false">IF(H774&lt;H775,1+K775,0)</f>
        <v>0</v>
      </c>
      <c r="L774" s="32" t="n">
        <f aca="false">MIN(0, H774-MAX(H775:H785))</f>
        <v>0</v>
      </c>
      <c r="M774" s="3" t="n">
        <f aca="false">ABS(L774)/MAX(H774:H785)</f>
        <v>0</v>
      </c>
    </row>
    <row r="775" customFormat="false" ht="15" hidden="false" customHeight="false" outlineLevel="0" collapsed="false">
      <c r="A775" s="25" t="s">
        <v>785</v>
      </c>
      <c r="B775" s="25" t="str">
        <f aca="false">LEFT(A775,2)</f>
        <v>22</v>
      </c>
      <c r="C775" s="26" t="n">
        <f aca="false">VLOOKUP(MID(A775,4,4),MONTHS!$A$1:$B$12,2,0)</f>
        <v>3</v>
      </c>
      <c r="D775" s="26" t="n">
        <f aca="false">_xlfn.NUMBERVALUE(RIGHT(A775,2))-43</f>
        <v>21</v>
      </c>
      <c r="E775" s="27" t="n">
        <f aca="false">DATE(2000+D775,C775,B775)</f>
        <v>44277</v>
      </c>
      <c r="F775" s="28" t="n">
        <v>14.0224</v>
      </c>
      <c r="G775" s="28" t="n">
        <v>14.0225</v>
      </c>
      <c r="H775" s="28" t="n">
        <v>14.0224</v>
      </c>
      <c r="I775" s="29" t="n">
        <f aca="false">F775-F776</f>
        <v>0.00189999999999912</v>
      </c>
      <c r="J775" s="30" t="n">
        <f aca="false">I775/F776/(E775-E776)*100</f>
        <v>0.00451719505961301</v>
      </c>
      <c r="K775" s="31" t="n">
        <f aca="false">IF(H775&lt;H776,1+K776,0)</f>
        <v>0</v>
      </c>
      <c r="L775" s="32" t="n">
        <f aca="false">MIN(0, H775-MAX(H776:H786))</f>
        <v>0</v>
      </c>
      <c r="M775" s="3" t="n">
        <f aca="false">ABS(L775)/MAX(H775:H786)</f>
        <v>0</v>
      </c>
    </row>
    <row r="776" customFormat="false" ht="15" hidden="false" customHeight="false" outlineLevel="0" collapsed="false">
      <c r="A776" s="25" t="s">
        <v>786</v>
      </c>
      <c r="B776" s="25" t="str">
        <f aca="false">LEFT(A776,2)</f>
        <v>19</v>
      </c>
      <c r="C776" s="26" t="n">
        <f aca="false">VLOOKUP(MID(A776,4,4),MONTHS!$A$1:$B$12,2,0)</f>
        <v>3</v>
      </c>
      <c r="D776" s="26" t="n">
        <f aca="false">_xlfn.NUMBERVALUE(RIGHT(A776,2))-43</f>
        <v>21</v>
      </c>
      <c r="E776" s="27" t="n">
        <f aca="false">DATE(2000+D776,C776,B776)</f>
        <v>44274</v>
      </c>
      <c r="F776" s="28" t="n">
        <v>14.0205</v>
      </c>
      <c r="G776" s="28" t="n">
        <v>14.0206</v>
      </c>
      <c r="H776" s="28" t="n">
        <v>14.0205</v>
      </c>
      <c r="I776" s="29" t="n">
        <f aca="false">F776-F777</f>
        <v>0.000999999999999446</v>
      </c>
      <c r="J776" s="30" t="n">
        <f aca="false">I776/F777/(E776-E777)*100</f>
        <v>0.00713292200149396</v>
      </c>
      <c r="K776" s="31" t="n">
        <f aca="false">IF(H776&lt;H777,1+K777,0)</f>
        <v>0</v>
      </c>
      <c r="L776" s="32" t="n">
        <f aca="false">MIN(0, H776-MAX(H777:H787))</f>
        <v>0</v>
      </c>
      <c r="M776" s="3" t="n">
        <f aca="false">ABS(L776)/MAX(H776:H787)</f>
        <v>0</v>
      </c>
    </row>
    <row r="777" customFormat="false" ht="15" hidden="false" customHeight="false" outlineLevel="0" collapsed="false">
      <c r="A777" s="25" t="s">
        <v>787</v>
      </c>
      <c r="B777" s="25" t="str">
        <f aca="false">LEFT(A777,2)</f>
        <v>18</v>
      </c>
      <c r="C777" s="26" t="n">
        <f aca="false">VLOOKUP(MID(A777,4,4),MONTHS!$A$1:$B$12,2,0)</f>
        <v>3</v>
      </c>
      <c r="D777" s="26" t="n">
        <f aca="false">_xlfn.NUMBERVALUE(RIGHT(A777,2))-43</f>
        <v>21</v>
      </c>
      <c r="E777" s="27" t="n">
        <f aca="false">DATE(2000+D777,C777,B777)</f>
        <v>44273</v>
      </c>
      <c r="F777" s="28" t="n">
        <v>14.0195</v>
      </c>
      <c r="G777" s="28" t="n">
        <v>14.0196</v>
      </c>
      <c r="H777" s="28" t="n">
        <v>14.0195</v>
      </c>
      <c r="I777" s="29" t="n">
        <f aca="false">F777-F778</f>
        <v>0.00100000000000122</v>
      </c>
      <c r="J777" s="30" t="n">
        <f aca="false">I777/F778/(E777-E778)*100</f>
        <v>0.00713343082356331</v>
      </c>
      <c r="K777" s="31" t="n">
        <f aca="false">IF(H777&lt;H778,1+K778,0)</f>
        <v>0</v>
      </c>
      <c r="L777" s="32" t="n">
        <f aca="false">MIN(0, H777-MAX(H778:H788))</f>
        <v>0</v>
      </c>
      <c r="M777" s="3" t="n">
        <f aca="false">ABS(L777)/MAX(H777:H788)</f>
        <v>0</v>
      </c>
    </row>
    <row r="778" customFormat="false" ht="15" hidden="false" customHeight="false" outlineLevel="0" collapsed="false">
      <c r="A778" s="25" t="s">
        <v>788</v>
      </c>
      <c r="B778" s="25" t="str">
        <f aca="false">LEFT(A778,2)</f>
        <v>17</v>
      </c>
      <c r="C778" s="26" t="n">
        <f aca="false">VLOOKUP(MID(A778,4,4),MONTHS!$A$1:$B$12,2,0)</f>
        <v>3</v>
      </c>
      <c r="D778" s="26" t="n">
        <f aca="false">_xlfn.NUMBERVALUE(RIGHT(A778,2))-43</f>
        <v>21</v>
      </c>
      <c r="E778" s="27" t="n">
        <f aca="false">DATE(2000+D778,C778,B778)</f>
        <v>44272</v>
      </c>
      <c r="F778" s="28" t="n">
        <v>14.0185</v>
      </c>
      <c r="G778" s="28" t="n">
        <v>14.0186</v>
      </c>
      <c r="H778" s="28" t="n">
        <v>14.0185</v>
      </c>
      <c r="I778" s="29" t="n">
        <f aca="false">F778-F779</f>
        <v>0.000600000000000378</v>
      </c>
      <c r="J778" s="30" t="n">
        <f aca="false">I778/F779/(E778-E779)*100</f>
        <v>0.00428024169098351</v>
      </c>
      <c r="K778" s="31" t="n">
        <f aca="false">IF(H778&lt;H779,1+K779,0)</f>
        <v>0</v>
      </c>
      <c r="L778" s="32" t="n">
        <f aca="false">MIN(0, H778-MAX(H779:H789))</f>
        <v>0</v>
      </c>
      <c r="M778" s="3" t="n">
        <f aca="false">ABS(L778)/MAX(H778:H789)</f>
        <v>0</v>
      </c>
    </row>
    <row r="779" customFormat="false" ht="15" hidden="false" customHeight="false" outlineLevel="0" collapsed="false">
      <c r="A779" s="25" t="s">
        <v>789</v>
      </c>
      <c r="B779" s="25" t="str">
        <f aca="false">LEFT(A779,2)</f>
        <v>16</v>
      </c>
      <c r="C779" s="26" t="n">
        <f aca="false">VLOOKUP(MID(A779,4,4),MONTHS!$A$1:$B$12,2,0)</f>
        <v>3</v>
      </c>
      <c r="D779" s="26" t="n">
        <f aca="false">_xlfn.NUMBERVALUE(RIGHT(A779,2))-43</f>
        <v>21</v>
      </c>
      <c r="E779" s="27" t="n">
        <f aca="false">DATE(2000+D779,C779,B779)</f>
        <v>44271</v>
      </c>
      <c r="F779" s="28" t="n">
        <v>14.0179</v>
      </c>
      <c r="G779" s="28" t="n">
        <v>14.018</v>
      </c>
      <c r="H779" s="28" t="n">
        <v>14.0179</v>
      </c>
      <c r="I779" s="29" t="n">
        <f aca="false">F779-F780</f>
        <v>0.000399999999999068</v>
      </c>
      <c r="J779" s="30" t="n">
        <f aca="false">I779/F780/(E779-E780)*100</f>
        <v>0.0028535758872771</v>
      </c>
      <c r="K779" s="31" t="n">
        <f aca="false">IF(H779&lt;H780,1+K780,0)</f>
        <v>0</v>
      </c>
      <c r="L779" s="32" t="n">
        <f aca="false">MIN(0, H779-MAX(H780:H790))</f>
        <v>0</v>
      </c>
      <c r="M779" s="3" t="n">
        <f aca="false">ABS(L779)/MAX(H779:H790)</f>
        <v>0</v>
      </c>
    </row>
    <row r="780" customFormat="false" ht="15" hidden="false" customHeight="false" outlineLevel="0" collapsed="false">
      <c r="A780" s="25" t="s">
        <v>790</v>
      </c>
      <c r="B780" s="25" t="str">
        <f aca="false">LEFT(A780,2)</f>
        <v>15</v>
      </c>
      <c r="C780" s="26" t="n">
        <f aca="false">VLOOKUP(MID(A780,4,4),MONTHS!$A$1:$B$12,2,0)</f>
        <v>3</v>
      </c>
      <c r="D780" s="26" t="n">
        <f aca="false">_xlfn.NUMBERVALUE(RIGHT(A780,2))-43</f>
        <v>21</v>
      </c>
      <c r="E780" s="27" t="n">
        <f aca="false">DATE(2000+D780,C780,B780)</f>
        <v>44270</v>
      </c>
      <c r="F780" s="28" t="n">
        <v>14.0175</v>
      </c>
      <c r="G780" s="28" t="n">
        <v>14.0176</v>
      </c>
      <c r="H780" s="28" t="n">
        <v>14.0175</v>
      </c>
      <c r="I780" s="29" t="n">
        <f aca="false">F780-F781</f>
        <v>0.00150000000000006</v>
      </c>
      <c r="J780" s="30" t="n">
        <f aca="false">I780/F781/(E780-E781)*100</f>
        <v>0.00356735159817365</v>
      </c>
      <c r="K780" s="31" t="n">
        <f aca="false">IF(H780&lt;H781,1+K781,0)</f>
        <v>0</v>
      </c>
      <c r="L780" s="32" t="n">
        <f aca="false">MIN(0, H780-MAX(H781:H791))</f>
        <v>0</v>
      </c>
      <c r="M780" s="3" t="n">
        <f aca="false">ABS(L780)/MAX(H780:H791)</f>
        <v>0</v>
      </c>
    </row>
    <row r="781" customFormat="false" ht="15" hidden="false" customHeight="false" outlineLevel="0" collapsed="false">
      <c r="A781" s="25" t="s">
        <v>791</v>
      </c>
      <c r="B781" s="25" t="str">
        <f aca="false">LEFT(A781,2)</f>
        <v>12</v>
      </c>
      <c r="C781" s="26" t="n">
        <f aca="false">VLOOKUP(MID(A781,4,4),MONTHS!$A$1:$B$12,2,0)</f>
        <v>3</v>
      </c>
      <c r="D781" s="26" t="n">
        <f aca="false">_xlfn.NUMBERVALUE(RIGHT(A781,2))-43</f>
        <v>21</v>
      </c>
      <c r="E781" s="27" t="n">
        <f aca="false">DATE(2000+D781,C781,B781)</f>
        <v>44267</v>
      </c>
      <c r="F781" s="28" t="n">
        <v>14.016</v>
      </c>
      <c r="G781" s="28" t="n">
        <v>14.0161</v>
      </c>
      <c r="H781" s="28" t="n">
        <v>14.016</v>
      </c>
      <c r="I781" s="29" t="n">
        <f aca="false">F781-F782</f>
        <v>-0.000199999999999534</v>
      </c>
      <c r="J781" s="30" t="n">
        <f aca="false">I781/F782/(E781-E782)*100</f>
        <v>-0.00142692027796074</v>
      </c>
      <c r="K781" s="31" t="n">
        <f aca="false">IF(H781&lt;H782,1+K782,0)</f>
        <v>1</v>
      </c>
      <c r="L781" s="32" t="n">
        <f aca="false">MIN(0, H781-MAX(H782:H792))</f>
        <v>-0.000199999999999534</v>
      </c>
      <c r="M781" s="3" t="n">
        <f aca="false">ABS(L781)/MAX(H781:H792)</f>
        <v>1.42692027796074E-005</v>
      </c>
    </row>
    <row r="782" customFormat="false" ht="15" hidden="false" customHeight="false" outlineLevel="0" collapsed="false">
      <c r="A782" s="25" t="s">
        <v>792</v>
      </c>
      <c r="B782" s="25" t="str">
        <f aca="false">LEFT(A782,2)</f>
        <v>11</v>
      </c>
      <c r="C782" s="26" t="n">
        <f aca="false">VLOOKUP(MID(A782,4,4),MONTHS!$A$1:$B$12,2,0)</f>
        <v>3</v>
      </c>
      <c r="D782" s="26" t="n">
        <f aca="false">_xlfn.NUMBERVALUE(RIGHT(A782,2))-43</f>
        <v>21</v>
      </c>
      <c r="E782" s="27" t="n">
        <f aca="false">DATE(2000+D782,C782,B782)</f>
        <v>44266</v>
      </c>
      <c r="F782" s="28" t="n">
        <v>14.0162</v>
      </c>
      <c r="G782" s="28" t="n">
        <v>14.0163</v>
      </c>
      <c r="H782" s="28" t="n">
        <v>14.0162</v>
      </c>
      <c r="I782" s="29" t="n">
        <f aca="false">F782-F783</f>
        <v>0.00150000000000006</v>
      </c>
      <c r="J782" s="30" t="n">
        <f aca="false">I782/F783/(E782-E783)*100</f>
        <v>0.010703047514396</v>
      </c>
      <c r="K782" s="31" t="n">
        <f aca="false">IF(H782&lt;H783,1+K783,0)</f>
        <v>0</v>
      </c>
      <c r="L782" s="32" t="n">
        <f aca="false">MIN(0, H782-MAX(H783:H793))</f>
        <v>0</v>
      </c>
      <c r="M782" s="3" t="n">
        <f aca="false">ABS(L782)/MAX(H782:H793)</f>
        <v>0</v>
      </c>
    </row>
    <row r="783" customFormat="false" ht="15" hidden="false" customHeight="false" outlineLevel="0" collapsed="false">
      <c r="A783" s="25" t="s">
        <v>793</v>
      </c>
      <c r="B783" s="25" t="str">
        <f aca="false">LEFT(A783,2)</f>
        <v>10</v>
      </c>
      <c r="C783" s="26" t="n">
        <f aca="false">VLOOKUP(MID(A783,4,4),MONTHS!$A$1:$B$12,2,0)</f>
        <v>3</v>
      </c>
      <c r="D783" s="26" t="n">
        <f aca="false">_xlfn.NUMBERVALUE(RIGHT(A783,2))-43</f>
        <v>21</v>
      </c>
      <c r="E783" s="27" t="n">
        <f aca="false">DATE(2000+D783,C783,B783)</f>
        <v>44265</v>
      </c>
      <c r="F783" s="28" t="n">
        <v>14.0147</v>
      </c>
      <c r="G783" s="28" t="n">
        <v>14.0148</v>
      </c>
      <c r="H783" s="28" t="n">
        <v>14.0147</v>
      </c>
      <c r="I783" s="29" t="n">
        <f aca="false">F783-F784</f>
        <v>0.000700000000000145</v>
      </c>
      <c r="J783" s="30" t="n">
        <f aca="false">I783/F784/(E783-E784)*100</f>
        <v>0.00499500499500603</v>
      </c>
      <c r="K783" s="31" t="n">
        <f aca="false">IF(H783&lt;H784,1+K784,0)</f>
        <v>0</v>
      </c>
      <c r="L783" s="32" t="n">
        <f aca="false">MIN(0, H783-MAX(H784:H794))</f>
        <v>0</v>
      </c>
      <c r="M783" s="3" t="n">
        <f aca="false">ABS(L783)/MAX(H783:H794)</f>
        <v>0</v>
      </c>
    </row>
    <row r="784" customFormat="false" ht="15" hidden="false" customHeight="false" outlineLevel="0" collapsed="false">
      <c r="A784" s="25" t="s">
        <v>794</v>
      </c>
      <c r="B784" s="25" t="str">
        <f aca="false">LEFT(A784,2)</f>
        <v>09</v>
      </c>
      <c r="C784" s="26" t="n">
        <f aca="false">VLOOKUP(MID(A784,4,4),MONTHS!$A$1:$B$12,2,0)</f>
        <v>3</v>
      </c>
      <c r="D784" s="26" t="n">
        <f aca="false">_xlfn.NUMBERVALUE(RIGHT(A784,2))-43</f>
        <v>21</v>
      </c>
      <c r="E784" s="27" t="n">
        <f aca="false">DATE(2000+D784,C784,B784)</f>
        <v>44264</v>
      </c>
      <c r="F784" s="28" t="n">
        <v>14.014</v>
      </c>
      <c r="G784" s="28" t="n">
        <v>14.0141</v>
      </c>
      <c r="H784" s="28" t="n">
        <v>14.014</v>
      </c>
      <c r="I784" s="29" t="n">
        <f aca="false">F784-F785</f>
        <v>0.000399999999999068</v>
      </c>
      <c r="J784" s="30" t="n">
        <f aca="false">I784/F785/(E784-E785)*100</f>
        <v>0.0028543700405254</v>
      </c>
      <c r="K784" s="31" t="n">
        <f aca="false">IF(H784&lt;H785,1+K785,0)</f>
        <v>0</v>
      </c>
      <c r="L784" s="32" t="n">
        <f aca="false">MIN(0, H784-MAX(H785:H795))</f>
        <v>0</v>
      </c>
      <c r="M784" s="3" t="n">
        <f aca="false">ABS(L784)/MAX(H784:H795)</f>
        <v>0</v>
      </c>
    </row>
    <row r="785" customFormat="false" ht="15" hidden="false" customHeight="false" outlineLevel="0" collapsed="false">
      <c r="A785" s="25" t="s">
        <v>795</v>
      </c>
      <c r="B785" s="25" t="str">
        <f aca="false">LEFT(A785,2)</f>
        <v>08</v>
      </c>
      <c r="C785" s="26" t="n">
        <f aca="false">VLOOKUP(MID(A785,4,4),MONTHS!$A$1:$B$12,2,0)</f>
        <v>3</v>
      </c>
      <c r="D785" s="26" t="n">
        <f aca="false">_xlfn.NUMBERVALUE(RIGHT(A785,2))-43</f>
        <v>21</v>
      </c>
      <c r="E785" s="27" t="n">
        <f aca="false">DATE(2000+D785,C785,B785)</f>
        <v>44263</v>
      </c>
      <c r="F785" s="28" t="n">
        <v>14.0136</v>
      </c>
      <c r="G785" s="28" t="n">
        <v>14.0137</v>
      </c>
      <c r="H785" s="28" t="n">
        <v>14.0136</v>
      </c>
      <c r="I785" s="29" t="n">
        <f aca="false">F785-F786</f>
        <v>0.000400000000000844</v>
      </c>
      <c r="J785" s="30" t="n">
        <f aca="false">I785/F786/(E785-E786)*100</f>
        <v>0.000951483839049002</v>
      </c>
      <c r="K785" s="31" t="n">
        <f aca="false">IF(H785&lt;H786,1+K786,0)</f>
        <v>0</v>
      </c>
      <c r="L785" s="32" t="n">
        <f aca="false">MIN(0, H785-MAX(H786:H796))</f>
        <v>0</v>
      </c>
      <c r="M785" s="3" t="n">
        <f aca="false">ABS(L785)/MAX(H785:H796)</f>
        <v>0</v>
      </c>
    </row>
    <row r="786" customFormat="false" ht="15" hidden="false" customHeight="false" outlineLevel="0" collapsed="false">
      <c r="A786" s="25" t="s">
        <v>796</v>
      </c>
      <c r="B786" s="25" t="str">
        <f aca="false">LEFT(A786,2)</f>
        <v>05</v>
      </c>
      <c r="C786" s="26" t="n">
        <f aca="false">VLOOKUP(MID(A786,4,4),MONTHS!$A$1:$B$12,2,0)</f>
        <v>3</v>
      </c>
      <c r="D786" s="26" t="n">
        <f aca="false">_xlfn.NUMBERVALUE(RIGHT(A786,2))-43</f>
        <v>21</v>
      </c>
      <c r="E786" s="27" t="n">
        <f aca="false">DATE(2000+D786,C786,B786)</f>
        <v>44260</v>
      </c>
      <c r="F786" s="28" t="n">
        <v>14.0132</v>
      </c>
      <c r="G786" s="28" t="n">
        <v>14.0133</v>
      </c>
      <c r="H786" s="28" t="n">
        <v>14.0132</v>
      </c>
      <c r="I786" s="29" t="n">
        <f aca="false">F786-F787</f>
        <v>-0.00020000000000131</v>
      </c>
      <c r="J786" s="30" t="n">
        <f aca="false">I786/F787/(E786-E787)*100</f>
        <v>-0.0014272053891369</v>
      </c>
      <c r="K786" s="31" t="n">
        <f aca="false">IF(H786&lt;H787,1+K787,0)</f>
        <v>1</v>
      </c>
      <c r="L786" s="32" t="n">
        <f aca="false">MIN(0, H786-MAX(H787:H797))</f>
        <v>-0.00020000000000131</v>
      </c>
      <c r="M786" s="3" t="n">
        <f aca="false">ABS(L786)/MAX(H786:H797)</f>
        <v>1.4272053891369E-005</v>
      </c>
    </row>
    <row r="787" customFormat="false" ht="15" hidden="false" customHeight="false" outlineLevel="0" collapsed="false">
      <c r="A787" s="25" t="s">
        <v>797</v>
      </c>
      <c r="B787" s="25" t="str">
        <f aca="false">LEFT(A787,2)</f>
        <v>04</v>
      </c>
      <c r="C787" s="26" t="n">
        <f aca="false">VLOOKUP(MID(A787,4,4),MONTHS!$A$1:$B$12,2,0)</f>
        <v>3</v>
      </c>
      <c r="D787" s="26" t="n">
        <f aca="false">_xlfn.NUMBERVALUE(RIGHT(A787,2))-43</f>
        <v>21</v>
      </c>
      <c r="E787" s="27" t="n">
        <f aca="false">DATE(2000+D787,C787,B787)</f>
        <v>44259</v>
      </c>
      <c r="F787" s="28" t="n">
        <v>14.0134</v>
      </c>
      <c r="G787" s="28" t="n">
        <v>14.0135</v>
      </c>
      <c r="H787" s="28" t="n">
        <v>14.0134</v>
      </c>
      <c r="I787" s="29" t="n">
        <f aca="false">F787-F788</f>
        <v>0.00020000000000131</v>
      </c>
      <c r="J787" s="30" t="n">
        <f aca="false">I787/F788/(E787-E788)*100</f>
        <v>0.00142722575857984</v>
      </c>
      <c r="K787" s="31" t="n">
        <f aca="false">IF(H787&lt;H788,1+K788,0)</f>
        <v>0</v>
      </c>
      <c r="L787" s="32" t="n">
        <f aca="false">MIN(0, H787-MAX(H788:H798))</f>
        <v>0</v>
      </c>
      <c r="M787" s="3" t="n">
        <f aca="false">ABS(L787)/MAX(H787:H798)</f>
        <v>0</v>
      </c>
    </row>
    <row r="788" customFormat="false" ht="15" hidden="false" customHeight="false" outlineLevel="0" collapsed="false">
      <c r="A788" s="25" t="s">
        <v>798</v>
      </c>
      <c r="B788" s="25" t="str">
        <f aca="false">LEFT(A788,2)</f>
        <v>03</v>
      </c>
      <c r="C788" s="26" t="n">
        <f aca="false">VLOOKUP(MID(A788,4,4),MONTHS!$A$1:$B$12,2,0)</f>
        <v>3</v>
      </c>
      <c r="D788" s="26" t="n">
        <f aca="false">_xlfn.NUMBERVALUE(RIGHT(A788,2))-43</f>
        <v>21</v>
      </c>
      <c r="E788" s="27" t="n">
        <f aca="false">DATE(2000+D788,C788,B788)</f>
        <v>44258</v>
      </c>
      <c r="F788" s="28" t="n">
        <v>14.0132</v>
      </c>
      <c r="G788" s="28" t="n">
        <v>14.0133</v>
      </c>
      <c r="H788" s="28" t="n">
        <v>14.0132</v>
      </c>
      <c r="I788" s="29" t="n">
        <f aca="false">F788-F789</f>
        <v>0.000599999999998602</v>
      </c>
      <c r="J788" s="30" t="n">
        <f aca="false">I788/F789/(E788-E789)*100</f>
        <v>0.00428186061115426</v>
      </c>
      <c r="K788" s="31" t="n">
        <f aca="false">IF(H788&lt;H789,1+K789,0)</f>
        <v>0</v>
      </c>
      <c r="L788" s="32" t="n">
        <f aca="false">MIN(0, H788-MAX(H789:H799))</f>
        <v>0</v>
      </c>
      <c r="M788" s="3" t="n">
        <f aca="false">ABS(L788)/MAX(H788:H799)</f>
        <v>0</v>
      </c>
    </row>
    <row r="789" customFormat="false" ht="15" hidden="false" customHeight="false" outlineLevel="0" collapsed="false">
      <c r="A789" s="25" t="s">
        <v>799</v>
      </c>
      <c r="B789" s="25" t="str">
        <f aca="false">LEFT(A789,2)</f>
        <v>02</v>
      </c>
      <c r="C789" s="26" t="n">
        <f aca="false">VLOOKUP(MID(A789,4,4),MONTHS!$A$1:$B$12,2,0)</f>
        <v>3</v>
      </c>
      <c r="D789" s="26" t="n">
        <f aca="false">_xlfn.NUMBERVALUE(RIGHT(A789,2))-43</f>
        <v>21</v>
      </c>
      <c r="E789" s="27" t="n">
        <f aca="false">DATE(2000+D789,C789,B789)</f>
        <v>44257</v>
      </c>
      <c r="F789" s="28" t="n">
        <v>14.0126</v>
      </c>
      <c r="G789" s="28" t="n">
        <v>14.0127</v>
      </c>
      <c r="H789" s="28" t="n">
        <v>14.0126</v>
      </c>
      <c r="I789" s="29" t="n">
        <f aca="false">F789-F790</f>
        <v>0.000300000000001077</v>
      </c>
      <c r="J789" s="30" t="n">
        <f aca="false">I789/F790/(E789-E790)*100</f>
        <v>0.00214097614239687</v>
      </c>
      <c r="K789" s="31" t="n">
        <f aca="false">IF(H789&lt;H790,1+K790,0)</f>
        <v>0</v>
      </c>
      <c r="L789" s="32" t="n">
        <f aca="false">MIN(0, H789-MAX(H790:H800))</f>
        <v>0</v>
      </c>
      <c r="M789" s="3" t="n">
        <f aca="false">ABS(L789)/MAX(H789:H800)</f>
        <v>0</v>
      </c>
    </row>
    <row r="790" customFormat="false" ht="15" hidden="false" customHeight="false" outlineLevel="0" collapsed="false">
      <c r="A790" s="25" t="s">
        <v>800</v>
      </c>
      <c r="B790" s="25" t="str">
        <f aca="false">LEFT(A790,2)</f>
        <v>01</v>
      </c>
      <c r="C790" s="26" t="n">
        <f aca="false">VLOOKUP(MID(A790,4,4),MONTHS!$A$1:$B$12,2,0)</f>
        <v>3</v>
      </c>
      <c r="D790" s="26" t="n">
        <f aca="false">_xlfn.NUMBERVALUE(RIGHT(A790,2))-43</f>
        <v>21</v>
      </c>
      <c r="E790" s="27" t="n">
        <f aca="false">DATE(2000+D790,C790,B790)</f>
        <v>44256</v>
      </c>
      <c r="F790" s="28" t="n">
        <v>14.0123</v>
      </c>
      <c r="G790" s="28" t="n">
        <v>14.0124</v>
      </c>
      <c r="H790" s="28" t="n">
        <v>14.0123</v>
      </c>
      <c r="I790" s="29" t="n">
        <f aca="false">F790-F791</f>
        <v>0.000799999999999912</v>
      </c>
      <c r="J790" s="30" t="n">
        <f aca="false">I790/F791/(E790-E791)*100</f>
        <v>0.00142739892231366</v>
      </c>
      <c r="K790" s="31" t="n">
        <f aca="false">IF(H790&lt;H791,1+K791,0)</f>
        <v>0</v>
      </c>
      <c r="L790" s="32" t="n">
        <f aca="false">MIN(0, H790-MAX(H791:H801))</f>
        <v>0</v>
      </c>
      <c r="M790" s="3" t="n">
        <f aca="false">ABS(L790)/MAX(H790:H801)</f>
        <v>0</v>
      </c>
    </row>
    <row r="791" customFormat="false" ht="15" hidden="false" customHeight="false" outlineLevel="0" collapsed="false">
      <c r="A791" s="25" t="s">
        <v>801</v>
      </c>
      <c r="B791" s="25" t="str">
        <f aca="false">LEFT(A791,2)</f>
        <v>25</v>
      </c>
      <c r="C791" s="26" t="n">
        <f aca="false">VLOOKUP(MID(A791,4,4),MONTHS!$A$1:$B$12,2,0)</f>
        <v>2</v>
      </c>
      <c r="D791" s="26" t="n">
        <f aca="false">_xlfn.NUMBERVALUE(RIGHT(A791,2))-43</f>
        <v>21</v>
      </c>
      <c r="E791" s="27" t="n">
        <f aca="false">DATE(2000+D791,C791,B791)</f>
        <v>44252</v>
      </c>
      <c r="F791" s="28" t="n">
        <v>14.0115</v>
      </c>
      <c r="G791" s="28" t="n">
        <v>14.0116</v>
      </c>
      <c r="H791" s="28" t="n">
        <v>14.0115</v>
      </c>
      <c r="I791" s="29" t="n">
        <f aca="false">F791-F792</f>
        <v>0</v>
      </c>
      <c r="J791" s="30" t="n">
        <f aca="false">I791/F792/(E791-E792)*100</f>
        <v>0</v>
      </c>
      <c r="K791" s="31" t="n">
        <f aca="false">IF(H791&lt;H792,1+K792,0)</f>
        <v>0</v>
      </c>
      <c r="L791" s="32" t="n">
        <f aca="false">MIN(0, H791-MAX(H792:H802))</f>
        <v>0</v>
      </c>
      <c r="M791" s="3" t="n">
        <f aca="false">ABS(L791)/MAX(H791:H802)</f>
        <v>0</v>
      </c>
    </row>
    <row r="792" customFormat="false" ht="15" hidden="false" customHeight="false" outlineLevel="0" collapsed="false">
      <c r="A792" s="25" t="s">
        <v>802</v>
      </c>
      <c r="B792" s="25" t="str">
        <f aca="false">LEFT(A792,2)</f>
        <v>24</v>
      </c>
      <c r="C792" s="26" t="n">
        <f aca="false">VLOOKUP(MID(A792,4,4),MONTHS!$A$1:$B$12,2,0)</f>
        <v>2</v>
      </c>
      <c r="D792" s="26" t="n">
        <f aca="false">_xlfn.NUMBERVALUE(RIGHT(A792,2))-43</f>
        <v>21</v>
      </c>
      <c r="E792" s="27" t="n">
        <f aca="false">DATE(2000+D792,C792,B792)</f>
        <v>44251</v>
      </c>
      <c r="F792" s="28" t="n">
        <v>14.0115</v>
      </c>
      <c r="G792" s="28" t="n">
        <v>14.0116</v>
      </c>
      <c r="H792" s="28" t="n">
        <v>14.0115</v>
      </c>
      <c r="I792" s="29" t="n">
        <f aca="false">F792-F793</f>
        <v>0.000399999999999068</v>
      </c>
      <c r="J792" s="30" t="n">
        <f aca="false">I792/F793/(E792-E793)*100</f>
        <v>0.002854879345655</v>
      </c>
      <c r="K792" s="31" t="n">
        <f aca="false">IF(H792&lt;H793,1+K793,0)</f>
        <v>0</v>
      </c>
      <c r="L792" s="32" t="n">
        <f aca="false">MIN(0, H792-MAX(H793:H803))</f>
        <v>0</v>
      </c>
      <c r="M792" s="3" t="n">
        <f aca="false">ABS(L792)/MAX(H792:H803)</f>
        <v>0</v>
      </c>
    </row>
    <row r="793" customFormat="false" ht="15" hidden="false" customHeight="false" outlineLevel="0" collapsed="false">
      <c r="A793" s="25" t="s">
        <v>803</v>
      </c>
      <c r="B793" s="25" t="str">
        <f aca="false">LEFT(A793,2)</f>
        <v>23</v>
      </c>
      <c r="C793" s="26" t="n">
        <f aca="false">VLOOKUP(MID(A793,4,4),MONTHS!$A$1:$B$12,2,0)</f>
        <v>2</v>
      </c>
      <c r="D793" s="26" t="n">
        <f aca="false">_xlfn.NUMBERVALUE(RIGHT(A793,2))-43</f>
        <v>21</v>
      </c>
      <c r="E793" s="27" t="n">
        <f aca="false">DATE(2000+D793,C793,B793)</f>
        <v>44250</v>
      </c>
      <c r="F793" s="28" t="n">
        <v>14.0111</v>
      </c>
      <c r="G793" s="28" t="n">
        <v>14.0112</v>
      </c>
      <c r="H793" s="28" t="n">
        <v>14.0111</v>
      </c>
      <c r="I793" s="29" t="n">
        <f aca="false">F793-F794</f>
        <v>0.000799999999999912</v>
      </c>
      <c r="J793" s="30" t="n">
        <f aca="false">I793/F794/(E793-E794)*100</f>
        <v>0.00571008472338145</v>
      </c>
      <c r="K793" s="31" t="n">
        <f aca="false">IF(H793&lt;H794,1+K794,0)</f>
        <v>0</v>
      </c>
      <c r="L793" s="32" t="n">
        <f aca="false">MIN(0, H793-MAX(H794:H804))</f>
        <v>0</v>
      </c>
      <c r="M793" s="3" t="n">
        <f aca="false">ABS(L793)/MAX(H793:H804)</f>
        <v>0</v>
      </c>
    </row>
    <row r="794" customFormat="false" ht="15" hidden="false" customHeight="false" outlineLevel="0" collapsed="false">
      <c r="A794" s="25" t="s">
        <v>804</v>
      </c>
      <c r="B794" s="25" t="str">
        <f aca="false">LEFT(A794,2)</f>
        <v>22</v>
      </c>
      <c r="C794" s="26" t="n">
        <f aca="false">VLOOKUP(MID(A794,4,4),MONTHS!$A$1:$B$12,2,0)</f>
        <v>2</v>
      </c>
      <c r="D794" s="26" t="n">
        <f aca="false">_xlfn.NUMBERVALUE(RIGHT(A794,2))-43</f>
        <v>21</v>
      </c>
      <c r="E794" s="27" t="n">
        <f aca="false">DATE(2000+D794,C794,B794)</f>
        <v>44249</v>
      </c>
      <c r="F794" s="28" t="n">
        <v>14.0103</v>
      </c>
      <c r="G794" s="28" t="n">
        <v>14.0104</v>
      </c>
      <c r="H794" s="28" t="n">
        <v>14.0103</v>
      </c>
      <c r="I794" s="29" t="n">
        <f aca="false">F794-F795</f>
        <v>-0.000699999999998369</v>
      </c>
      <c r="J794" s="30" t="n">
        <f aca="false">I794/F795/(E794-E795)*100</f>
        <v>-0.00166535817095703</v>
      </c>
      <c r="K794" s="31" t="n">
        <f aca="false">IF(H794&lt;H795,1+K795,0)</f>
        <v>1</v>
      </c>
      <c r="L794" s="32" t="n">
        <f aca="false">MIN(0, H794-MAX(H795:H805))</f>
        <v>-0.000699999999998369</v>
      </c>
      <c r="M794" s="3" t="n">
        <f aca="false">ABS(L794)/MAX(H794:H805)</f>
        <v>4.99607451287109E-005</v>
      </c>
    </row>
    <row r="795" customFormat="false" ht="15" hidden="false" customHeight="false" outlineLevel="0" collapsed="false">
      <c r="A795" s="25" t="s">
        <v>805</v>
      </c>
      <c r="B795" s="25" t="str">
        <f aca="false">LEFT(A795,2)</f>
        <v>19</v>
      </c>
      <c r="C795" s="26" t="n">
        <f aca="false">VLOOKUP(MID(A795,4,4),MONTHS!$A$1:$B$12,2,0)</f>
        <v>2</v>
      </c>
      <c r="D795" s="26" t="n">
        <f aca="false">_xlfn.NUMBERVALUE(RIGHT(A795,2))-43</f>
        <v>21</v>
      </c>
      <c r="E795" s="27" t="n">
        <f aca="false">DATE(2000+D795,C795,B795)</f>
        <v>44246</v>
      </c>
      <c r="F795" s="28" t="n">
        <v>14.011</v>
      </c>
      <c r="G795" s="28" t="n">
        <v>14.0111</v>
      </c>
      <c r="H795" s="28" t="n">
        <v>14.011</v>
      </c>
      <c r="I795" s="29" t="n">
        <f aca="false">F795-F796</f>
        <v>0.000299999999999301</v>
      </c>
      <c r="J795" s="30" t="n">
        <f aca="false">I795/F796/(E795-E796)*100</f>
        <v>0.002141220638507</v>
      </c>
      <c r="K795" s="31" t="n">
        <f aca="false">IF(H795&lt;H796,1+K796,0)</f>
        <v>0</v>
      </c>
      <c r="L795" s="32" t="n">
        <f aca="false">MIN(0, H795-MAX(H796:H806))</f>
        <v>0</v>
      </c>
      <c r="M795" s="3" t="n">
        <f aca="false">ABS(L795)/MAX(H795:H806)</f>
        <v>0</v>
      </c>
    </row>
    <row r="796" customFormat="false" ht="15" hidden="false" customHeight="false" outlineLevel="0" collapsed="false">
      <c r="A796" s="25" t="s">
        <v>806</v>
      </c>
      <c r="B796" s="25" t="str">
        <f aca="false">LEFT(A796,2)</f>
        <v>18</v>
      </c>
      <c r="C796" s="26" t="n">
        <f aca="false">VLOOKUP(MID(A796,4,4),MONTHS!$A$1:$B$12,2,0)</f>
        <v>2</v>
      </c>
      <c r="D796" s="26" t="n">
        <f aca="false">_xlfn.NUMBERVALUE(RIGHT(A796,2))-43</f>
        <v>21</v>
      </c>
      <c r="E796" s="27" t="n">
        <f aca="false">DATE(2000+D796,C796,B796)</f>
        <v>44245</v>
      </c>
      <c r="F796" s="28" t="n">
        <v>14.0107</v>
      </c>
      <c r="G796" s="28" t="n">
        <v>14.0108</v>
      </c>
      <c r="H796" s="28" t="n">
        <v>14.0107</v>
      </c>
      <c r="I796" s="29" t="n">
        <f aca="false">F796-F797</f>
        <v>0.000600000000000378</v>
      </c>
      <c r="J796" s="30" t="n">
        <f aca="false">I796/F797/(E796-E797)*100</f>
        <v>0.00428262467791363</v>
      </c>
      <c r="K796" s="31" t="n">
        <f aca="false">IF(H796&lt;H797,1+K797,0)</f>
        <v>0</v>
      </c>
      <c r="L796" s="32" t="n">
        <f aca="false">MIN(0, H796-MAX(H797:H807))</f>
        <v>0</v>
      </c>
      <c r="M796" s="3" t="n">
        <f aca="false">ABS(L796)/MAX(H796:H807)</f>
        <v>0</v>
      </c>
    </row>
    <row r="797" customFormat="false" ht="15" hidden="false" customHeight="false" outlineLevel="0" collapsed="false">
      <c r="A797" s="25" t="s">
        <v>807</v>
      </c>
      <c r="B797" s="25" t="str">
        <f aca="false">LEFT(A797,2)</f>
        <v>17</v>
      </c>
      <c r="C797" s="26" t="n">
        <f aca="false">VLOOKUP(MID(A797,4,4),MONTHS!$A$1:$B$12,2,0)</f>
        <v>2</v>
      </c>
      <c r="D797" s="26" t="n">
        <f aca="false">_xlfn.NUMBERVALUE(RIGHT(A797,2))-43</f>
        <v>21</v>
      </c>
      <c r="E797" s="27" t="n">
        <f aca="false">DATE(2000+D797,C797,B797)</f>
        <v>44244</v>
      </c>
      <c r="F797" s="28" t="n">
        <v>14.0101</v>
      </c>
      <c r="G797" s="28" t="n">
        <v>14.0102</v>
      </c>
      <c r="H797" s="28" t="n">
        <v>14.0101</v>
      </c>
      <c r="I797" s="29" t="n">
        <f aca="false">F797-F798</f>
        <v>0.000199999999999534</v>
      </c>
      <c r="J797" s="30" t="n">
        <f aca="false">I797/F798/(E797-E798)*100</f>
        <v>0.00142756193834027</v>
      </c>
      <c r="K797" s="31" t="n">
        <f aca="false">IF(H797&lt;H798,1+K798,0)</f>
        <v>0</v>
      </c>
      <c r="L797" s="32" t="n">
        <f aca="false">MIN(0, H797-MAX(H798:H808))</f>
        <v>0</v>
      </c>
      <c r="M797" s="3" t="n">
        <f aca="false">ABS(L797)/MAX(H797:H808)</f>
        <v>0</v>
      </c>
    </row>
    <row r="798" customFormat="false" ht="15" hidden="false" customHeight="false" outlineLevel="0" collapsed="false">
      <c r="A798" s="25" t="s">
        <v>808</v>
      </c>
      <c r="B798" s="25" t="str">
        <f aca="false">LEFT(A798,2)</f>
        <v>16</v>
      </c>
      <c r="C798" s="26" t="n">
        <f aca="false">VLOOKUP(MID(A798,4,4),MONTHS!$A$1:$B$12,2,0)</f>
        <v>2</v>
      </c>
      <c r="D798" s="26" t="n">
        <f aca="false">_xlfn.NUMBERVALUE(RIGHT(A798,2))-43</f>
        <v>21</v>
      </c>
      <c r="E798" s="27" t="n">
        <f aca="false">DATE(2000+D798,C798,B798)</f>
        <v>44243</v>
      </c>
      <c r="F798" s="28" t="n">
        <v>14.0099</v>
      </c>
      <c r="G798" s="28" t="n">
        <v>14.01</v>
      </c>
      <c r="H798" s="28" t="n">
        <v>14.0099</v>
      </c>
      <c r="I798" s="29" t="n">
        <f aca="false">F798-F799</f>
        <v>0.000600000000000378</v>
      </c>
      <c r="J798" s="30" t="n">
        <f aca="false">I798/F799/(E798-E799)*100</f>
        <v>0.00428286923686678</v>
      </c>
      <c r="K798" s="31" t="n">
        <f aca="false">IF(H798&lt;H799,1+K799,0)</f>
        <v>0</v>
      </c>
      <c r="L798" s="32" t="n">
        <f aca="false">MIN(0, H798-MAX(H799:H809))</f>
        <v>0</v>
      </c>
      <c r="M798" s="3" t="n">
        <f aca="false">ABS(L798)/MAX(H798:H809)</f>
        <v>0</v>
      </c>
    </row>
    <row r="799" customFormat="false" ht="15" hidden="false" customHeight="false" outlineLevel="0" collapsed="false">
      <c r="A799" s="25" t="s">
        <v>809</v>
      </c>
      <c r="B799" s="25" t="str">
        <f aca="false">LEFT(A799,2)</f>
        <v>15</v>
      </c>
      <c r="C799" s="26" t="n">
        <f aca="false">VLOOKUP(MID(A799,4,4),MONTHS!$A$1:$B$12,2,0)</f>
        <v>2</v>
      </c>
      <c r="D799" s="26" t="n">
        <f aca="false">_xlfn.NUMBERVALUE(RIGHT(A799,2))-43</f>
        <v>21</v>
      </c>
      <c r="E799" s="27" t="n">
        <f aca="false">DATE(2000+D799,C799,B799)</f>
        <v>44242</v>
      </c>
      <c r="F799" s="28" t="n">
        <v>14.0093</v>
      </c>
      <c r="G799" s="28" t="n">
        <v>14.0094</v>
      </c>
      <c r="H799" s="28" t="n">
        <v>14.0093</v>
      </c>
      <c r="I799" s="29" t="n">
        <f aca="false">F799-F800</f>
        <v>0.000999999999999446</v>
      </c>
      <c r="J799" s="30" t="n">
        <f aca="false">I799/F800/(E799-E800)*100</f>
        <v>0.00178465623951416</v>
      </c>
      <c r="K799" s="31" t="n">
        <f aca="false">IF(H799&lt;H800,1+K800,0)</f>
        <v>0</v>
      </c>
      <c r="L799" s="32" t="n">
        <f aca="false">MIN(0, H799-MAX(H800:H810))</f>
        <v>0</v>
      </c>
      <c r="M799" s="3" t="n">
        <f aca="false">ABS(L799)/MAX(H799:H810)</f>
        <v>0</v>
      </c>
    </row>
    <row r="800" customFormat="false" ht="15" hidden="false" customHeight="false" outlineLevel="0" collapsed="false">
      <c r="A800" s="25" t="s">
        <v>810</v>
      </c>
      <c r="B800" s="25" t="str">
        <f aca="false">LEFT(A800,2)</f>
        <v>11</v>
      </c>
      <c r="C800" s="26" t="n">
        <f aca="false">VLOOKUP(MID(A800,4,4),MONTHS!$A$1:$B$12,2,0)</f>
        <v>2</v>
      </c>
      <c r="D800" s="26" t="n">
        <f aca="false">_xlfn.NUMBERVALUE(RIGHT(A800,2))-43</f>
        <v>21</v>
      </c>
      <c r="E800" s="27" t="n">
        <f aca="false">DATE(2000+D800,C800,B800)</f>
        <v>44238</v>
      </c>
      <c r="F800" s="28" t="n">
        <v>14.0083</v>
      </c>
      <c r="G800" s="28" t="n">
        <v>14.0084</v>
      </c>
      <c r="H800" s="28" t="n">
        <v>14.0083</v>
      </c>
      <c r="I800" s="29" t="n">
        <f aca="false">F800-F801</f>
        <v>0.000700000000000145</v>
      </c>
      <c r="J800" s="30" t="n">
        <f aca="false">I800/F801/(E800-E801)*100</f>
        <v>0.00499728718695669</v>
      </c>
      <c r="K800" s="31" t="n">
        <f aca="false">IF(H800&lt;H801,1+K801,0)</f>
        <v>0</v>
      </c>
      <c r="L800" s="32" t="n">
        <f aca="false">MIN(0, H800-MAX(H801:H811))</f>
        <v>0</v>
      </c>
      <c r="M800" s="3" t="n">
        <f aca="false">ABS(L800)/MAX(H800:H811)</f>
        <v>0</v>
      </c>
    </row>
    <row r="801" customFormat="false" ht="15" hidden="false" customHeight="false" outlineLevel="0" collapsed="false">
      <c r="A801" s="25" t="s">
        <v>811</v>
      </c>
      <c r="B801" s="25" t="str">
        <f aca="false">LEFT(A801,2)</f>
        <v>10</v>
      </c>
      <c r="C801" s="26" t="n">
        <f aca="false">VLOOKUP(MID(A801,4,4),MONTHS!$A$1:$B$12,2,0)</f>
        <v>2</v>
      </c>
      <c r="D801" s="26" t="n">
        <f aca="false">_xlfn.NUMBERVALUE(RIGHT(A801,2))-43</f>
        <v>21</v>
      </c>
      <c r="E801" s="27" t="n">
        <f aca="false">DATE(2000+D801,C801,B801)</f>
        <v>44237</v>
      </c>
      <c r="F801" s="28" t="n">
        <v>14.0076</v>
      </c>
      <c r="G801" s="28" t="n">
        <v>14.0077</v>
      </c>
      <c r="H801" s="28" t="n">
        <v>14.0076</v>
      </c>
      <c r="I801" s="29" t="n">
        <f aca="false">F801-F802</f>
        <v>0.000500000000000611</v>
      </c>
      <c r="J801" s="30" t="n">
        <f aca="false">I801/F802/(E801-E802)*100</f>
        <v>0.0035696182650271</v>
      </c>
      <c r="K801" s="31" t="n">
        <f aca="false">IF(H801&lt;H802,1+K802,0)</f>
        <v>0</v>
      </c>
      <c r="L801" s="32" t="n">
        <f aca="false">MIN(0, H801-MAX(H802:H812))</f>
        <v>0</v>
      </c>
      <c r="M801" s="3" t="n">
        <f aca="false">ABS(L801)/MAX(H801:H812)</f>
        <v>0</v>
      </c>
    </row>
    <row r="802" customFormat="false" ht="15" hidden="false" customHeight="false" outlineLevel="0" collapsed="false">
      <c r="A802" s="25" t="s">
        <v>812</v>
      </c>
      <c r="B802" s="25" t="str">
        <f aca="false">LEFT(A802,2)</f>
        <v>09</v>
      </c>
      <c r="C802" s="26" t="n">
        <f aca="false">VLOOKUP(MID(A802,4,4),MONTHS!$A$1:$B$12,2,0)</f>
        <v>2</v>
      </c>
      <c r="D802" s="26" t="n">
        <f aca="false">_xlfn.NUMBERVALUE(RIGHT(A802,2))-43</f>
        <v>21</v>
      </c>
      <c r="E802" s="27" t="n">
        <f aca="false">DATE(2000+D802,C802,B802)</f>
        <v>44236</v>
      </c>
      <c r="F802" s="28" t="n">
        <v>14.0071</v>
      </c>
      <c r="G802" s="28" t="n">
        <v>14.0072</v>
      </c>
      <c r="H802" s="28" t="n">
        <v>14.0071</v>
      </c>
      <c r="I802" s="29" t="n">
        <f aca="false">F802-F803</f>
        <v>0.000499999999998835</v>
      </c>
      <c r="J802" s="30" t="n">
        <f aca="false">I802/F803/(E802-E803)*100</f>
        <v>0.00356974569130863</v>
      </c>
      <c r="K802" s="31" t="n">
        <f aca="false">IF(H802&lt;H803,1+K803,0)</f>
        <v>0</v>
      </c>
      <c r="L802" s="32" t="n">
        <f aca="false">MIN(0, H802-MAX(H803:H813))</f>
        <v>0</v>
      </c>
      <c r="M802" s="3" t="n">
        <f aca="false">ABS(L802)/MAX(H802:H813)</f>
        <v>0</v>
      </c>
    </row>
    <row r="803" customFormat="false" ht="15" hidden="false" customHeight="false" outlineLevel="0" collapsed="false">
      <c r="A803" s="25" t="s">
        <v>813</v>
      </c>
      <c r="B803" s="25" t="str">
        <f aca="false">LEFT(A803,2)</f>
        <v>08</v>
      </c>
      <c r="C803" s="26" t="n">
        <f aca="false">VLOOKUP(MID(A803,4,4),MONTHS!$A$1:$B$12,2,0)</f>
        <v>2</v>
      </c>
      <c r="D803" s="26" t="n">
        <f aca="false">_xlfn.NUMBERVALUE(RIGHT(A803,2))-43</f>
        <v>21</v>
      </c>
      <c r="E803" s="27" t="n">
        <f aca="false">DATE(2000+D803,C803,B803)</f>
        <v>44235</v>
      </c>
      <c r="F803" s="28" t="n">
        <v>14.0066</v>
      </c>
      <c r="G803" s="28" t="n">
        <v>14.0067</v>
      </c>
      <c r="H803" s="28" t="n">
        <v>14.0066</v>
      </c>
      <c r="I803" s="29" t="n">
        <f aca="false">F803-F804</f>
        <v>0.000400000000000844</v>
      </c>
      <c r="J803" s="30" t="n">
        <f aca="false">I803/F804/(E803-E804)*100</f>
        <v>0.000951959370376081</v>
      </c>
      <c r="K803" s="31" t="n">
        <f aca="false">IF(H803&lt;H804,1+K804,0)</f>
        <v>0</v>
      </c>
      <c r="L803" s="32" t="n">
        <f aca="false">MIN(0, H803-MAX(H804:H814))</f>
        <v>0</v>
      </c>
      <c r="M803" s="3" t="n">
        <f aca="false">ABS(L803)/MAX(H803:H814)</f>
        <v>0</v>
      </c>
    </row>
    <row r="804" customFormat="false" ht="15" hidden="false" customHeight="false" outlineLevel="0" collapsed="false">
      <c r="A804" s="25" t="s">
        <v>814</v>
      </c>
      <c r="B804" s="25" t="str">
        <f aca="false">LEFT(A804,2)</f>
        <v>05</v>
      </c>
      <c r="C804" s="26" t="n">
        <f aca="false">VLOOKUP(MID(A804,4,4),MONTHS!$A$1:$B$12,2,0)</f>
        <v>2</v>
      </c>
      <c r="D804" s="26" t="n">
        <f aca="false">_xlfn.NUMBERVALUE(RIGHT(A804,2))-43</f>
        <v>21</v>
      </c>
      <c r="E804" s="27" t="n">
        <f aca="false">DATE(2000+D804,C804,B804)</f>
        <v>44232</v>
      </c>
      <c r="F804" s="28" t="n">
        <v>14.0062</v>
      </c>
      <c r="G804" s="28" t="n">
        <v>14.0063</v>
      </c>
      <c r="H804" s="28" t="n">
        <v>14.0062</v>
      </c>
      <c r="I804" s="29" t="n">
        <f aca="false">F804-F805</f>
        <v>0.000399999999999068</v>
      </c>
      <c r="J804" s="30" t="n">
        <f aca="false">I804/F805/(E804-E805)*100</f>
        <v>0.00285595967384275</v>
      </c>
      <c r="K804" s="31" t="n">
        <f aca="false">IF(H804&lt;H805,1+K805,0)</f>
        <v>0</v>
      </c>
      <c r="L804" s="32" t="n">
        <f aca="false">MIN(0, H804-MAX(H805:H815))</f>
        <v>0</v>
      </c>
      <c r="M804" s="3" t="n">
        <f aca="false">ABS(L804)/MAX(H804:H815)</f>
        <v>0</v>
      </c>
    </row>
    <row r="805" customFormat="false" ht="15" hidden="false" customHeight="false" outlineLevel="0" collapsed="false">
      <c r="A805" s="25" t="s">
        <v>815</v>
      </c>
      <c r="B805" s="25" t="str">
        <f aca="false">LEFT(A805,2)</f>
        <v>04</v>
      </c>
      <c r="C805" s="26" t="n">
        <f aca="false">VLOOKUP(MID(A805,4,4),MONTHS!$A$1:$B$12,2,0)</f>
        <v>2</v>
      </c>
      <c r="D805" s="26" t="n">
        <f aca="false">_xlfn.NUMBERVALUE(RIGHT(A805,2))-43</f>
        <v>21</v>
      </c>
      <c r="E805" s="27" t="n">
        <f aca="false">DATE(2000+D805,C805,B805)</f>
        <v>44231</v>
      </c>
      <c r="F805" s="28" t="n">
        <v>14.0058</v>
      </c>
      <c r="G805" s="28" t="n">
        <v>14.0059</v>
      </c>
      <c r="H805" s="28" t="n">
        <v>14.0058</v>
      </c>
      <c r="I805" s="29" t="n">
        <f aca="false">F805-F806</f>
        <v>0.000300000000001077</v>
      </c>
      <c r="J805" s="30" t="n">
        <f aca="false">I805/F806/(E805-E806)*100</f>
        <v>0.00214201563672184</v>
      </c>
      <c r="K805" s="31" t="n">
        <f aca="false">IF(H805&lt;H806,1+K806,0)</f>
        <v>0</v>
      </c>
      <c r="L805" s="32" t="n">
        <f aca="false">MIN(0, H805-MAX(H806:H816))</f>
        <v>0</v>
      </c>
      <c r="M805" s="3" t="n">
        <f aca="false">ABS(L805)/MAX(H805:H816)</f>
        <v>0</v>
      </c>
    </row>
    <row r="806" customFormat="false" ht="15" hidden="false" customHeight="false" outlineLevel="0" collapsed="false">
      <c r="A806" s="25" t="s">
        <v>816</v>
      </c>
      <c r="B806" s="25" t="str">
        <f aca="false">LEFT(A806,2)</f>
        <v>03</v>
      </c>
      <c r="C806" s="26" t="n">
        <f aca="false">VLOOKUP(MID(A806,4,4),MONTHS!$A$1:$B$12,2,0)</f>
        <v>2</v>
      </c>
      <c r="D806" s="26" t="n">
        <f aca="false">_xlfn.NUMBERVALUE(RIGHT(A806,2))-43</f>
        <v>21</v>
      </c>
      <c r="E806" s="27" t="n">
        <f aca="false">DATE(2000+D806,C806,B806)</f>
        <v>44230</v>
      </c>
      <c r="F806" s="28" t="n">
        <v>14.0055</v>
      </c>
      <c r="G806" s="28" t="n">
        <v>14.0056</v>
      </c>
      <c r="H806" s="28" t="n">
        <v>14.0055</v>
      </c>
      <c r="I806" s="29" t="n">
        <f aca="false">F806-F807</f>
        <v>0.000199999999999534</v>
      </c>
      <c r="J806" s="30" t="n">
        <f aca="false">I806/F807/(E806-E807)*100</f>
        <v>0.0014280308169017</v>
      </c>
      <c r="K806" s="31" t="n">
        <f aca="false">IF(H806&lt;H807,1+K807,0)</f>
        <v>0</v>
      </c>
      <c r="L806" s="32" t="n">
        <f aca="false">MIN(0, H806-MAX(H807:H817))</f>
        <v>0</v>
      </c>
      <c r="M806" s="3" t="n">
        <f aca="false">ABS(L806)/MAX(H806:H817)</f>
        <v>0</v>
      </c>
    </row>
    <row r="807" customFormat="false" ht="15" hidden="false" customHeight="false" outlineLevel="0" collapsed="false">
      <c r="A807" s="25" t="s">
        <v>817</v>
      </c>
      <c r="B807" s="25" t="str">
        <f aca="false">LEFT(A807,2)</f>
        <v>02</v>
      </c>
      <c r="C807" s="26" t="n">
        <f aca="false">VLOOKUP(MID(A807,4,4),MONTHS!$A$1:$B$12,2,0)</f>
        <v>2</v>
      </c>
      <c r="D807" s="26" t="n">
        <f aca="false">_xlfn.NUMBERVALUE(RIGHT(A807,2))-43</f>
        <v>21</v>
      </c>
      <c r="E807" s="27" t="n">
        <f aca="false">DATE(2000+D807,C807,B807)</f>
        <v>44229</v>
      </c>
      <c r="F807" s="28" t="n">
        <v>14.0053</v>
      </c>
      <c r="G807" s="28" t="n">
        <v>14.0054</v>
      </c>
      <c r="H807" s="28" t="n">
        <v>14.0053</v>
      </c>
      <c r="I807" s="29" t="n">
        <f aca="false">F807-F808</f>
        <v>-0.000199999999999534</v>
      </c>
      <c r="J807" s="30" t="n">
        <f aca="false">I807/F808/(E807-E808)*100</f>
        <v>-0.00142801042447277</v>
      </c>
      <c r="K807" s="31" t="n">
        <f aca="false">IF(H807&lt;H808,1+K808,0)</f>
        <v>1</v>
      </c>
      <c r="L807" s="32" t="n">
        <f aca="false">MIN(0, H807-MAX(H808:H818))</f>
        <v>-0.000199999999999534</v>
      </c>
      <c r="M807" s="3" t="n">
        <f aca="false">ABS(L807)/MAX(H807:H818)</f>
        <v>1.42801042447277E-005</v>
      </c>
    </row>
    <row r="808" customFormat="false" ht="15" hidden="false" customHeight="false" outlineLevel="0" collapsed="false">
      <c r="A808" s="25" t="s">
        <v>818</v>
      </c>
      <c r="B808" s="25" t="str">
        <f aca="false">LEFT(A808,2)</f>
        <v>01</v>
      </c>
      <c r="C808" s="26" t="n">
        <f aca="false">VLOOKUP(MID(A808,4,4),MONTHS!$A$1:$B$12,2,0)</f>
        <v>2</v>
      </c>
      <c r="D808" s="26" t="n">
        <f aca="false">_xlfn.NUMBERVALUE(RIGHT(A808,2))-43</f>
        <v>21</v>
      </c>
      <c r="E808" s="27" t="n">
        <f aca="false">DATE(2000+D808,C808,B808)</f>
        <v>44228</v>
      </c>
      <c r="F808" s="28" t="n">
        <v>14.0055</v>
      </c>
      <c r="G808" s="28" t="n">
        <v>14.0056</v>
      </c>
      <c r="H808" s="28" t="n">
        <v>14.0055</v>
      </c>
      <c r="I808" s="29" t="n">
        <f aca="false">F808-F809</f>
        <v>0.000799999999999912</v>
      </c>
      <c r="J808" s="30" t="n">
        <f aca="false">I808/F809/(E808-E809)*100</f>
        <v>0.00190412266358178</v>
      </c>
      <c r="K808" s="31" t="n">
        <f aca="false">IF(H808&lt;H809,1+K809,0)</f>
        <v>0</v>
      </c>
      <c r="L808" s="32" t="n">
        <f aca="false">MIN(0, H808-MAX(H809:H819))</f>
        <v>0</v>
      </c>
      <c r="M808" s="3" t="n">
        <f aca="false">ABS(L808)/MAX(H808:H819)</f>
        <v>0</v>
      </c>
    </row>
    <row r="809" customFormat="false" ht="15" hidden="false" customHeight="false" outlineLevel="0" collapsed="false">
      <c r="A809" s="25" t="s">
        <v>819</v>
      </c>
      <c r="B809" s="25" t="str">
        <f aca="false">LEFT(A809,2)</f>
        <v>29</v>
      </c>
      <c r="C809" s="26" t="n">
        <f aca="false">VLOOKUP(MID(A809,4,4),MONTHS!$A$1:$B$12,2,0)</f>
        <v>1</v>
      </c>
      <c r="D809" s="26" t="n">
        <f aca="false">_xlfn.NUMBERVALUE(RIGHT(A809,2))-43</f>
        <v>21</v>
      </c>
      <c r="E809" s="27" t="n">
        <f aca="false">DATE(2000+D809,C809,B809)</f>
        <v>44225</v>
      </c>
      <c r="F809" s="28" t="n">
        <v>14.0047</v>
      </c>
      <c r="G809" s="28" t="n">
        <v>14.0048</v>
      </c>
      <c r="H809" s="28" t="n">
        <v>14.0047</v>
      </c>
      <c r="I809" s="29" t="n">
        <f aca="false">F809-F810</f>
        <v>0.000600000000000378</v>
      </c>
      <c r="J809" s="30" t="n">
        <f aca="false">I809/F810/(E809-E810)*100</f>
        <v>0.00428445955113415</v>
      </c>
      <c r="K809" s="31" t="n">
        <f aca="false">IF(H809&lt;H810,1+K810,0)</f>
        <v>0</v>
      </c>
      <c r="L809" s="32" t="n">
        <f aca="false">MIN(0, H809-MAX(H810:H820))</f>
        <v>0</v>
      </c>
      <c r="M809" s="3" t="n">
        <f aca="false">ABS(L809)/MAX(H809:H820)</f>
        <v>0</v>
      </c>
    </row>
    <row r="810" customFormat="false" ht="15" hidden="false" customHeight="false" outlineLevel="0" collapsed="false">
      <c r="A810" s="25" t="s">
        <v>820</v>
      </c>
      <c r="B810" s="25" t="str">
        <f aca="false">LEFT(A810,2)</f>
        <v>28</v>
      </c>
      <c r="C810" s="26" t="n">
        <f aca="false">VLOOKUP(MID(A810,4,4),MONTHS!$A$1:$B$12,2,0)</f>
        <v>1</v>
      </c>
      <c r="D810" s="26" t="n">
        <f aca="false">_xlfn.NUMBERVALUE(RIGHT(A810,2))-43</f>
        <v>21</v>
      </c>
      <c r="E810" s="27" t="n">
        <f aca="false">DATE(2000+D810,C810,B810)</f>
        <v>44224</v>
      </c>
      <c r="F810" s="28" t="n">
        <v>14.0041</v>
      </c>
      <c r="G810" s="28" t="n">
        <v>14.0042</v>
      </c>
      <c r="H810" s="28" t="n">
        <v>14.0041</v>
      </c>
      <c r="I810" s="29" t="n">
        <f aca="false">F810-F811</f>
        <v>0</v>
      </c>
      <c r="J810" s="30" t="n">
        <f aca="false">I810/F811/(E810-E811)*100</f>
        <v>0</v>
      </c>
      <c r="K810" s="31" t="n">
        <f aca="false">IF(H810&lt;H811,1+K811,0)</f>
        <v>0</v>
      </c>
      <c r="L810" s="32" t="n">
        <f aca="false">MIN(0, H810-MAX(H811:H821))</f>
        <v>0</v>
      </c>
      <c r="M810" s="3" t="n">
        <f aca="false">ABS(L810)/MAX(H810:H821)</f>
        <v>0</v>
      </c>
    </row>
    <row r="811" customFormat="false" ht="15" hidden="false" customHeight="false" outlineLevel="0" collapsed="false">
      <c r="A811" s="25" t="s">
        <v>821</v>
      </c>
      <c r="B811" s="25" t="str">
        <f aca="false">LEFT(A811,2)</f>
        <v>27</v>
      </c>
      <c r="C811" s="26" t="n">
        <f aca="false">VLOOKUP(MID(A811,4,4),MONTHS!$A$1:$B$12,2,0)</f>
        <v>1</v>
      </c>
      <c r="D811" s="26" t="n">
        <f aca="false">_xlfn.NUMBERVALUE(RIGHT(A811,2))-43</f>
        <v>21</v>
      </c>
      <c r="E811" s="27" t="n">
        <f aca="false">DATE(2000+D811,C811,B811)</f>
        <v>44223</v>
      </c>
      <c r="F811" s="28" t="n">
        <v>14.0041</v>
      </c>
      <c r="G811" s="28" t="n">
        <v>14.0042</v>
      </c>
      <c r="H811" s="28" t="n">
        <v>14.0041</v>
      </c>
      <c r="I811" s="29" t="n">
        <f aca="false">F811-F812</f>
        <v>0.000599999999998602</v>
      </c>
      <c r="J811" s="30" t="n">
        <f aca="false">I811/F812/(E811-E812)*100</f>
        <v>0.00428464312492307</v>
      </c>
      <c r="K811" s="31" t="n">
        <f aca="false">IF(H811&lt;H812,1+K812,0)</f>
        <v>0</v>
      </c>
      <c r="L811" s="32" t="n">
        <f aca="false">MIN(0, H811-MAX(H812:H822))</f>
        <v>0</v>
      </c>
      <c r="M811" s="3" t="n">
        <f aca="false">ABS(L811)/MAX(H811:H822)</f>
        <v>0</v>
      </c>
    </row>
    <row r="812" customFormat="false" ht="15" hidden="false" customHeight="false" outlineLevel="0" collapsed="false">
      <c r="A812" s="25" t="s">
        <v>822</v>
      </c>
      <c r="B812" s="25" t="str">
        <f aca="false">LEFT(A812,2)</f>
        <v>26</v>
      </c>
      <c r="C812" s="26" t="n">
        <f aca="false">VLOOKUP(MID(A812,4,4),MONTHS!$A$1:$B$12,2,0)</f>
        <v>1</v>
      </c>
      <c r="D812" s="26" t="n">
        <f aca="false">_xlfn.NUMBERVALUE(RIGHT(A812,2))-43</f>
        <v>21</v>
      </c>
      <c r="E812" s="27" t="n">
        <f aca="false">DATE(2000+D812,C812,B812)</f>
        <v>44222</v>
      </c>
      <c r="F812" s="28" t="n">
        <v>14.0035</v>
      </c>
      <c r="G812" s="28" t="n">
        <v>14.0036</v>
      </c>
      <c r="H812" s="28" t="n">
        <v>14.0035</v>
      </c>
      <c r="I812" s="29" t="n">
        <f aca="false">F812-F813</f>
        <v>0.000400000000000844</v>
      </c>
      <c r="J812" s="30" t="n">
        <f aca="false">I812/F813/(E812-E813)*100</f>
        <v>0.00285651034414411</v>
      </c>
      <c r="K812" s="31" t="n">
        <f aca="false">IF(H812&lt;H813,1+K813,0)</f>
        <v>0</v>
      </c>
      <c r="L812" s="32" t="n">
        <f aca="false">MIN(0, H812-MAX(H813:H823))</f>
        <v>0</v>
      </c>
      <c r="M812" s="3" t="n">
        <f aca="false">ABS(L812)/MAX(H812:H823)</f>
        <v>0</v>
      </c>
    </row>
    <row r="813" customFormat="false" ht="15" hidden="false" customHeight="false" outlineLevel="0" collapsed="false">
      <c r="A813" s="25" t="s">
        <v>823</v>
      </c>
      <c r="B813" s="25" t="str">
        <f aca="false">LEFT(A813,2)</f>
        <v>25</v>
      </c>
      <c r="C813" s="26" t="n">
        <f aca="false">VLOOKUP(MID(A813,4,4),MONTHS!$A$1:$B$12,2,0)</f>
        <v>1</v>
      </c>
      <c r="D813" s="26" t="n">
        <f aca="false">_xlfn.NUMBERVALUE(RIGHT(A813,2))-43</f>
        <v>21</v>
      </c>
      <c r="E813" s="27" t="n">
        <f aca="false">DATE(2000+D813,C813,B813)</f>
        <v>44221</v>
      </c>
      <c r="F813" s="28" t="n">
        <v>14.0031</v>
      </c>
      <c r="G813" s="28" t="n">
        <v>14.0032</v>
      </c>
      <c r="H813" s="28" t="n">
        <v>14.0031</v>
      </c>
      <c r="I813" s="29" t="n">
        <f aca="false">F813-F814</f>
        <v>0.00109999999999921</v>
      </c>
      <c r="J813" s="30" t="n">
        <f aca="false">I813/F814/(E813-E814)*100</f>
        <v>0.0026186735228282</v>
      </c>
      <c r="K813" s="31" t="n">
        <f aca="false">IF(H813&lt;H814,1+K814,0)</f>
        <v>0</v>
      </c>
      <c r="L813" s="32" t="n">
        <f aca="false">MIN(0, H813-MAX(H814:H824))</f>
        <v>0</v>
      </c>
      <c r="M813" s="3" t="n">
        <f aca="false">ABS(L813)/MAX(H813:H824)</f>
        <v>0</v>
      </c>
    </row>
    <row r="814" customFormat="false" ht="15" hidden="false" customHeight="false" outlineLevel="0" collapsed="false">
      <c r="A814" s="25" t="s">
        <v>824</v>
      </c>
      <c r="B814" s="25" t="str">
        <f aca="false">LEFT(A814,2)</f>
        <v>22</v>
      </c>
      <c r="C814" s="26" t="n">
        <f aca="false">VLOOKUP(MID(A814,4,4),MONTHS!$A$1:$B$12,2,0)</f>
        <v>1</v>
      </c>
      <c r="D814" s="26" t="n">
        <f aca="false">_xlfn.NUMBERVALUE(RIGHT(A814,2))-43</f>
        <v>21</v>
      </c>
      <c r="E814" s="27" t="n">
        <f aca="false">DATE(2000+D814,C814,B814)</f>
        <v>44218</v>
      </c>
      <c r="F814" s="28" t="n">
        <v>14.002</v>
      </c>
      <c r="G814" s="28" t="n">
        <v>14.0021</v>
      </c>
      <c r="H814" s="28" t="n">
        <v>14.002</v>
      </c>
      <c r="I814" s="29" t="n">
        <f aca="false">F814-F815</f>
        <v>0.00100000000000122</v>
      </c>
      <c r="J814" s="30" t="n">
        <f aca="false">I814/F815/(E814-E815)*100</f>
        <v>0.00714234697522479</v>
      </c>
      <c r="K814" s="31" t="n">
        <f aca="false">IF(H814&lt;H815,1+K815,0)</f>
        <v>0</v>
      </c>
      <c r="L814" s="32" t="n">
        <f aca="false">MIN(0, H814-MAX(H815:H825))</f>
        <v>0</v>
      </c>
      <c r="M814" s="3" t="n">
        <f aca="false">ABS(L814)/MAX(H814:H825)</f>
        <v>0</v>
      </c>
    </row>
    <row r="815" customFormat="false" ht="15" hidden="false" customHeight="false" outlineLevel="0" collapsed="false">
      <c r="A815" s="25" t="s">
        <v>825</v>
      </c>
      <c r="B815" s="25" t="str">
        <f aca="false">LEFT(A815,2)</f>
        <v>21</v>
      </c>
      <c r="C815" s="26" t="n">
        <f aca="false">VLOOKUP(MID(A815,4,4),MONTHS!$A$1:$B$12,2,0)</f>
        <v>1</v>
      </c>
      <c r="D815" s="26" t="n">
        <f aca="false">_xlfn.NUMBERVALUE(RIGHT(A815,2))-43</f>
        <v>21</v>
      </c>
      <c r="E815" s="27" t="n">
        <f aca="false">DATE(2000+D815,C815,B815)</f>
        <v>44217</v>
      </c>
      <c r="F815" s="28" t="n">
        <v>14.001</v>
      </c>
      <c r="G815" s="28" t="n">
        <v>14.0011</v>
      </c>
      <c r="H815" s="28" t="n">
        <v>14.001</v>
      </c>
      <c r="I815" s="29" t="n">
        <f aca="false">F815-F816</f>
        <v>0.000399999999999068</v>
      </c>
      <c r="J815" s="30" t="n">
        <f aca="false">I815/F816/(E815-E816)*100</f>
        <v>0.00285702041340419</v>
      </c>
      <c r="K815" s="31" t="n">
        <f aca="false">IF(H815&lt;H816,1+K816,0)</f>
        <v>0</v>
      </c>
      <c r="L815" s="32" t="n">
        <f aca="false">MIN(0, H815-MAX(H816:H826))</f>
        <v>0</v>
      </c>
      <c r="M815" s="3" t="n">
        <f aca="false">ABS(L815)/MAX(H815:H826)</f>
        <v>0</v>
      </c>
    </row>
    <row r="816" customFormat="false" ht="15" hidden="false" customHeight="false" outlineLevel="0" collapsed="false">
      <c r="A816" s="25" t="s">
        <v>826</v>
      </c>
      <c r="B816" s="25" t="str">
        <f aca="false">LEFT(A816,2)</f>
        <v>20</v>
      </c>
      <c r="C816" s="26" t="n">
        <f aca="false">VLOOKUP(MID(A816,4,4),MONTHS!$A$1:$B$12,2,0)</f>
        <v>1</v>
      </c>
      <c r="D816" s="26" t="n">
        <f aca="false">_xlfn.NUMBERVALUE(RIGHT(A816,2))-43</f>
        <v>21</v>
      </c>
      <c r="E816" s="27" t="n">
        <f aca="false">DATE(2000+D816,C816,B816)</f>
        <v>44216</v>
      </c>
      <c r="F816" s="28" t="n">
        <v>14.0006</v>
      </c>
      <c r="G816" s="28" t="n">
        <v>14.0007</v>
      </c>
      <c r="H816" s="28" t="n">
        <v>14.0006</v>
      </c>
      <c r="I816" s="29" t="n">
        <f aca="false">F816-F817</f>
        <v>9.99999999997669E-005</v>
      </c>
      <c r="J816" s="30" t="n">
        <f aca="false">I816/F817/(E816-E817)*100</f>
        <v>0.000714260204991014</v>
      </c>
      <c r="K816" s="31" t="n">
        <f aca="false">IF(H816&lt;H817,1+K817,0)</f>
        <v>0</v>
      </c>
      <c r="L816" s="32" t="n">
        <f aca="false">MIN(0, H816-MAX(H817:H827))</f>
        <v>0</v>
      </c>
      <c r="M816" s="3" t="n">
        <f aca="false">ABS(L816)/MAX(H816:H827)</f>
        <v>0</v>
      </c>
    </row>
    <row r="817" customFormat="false" ht="15" hidden="false" customHeight="false" outlineLevel="0" collapsed="false">
      <c r="A817" s="25" t="s">
        <v>827</v>
      </c>
      <c r="B817" s="25" t="str">
        <f aca="false">LEFT(A817,2)</f>
        <v>19</v>
      </c>
      <c r="C817" s="26" t="n">
        <f aca="false">VLOOKUP(MID(A817,4,4),MONTHS!$A$1:$B$12,2,0)</f>
        <v>1</v>
      </c>
      <c r="D817" s="26" t="n">
        <f aca="false">_xlfn.NUMBERVALUE(RIGHT(A817,2))-43</f>
        <v>21</v>
      </c>
      <c r="E817" s="27" t="n">
        <f aca="false">DATE(2000+D817,C817,B817)</f>
        <v>44215</v>
      </c>
      <c r="F817" s="28" t="n">
        <v>14.0005</v>
      </c>
      <c r="G817" s="28" t="n">
        <v>14.0006</v>
      </c>
      <c r="H817" s="28" t="n">
        <v>14.0005</v>
      </c>
      <c r="I817" s="29" t="n">
        <f aca="false">F817-F818</f>
        <v>0.000400000000000844</v>
      </c>
      <c r="J817" s="30" t="n">
        <f aca="false">I817/F818/(E817-E818)*100</f>
        <v>0.00285712244913139</v>
      </c>
      <c r="K817" s="31" t="n">
        <f aca="false">IF(H817&lt;H818,1+K818,0)</f>
        <v>0</v>
      </c>
      <c r="L817" s="32" t="n">
        <f aca="false">MIN(0, H817-MAX(H818:H828))</f>
        <v>0</v>
      </c>
      <c r="M817" s="3" t="n">
        <f aca="false">ABS(L817)/MAX(H817:H828)</f>
        <v>0</v>
      </c>
    </row>
    <row r="818" customFormat="false" ht="15" hidden="false" customHeight="false" outlineLevel="0" collapsed="false">
      <c r="A818" s="25" t="s">
        <v>828</v>
      </c>
      <c r="B818" s="25" t="str">
        <f aca="false">LEFT(A818,2)</f>
        <v>18</v>
      </c>
      <c r="C818" s="26" t="n">
        <f aca="false">VLOOKUP(MID(A818,4,4),MONTHS!$A$1:$B$12,2,0)</f>
        <v>1</v>
      </c>
      <c r="D818" s="26" t="n">
        <f aca="false">_xlfn.NUMBERVALUE(RIGHT(A818,2))-43</f>
        <v>21</v>
      </c>
      <c r="E818" s="27" t="n">
        <f aca="false">DATE(2000+D818,C818,B818)</f>
        <v>44214</v>
      </c>
      <c r="F818" s="28" t="n">
        <v>14.0001</v>
      </c>
      <c r="G818" s="28" t="n">
        <v>14.0002</v>
      </c>
      <c r="H818" s="28" t="n">
        <v>14.0001</v>
      </c>
      <c r="I818" s="29" t="n">
        <f aca="false">F818-F819</f>
        <v>0.000799999999999912</v>
      </c>
      <c r="J818" s="30" t="n">
        <f aca="false">I818/F819/(E818-E819)*100</f>
        <v>0.00190485714761908</v>
      </c>
      <c r="K818" s="31" t="n">
        <f aca="false">IF(H818&lt;H819,1+K819,0)</f>
        <v>0</v>
      </c>
      <c r="L818" s="32" t="n">
        <f aca="false">MIN(0, H818-MAX(H819:H829))</f>
        <v>0</v>
      </c>
      <c r="M818" s="3" t="n">
        <f aca="false">ABS(L818)/MAX(H818:H829)</f>
        <v>0</v>
      </c>
    </row>
    <row r="819" customFormat="false" ht="15" hidden="false" customHeight="false" outlineLevel="0" collapsed="false">
      <c r="A819" s="25" t="s">
        <v>829</v>
      </c>
      <c r="B819" s="25" t="str">
        <f aca="false">LEFT(A819,2)</f>
        <v>15</v>
      </c>
      <c r="C819" s="26" t="n">
        <f aca="false">VLOOKUP(MID(A819,4,4),MONTHS!$A$1:$B$12,2,0)</f>
        <v>1</v>
      </c>
      <c r="D819" s="26" t="n">
        <f aca="false">_xlfn.NUMBERVALUE(RIGHT(A819,2))-43</f>
        <v>21</v>
      </c>
      <c r="E819" s="27" t="n">
        <f aca="false">DATE(2000+D819,C819,B819)</f>
        <v>44211</v>
      </c>
      <c r="F819" s="28" t="n">
        <v>13.9993</v>
      </c>
      <c r="G819" s="28" t="n">
        <v>13.9994</v>
      </c>
      <c r="H819" s="28" t="n">
        <v>13.9993</v>
      </c>
      <c r="I819" s="29" t="n">
        <f aca="false">F819-F820</f>
        <v>0.000500000000000611</v>
      </c>
      <c r="J819" s="30" t="n">
        <f aca="false">I819/F820/(E819-E820)*100</f>
        <v>0.00357173472012323</v>
      </c>
      <c r="K819" s="31" t="n">
        <f aca="false">IF(H819&lt;H820,1+K820,0)</f>
        <v>0</v>
      </c>
      <c r="L819" s="32" t="n">
        <f aca="false">MIN(0, H819-MAX(H820:H830))</f>
        <v>0</v>
      </c>
      <c r="M819" s="3" t="n">
        <f aca="false">ABS(L819)/MAX(H819:H830)</f>
        <v>0</v>
      </c>
    </row>
    <row r="820" customFormat="false" ht="15" hidden="false" customHeight="false" outlineLevel="0" collapsed="false">
      <c r="A820" s="25" t="s">
        <v>830</v>
      </c>
      <c r="B820" s="25" t="str">
        <f aca="false">LEFT(A820,2)</f>
        <v>14</v>
      </c>
      <c r="C820" s="26" t="n">
        <f aca="false">VLOOKUP(MID(A820,4,4),MONTHS!$A$1:$B$12,2,0)</f>
        <v>1</v>
      </c>
      <c r="D820" s="26" t="n">
        <f aca="false">_xlfn.NUMBERVALUE(RIGHT(A820,2))-43</f>
        <v>21</v>
      </c>
      <c r="E820" s="27" t="n">
        <f aca="false">DATE(2000+D820,C820,B820)</f>
        <v>44210</v>
      </c>
      <c r="F820" s="28" t="n">
        <v>13.9988</v>
      </c>
      <c r="G820" s="28" t="n">
        <v>13.9989</v>
      </c>
      <c r="H820" s="28" t="n">
        <v>13.9988</v>
      </c>
      <c r="I820" s="29" t="n">
        <f aca="false">F820-F821</f>
        <v>0.000399999999999068</v>
      </c>
      <c r="J820" s="30" t="n">
        <f aca="false">I820/F821/(E820-E821)*100</f>
        <v>0.00285746942507049</v>
      </c>
      <c r="K820" s="31" t="n">
        <f aca="false">IF(H820&lt;H821,1+K821,0)</f>
        <v>0</v>
      </c>
      <c r="L820" s="32" t="n">
        <f aca="false">MIN(0, H820-MAX(H821:H831))</f>
        <v>0</v>
      </c>
      <c r="M820" s="3" t="n">
        <f aca="false">ABS(L820)/MAX(H820:H831)</f>
        <v>0</v>
      </c>
    </row>
    <row r="821" customFormat="false" ht="15" hidden="false" customHeight="false" outlineLevel="0" collapsed="false">
      <c r="A821" s="25" t="s">
        <v>831</v>
      </c>
      <c r="B821" s="25" t="str">
        <f aca="false">LEFT(A821,2)</f>
        <v>13</v>
      </c>
      <c r="C821" s="26" t="n">
        <f aca="false">VLOOKUP(MID(A821,4,4),MONTHS!$A$1:$B$12,2,0)</f>
        <v>1</v>
      </c>
      <c r="D821" s="26" t="n">
        <f aca="false">_xlfn.NUMBERVALUE(RIGHT(A821,2))-43</f>
        <v>21</v>
      </c>
      <c r="E821" s="27" t="n">
        <f aca="false">DATE(2000+D821,C821,B821)</f>
        <v>44209</v>
      </c>
      <c r="F821" s="28" t="n">
        <v>13.9984</v>
      </c>
      <c r="G821" s="28" t="n">
        <v>13.9985</v>
      </c>
      <c r="H821" s="28" t="n">
        <v>13.9984</v>
      </c>
      <c r="I821" s="29" t="n">
        <f aca="false">F821-F822</f>
        <v>0.000500000000000611</v>
      </c>
      <c r="J821" s="30" t="n">
        <f aca="false">I821/F822/(E821-E822)*100</f>
        <v>0.00357196436608785</v>
      </c>
      <c r="K821" s="31" t="n">
        <f aca="false">IF(H821&lt;H822,1+K822,0)</f>
        <v>0</v>
      </c>
      <c r="L821" s="32" t="n">
        <f aca="false">MIN(0, H821-MAX(H822:H832))</f>
        <v>0</v>
      </c>
      <c r="M821" s="3" t="n">
        <f aca="false">ABS(L821)/MAX(H821:H832)</f>
        <v>0</v>
      </c>
    </row>
    <row r="822" customFormat="false" ht="15" hidden="false" customHeight="false" outlineLevel="0" collapsed="false">
      <c r="A822" s="25" t="s">
        <v>832</v>
      </c>
      <c r="B822" s="25" t="str">
        <f aca="false">LEFT(A822,2)</f>
        <v>12</v>
      </c>
      <c r="C822" s="26" t="n">
        <f aca="false">VLOOKUP(MID(A822,4,4),MONTHS!$A$1:$B$12,2,0)</f>
        <v>1</v>
      </c>
      <c r="D822" s="26" t="n">
        <f aca="false">_xlfn.NUMBERVALUE(RIGHT(A822,2))-43</f>
        <v>21</v>
      </c>
      <c r="E822" s="27" t="n">
        <f aca="false">DATE(2000+D822,C822,B822)</f>
        <v>44208</v>
      </c>
      <c r="F822" s="28" t="n">
        <v>13.9979</v>
      </c>
      <c r="G822" s="28" t="n">
        <v>13.998</v>
      </c>
      <c r="H822" s="28" t="n">
        <v>13.9979</v>
      </c>
      <c r="I822" s="29" t="n">
        <f aca="false">F822-F823</f>
        <v>0.000199999999999534</v>
      </c>
      <c r="J822" s="30" t="n">
        <f aca="false">I822/F823/(E822-E823)*100</f>
        <v>0.00142880616100884</v>
      </c>
      <c r="K822" s="31" t="n">
        <f aca="false">IF(H822&lt;H823,1+K823,0)</f>
        <v>0</v>
      </c>
      <c r="L822" s="32" t="n">
        <f aca="false">MIN(0, H822-MAX(H823:H833))</f>
        <v>0</v>
      </c>
      <c r="M822" s="3" t="n">
        <f aca="false">ABS(L822)/MAX(H822:H833)</f>
        <v>0</v>
      </c>
    </row>
    <row r="823" customFormat="false" ht="15" hidden="false" customHeight="false" outlineLevel="0" collapsed="false">
      <c r="A823" s="25" t="s">
        <v>833</v>
      </c>
      <c r="B823" s="25" t="str">
        <f aca="false">LEFT(A823,2)</f>
        <v>11</v>
      </c>
      <c r="C823" s="26" t="n">
        <f aca="false">VLOOKUP(MID(A823,4,4),MONTHS!$A$1:$B$12,2,0)</f>
        <v>1</v>
      </c>
      <c r="D823" s="26" t="n">
        <f aca="false">_xlfn.NUMBERVALUE(RIGHT(A823,2))-43</f>
        <v>21</v>
      </c>
      <c r="E823" s="27" t="n">
        <f aca="false">DATE(2000+D823,C823,B823)</f>
        <v>44207</v>
      </c>
      <c r="F823" s="28" t="n">
        <v>13.9977</v>
      </c>
      <c r="G823" s="28" t="n">
        <v>13.9978</v>
      </c>
      <c r="H823" s="28" t="n">
        <v>13.9977</v>
      </c>
      <c r="I823" s="29" t="n">
        <f aca="false">F823-F824</f>
        <v>0.000500000000000611</v>
      </c>
      <c r="J823" s="30" t="n">
        <f aca="false">I823/F824/(E823-E824)*100</f>
        <v>0.00119071433334431</v>
      </c>
      <c r="K823" s="31" t="n">
        <f aca="false">IF(H823&lt;H824,1+K824,0)</f>
        <v>0</v>
      </c>
      <c r="L823" s="32" t="n">
        <f aca="false">MIN(0, H823-MAX(H824:H834))</f>
        <v>0</v>
      </c>
      <c r="M823" s="3" t="n">
        <f aca="false">ABS(L823)/MAX(H823:H834)</f>
        <v>0</v>
      </c>
    </row>
    <row r="824" customFormat="false" ht="15" hidden="false" customHeight="false" outlineLevel="0" collapsed="false">
      <c r="A824" s="25" t="s">
        <v>834</v>
      </c>
      <c r="B824" s="25" t="str">
        <f aca="false">LEFT(A824,2)</f>
        <v>08</v>
      </c>
      <c r="C824" s="26" t="n">
        <f aca="false">VLOOKUP(MID(A824,4,4),MONTHS!$A$1:$B$12,2,0)</f>
        <v>1</v>
      </c>
      <c r="D824" s="26" t="n">
        <f aca="false">_xlfn.NUMBERVALUE(RIGHT(A824,2))-43</f>
        <v>21</v>
      </c>
      <c r="E824" s="27" t="n">
        <f aca="false">DATE(2000+D824,C824,B824)</f>
        <v>44204</v>
      </c>
      <c r="F824" s="28" t="n">
        <v>13.9972</v>
      </c>
      <c r="G824" s="28" t="n">
        <v>13.9973</v>
      </c>
      <c r="H824" s="28" t="n">
        <v>13.9972</v>
      </c>
      <c r="I824" s="29" t="n">
        <f aca="false">F824-F825</f>
        <v>0.000299999999999301</v>
      </c>
      <c r="J824" s="30" t="n">
        <f aca="false">I824/F825/(E824-E825)*100</f>
        <v>0.00214333173773693</v>
      </c>
      <c r="K824" s="31" t="n">
        <f aca="false">IF(H824&lt;H825,1+K825,0)</f>
        <v>0</v>
      </c>
      <c r="L824" s="32" t="n">
        <f aca="false">MIN(0, H824-MAX(H825:H835))</f>
        <v>0</v>
      </c>
      <c r="M824" s="3" t="n">
        <f aca="false">ABS(L824)/MAX(H824:H835)</f>
        <v>0</v>
      </c>
    </row>
    <row r="825" customFormat="false" ht="15" hidden="false" customHeight="false" outlineLevel="0" collapsed="false">
      <c r="A825" s="25" t="s">
        <v>835</v>
      </c>
      <c r="B825" s="25" t="str">
        <f aca="false">LEFT(A825,2)</f>
        <v>07</v>
      </c>
      <c r="C825" s="26" t="n">
        <f aca="false">VLOOKUP(MID(A825,4,4),MONTHS!$A$1:$B$12,2,0)</f>
        <v>1</v>
      </c>
      <c r="D825" s="26" t="n">
        <f aca="false">_xlfn.NUMBERVALUE(RIGHT(A825,2))-43</f>
        <v>21</v>
      </c>
      <c r="E825" s="27" t="n">
        <f aca="false">DATE(2000+D825,C825,B825)</f>
        <v>44203</v>
      </c>
      <c r="F825" s="28" t="n">
        <v>13.9969</v>
      </c>
      <c r="G825" s="28" t="n">
        <v>13.997</v>
      </c>
      <c r="H825" s="28" t="n">
        <v>13.9969</v>
      </c>
      <c r="I825" s="29" t="n">
        <f aca="false">F825-F826</f>
        <v>0.000799999999999912</v>
      </c>
      <c r="J825" s="30" t="n">
        <f aca="false">I825/F826/(E825-E826)*100</f>
        <v>0.00571587799458358</v>
      </c>
      <c r="K825" s="31" t="n">
        <f aca="false">IF(H825&lt;H826,1+K826,0)</f>
        <v>0</v>
      </c>
      <c r="L825" s="32" t="n">
        <f aca="false">MIN(0, H825-MAX(H826:H836))</f>
        <v>0</v>
      </c>
      <c r="M825" s="3" t="n">
        <f aca="false">ABS(L825)/MAX(H825:H836)</f>
        <v>0</v>
      </c>
    </row>
    <row r="826" customFormat="false" ht="15" hidden="false" customHeight="false" outlineLevel="0" collapsed="false">
      <c r="A826" s="25" t="s">
        <v>836</v>
      </c>
      <c r="B826" s="25" t="str">
        <f aca="false">LEFT(A826,2)</f>
        <v>06</v>
      </c>
      <c r="C826" s="26" t="n">
        <f aca="false">VLOOKUP(MID(A826,4,4),MONTHS!$A$1:$B$12,2,0)</f>
        <v>1</v>
      </c>
      <c r="D826" s="26" t="n">
        <f aca="false">_xlfn.NUMBERVALUE(RIGHT(A826,2))-43</f>
        <v>21</v>
      </c>
      <c r="E826" s="27" t="n">
        <f aca="false">DATE(2000+D826,C826,B826)</f>
        <v>44202</v>
      </c>
      <c r="F826" s="28" t="n">
        <v>13.9961</v>
      </c>
      <c r="G826" s="28" t="n">
        <v>13.9962</v>
      </c>
      <c r="H826" s="28" t="n">
        <v>13.9961</v>
      </c>
      <c r="I826" s="29" t="n">
        <f aca="false">F826-F827</f>
        <v>0.000700000000000145</v>
      </c>
      <c r="J826" s="30" t="n">
        <f aca="false">I826/F827/(E826-E827)*100</f>
        <v>0.00500164339711723</v>
      </c>
      <c r="K826" s="31" t="n">
        <f aca="false">IF(H826&lt;H827,1+K827,0)</f>
        <v>0</v>
      </c>
      <c r="L826" s="32" t="n">
        <f aca="false">MIN(0, H826-MAX(H827:H837))</f>
        <v>0</v>
      </c>
      <c r="M826" s="3" t="n">
        <f aca="false">ABS(L826)/MAX(H826:H837)</f>
        <v>0</v>
      </c>
    </row>
    <row r="827" customFormat="false" ht="15" hidden="false" customHeight="false" outlineLevel="0" collapsed="false">
      <c r="A827" s="25" t="s">
        <v>837</v>
      </c>
      <c r="B827" s="25" t="str">
        <f aca="false">LEFT(A827,2)</f>
        <v>05</v>
      </c>
      <c r="C827" s="26" t="n">
        <f aca="false">VLOOKUP(MID(A827,4,4),MONTHS!$A$1:$B$12,2,0)</f>
        <v>1</v>
      </c>
      <c r="D827" s="26" t="n">
        <f aca="false">_xlfn.NUMBERVALUE(RIGHT(A827,2))-43</f>
        <v>21</v>
      </c>
      <c r="E827" s="27" t="n">
        <f aca="false">DATE(2000+D827,C827,B827)</f>
        <v>44201</v>
      </c>
      <c r="F827" s="28" t="n">
        <v>13.9954</v>
      </c>
      <c r="G827" s="28" t="n">
        <v>13.9955</v>
      </c>
      <c r="H827" s="28" t="n">
        <v>13.9954</v>
      </c>
      <c r="I827" s="29" t="n">
        <f aca="false">F827-F828</f>
        <v>0.000299999999999301</v>
      </c>
      <c r="J827" s="30" t="n">
        <f aca="false">I827/F828/(E827-E828)*100</f>
        <v>0.00214360740544405</v>
      </c>
      <c r="K827" s="31" t="n">
        <f aca="false">IF(H827&lt;H828,1+K828,0)</f>
        <v>0</v>
      </c>
      <c r="L827" s="32" t="n">
        <f aca="false">MIN(0, H827-MAX(H828:H838))</f>
        <v>0</v>
      </c>
      <c r="M827" s="3" t="n">
        <f aca="false">ABS(L827)/MAX(H827:H838)</f>
        <v>0</v>
      </c>
    </row>
    <row r="828" customFormat="false" ht="15" hidden="false" customHeight="false" outlineLevel="0" collapsed="false">
      <c r="A828" s="25" t="s">
        <v>838</v>
      </c>
      <c r="B828" s="25" t="str">
        <f aca="false">LEFT(A828,2)</f>
        <v>04</v>
      </c>
      <c r="C828" s="26" t="n">
        <f aca="false">VLOOKUP(MID(A828,4,4),MONTHS!$A$1:$B$12,2,0)</f>
        <v>1</v>
      </c>
      <c r="D828" s="26" t="n">
        <f aca="false">_xlfn.NUMBERVALUE(RIGHT(A828,2))-43</f>
        <v>21</v>
      </c>
      <c r="E828" s="27" t="n">
        <f aca="false">DATE(2000+D828,C828,B828)</f>
        <v>44200</v>
      </c>
      <c r="F828" s="28" t="n">
        <v>13.9951</v>
      </c>
      <c r="G828" s="28" t="n">
        <v>13.9952</v>
      </c>
      <c r="H828" s="28" t="n">
        <v>13.9951</v>
      </c>
      <c r="I828" s="29" t="n">
        <f aca="false">F828-F829</f>
        <v>0.00180000000000113</v>
      </c>
      <c r="J828" s="30" t="n">
        <f aca="false">I828/F829/(E828-E829)*100</f>
        <v>0.00257265977289293</v>
      </c>
      <c r="K828" s="31" t="n">
        <f aca="false">IF(H828&lt;H829,1+K829,0)</f>
        <v>0</v>
      </c>
      <c r="L828" s="32" t="n">
        <f aca="false">MIN(0, H828-MAX(H829:H839))</f>
        <v>0</v>
      </c>
      <c r="M828" s="3" t="n">
        <f aca="false">ABS(L828)/MAX(H828:H839)</f>
        <v>0</v>
      </c>
    </row>
    <row r="829" customFormat="false" ht="15" hidden="false" customHeight="false" outlineLevel="0" collapsed="false">
      <c r="A829" s="25" t="s">
        <v>839</v>
      </c>
      <c r="B829" s="25" t="str">
        <f aca="false">LEFT(A829,2)</f>
        <v>30</v>
      </c>
      <c r="C829" s="26" t="n">
        <f aca="false">VLOOKUP(MID(A829,4,4),MONTHS!$A$1:$B$12,2,0)</f>
        <v>12</v>
      </c>
      <c r="D829" s="26" t="n">
        <f aca="false">_xlfn.NUMBERVALUE(RIGHT(A829,2))-43</f>
        <v>20</v>
      </c>
      <c r="E829" s="27" t="n">
        <f aca="false">DATE(2000+D829,C829,B829)</f>
        <v>44195</v>
      </c>
      <c r="F829" s="28" t="n">
        <v>13.9933</v>
      </c>
      <c r="G829" s="28" t="n">
        <v>13.9934</v>
      </c>
      <c r="H829" s="28" t="n">
        <v>13.9933</v>
      </c>
      <c r="I829" s="29" t="n">
        <f aca="false">F829-F830</f>
        <v>0.000499999999998835</v>
      </c>
      <c r="J829" s="30" t="n">
        <f aca="false">I829/F830/(E829-E830)*100</f>
        <v>0.00357326625120658</v>
      </c>
      <c r="K829" s="31" t="n">
        <f aca="false">IF(H829&lt;H830,1+K830,0)</f>
        <v>0</v>
      </c>
      <c r="L829" s="32" t="n">
        <f aca="false">MIN(0, H829-MAX(H830:H840))</f>
        <v>0</v>
      </c>
      <c r="M829" s="3" t="n">
        <f aca="false">ABS(L829)/MAX(H829:H840)</f>
        <v>0</v>
      </c>
    </row>
    <row r="830" customFormat="false" ht="15" hidden="false" customHeight="false" outlineLevel="0" collapsed="false">
      <c r="A830" s="25" t="s">
        <v>840</v>
      </c>
      <c r="B830" s="25" t="str">
        <f aca="false">LEFT(A830,2)</f>
        <v>29</v>
      </c>
      <c r="C830" s="26" t="n">
        <f aca="false">VLOOKUP(MID(A830,4,4),MONTHS!$A$1:$B$12,2,0)</f>
        <v>12</v>
      </c>
      <c r="D830" s="26" t="n">
        <f aca="false">_xlfn.NUMBERVALUE(RIGHT(A830,2))-43</f>
        <v>20</v>
      </c>
      <c r="E830" s="27" t="n">
        <f aca="false">DATE(2000+D830,C830,B830)</f>
        <v>44194</v>
      </c>
      <c r="F830" s="28" t="n">
        <v>13.9928</v>
      </c>
      <c r="G830" s="28" t="n">
        <v>13.9929</v>
      </c>
      <c r="H830" s="28" t="n">
        <v>13.9928</v>
      </c>
      <c r="I830" s="29" t="n">
        <f aca="false">F830-F831</f>
        <v>0.00140000000000029</v>
      </c>
      <c r="J830" s="30" t="n">
        <f aca="false">I830/F831/(E830-E831)*100</f>
        <v>0.0100061466329337</v>
      </c>
      <c r="K830" s="31" t="n">
        <f aca="false">IF(H830&lt;H831,1+K831,0)</f>
        <v>0</v>
      </c>
      <c r="L830" s="32" t="n">
        <f aca="false">MIN(0, H830-MAX(H831:H841))</f>
        <v>0</v>
      </c>
      <c r="M830" s="3" t="n">
        <f aca="false">ABS(L830)/MAX(H830:H841)</f>
        <v>0</v>
      </c>
    </row>
    <row r="831" customFormat="false" ht="15" hidden="false" customHeight="false" outlineLevel="0" collapsed="false">
      <c r="A831" s="25" t="s">
        <v>841</v>
      </c>
      <c r="B831" s="25" t="str">
        <f aca="false">LEFT(A831,2)</f>
        <v>28</v>
      </c>
      <c r="C831" s="26" t="n">
        <f aca="false">VLOOKUP(MID(A831,4,4),MONTHS!$A$1:$B$12,2,0)</f>
        <v>12</v>
      </c>
      <c r="D831" s="26" t="n">
        <f aca="false">_xlfn.NUMBERVALUE(RIGHT(A831,2))-43</f>
        <v>20</v>
      </c>
      <c r="E831" s="27" t="n">
        <f aca="false">DATE(2000+D831,C831,B831)</f>
        <v>44193</v>
      </c>
      <c r="F831" s="28" t="n">
        <v>13.9914</v>
      </c>
      <c r="G831" s="28" t="n">
        <v>13.9915</v>
      </c>
      <c r="H831" s="28" t="n">
        <v>13.9914</v>
      </c>
      <c r="I831" s="29" t="n">
        <f aca="false">F831-F832</f>
        <v>0.00110000000000099</v>
      </c>
      <c r="J831" s="30" t="n">
        <f aca="false">I831/F832/(E831-E832)*100</f>
        <v>0.00262086350304851</v>
      </c>
      <c r="K831" s="31" t="n">
        <f aca="false">IF(H831&lt;H832,1+K832,0)</f>
        <v>0</v>
      </c>
      <c r="L831" s="32" t="n">
        <f aca="false">MIN(0, H831-MAX(H832:H842))</f>
        <v>0</v>
      </c>
      <c r="M831" s="3" t="n">
        <f aca="false">ABS(L831)/MAX(H831:H842)</f>
        <v>0</v>
      </c>
    </row>
    <row r="832" customFormat="false" ht="15" hidden="false" customHeight="false" outlineLevel="0" collapsed="false">
      <c r="A832" s="25" t="s">
        <v>842</v>
      </c>
      <c r="B832" s="25" t="str">
        <f aca="false">LEFT(A832,2)</f>
        <v>25</v>
      </c>
      <c r="C832" s="26" t="n">
        <f aca="false">VLOOKUP(MID(A832,4,4),MONTHS!$A$1:$B$12,2,0)</f>
        <v>12</v>
      </c>
      <c r="D832" s="26" t="n">
        <f aca="false">_xlfn.NUMBERVALUE(RIGHT(A832,2))-43</f>
        <v>20</v>
      </c>
      <c r="E832" s="27" t="n">
        <f aca="false">DATE(2000+D832,C832,B832)</f>
        <v>44190</v>
      </c>
      <c r="F832" s="28" t="n">
        <v>13.9903</v>
      </c>
      <c r="G832" s="28" t="n">
        <v>13.9904</v>
      </c>
      <c r="H832" s="28" t="n">
        <v>13.9903</v>
      </c>
      <c r="I832" s="29" t="n">
        <f aca="false">F832-F833</f>
        <v>0.000199999999999534</v>
      </c>
      <c r="J832" s="30" t="n">
        <f aca="false">I832/F833/(E832-E833)*100</f>
        <v>0.00142958234751384</v>
      </c>
      <c r="K832" s="31" t="n">
        <f aca="false">IF(H832&lt;H833,1+K833,0)</f>
        <v>0</v>
      </c>
      <c r="L832" s="32" t="n">
        <f aca="false">MIN(0, H832-MAX(H833:H843))</f>
        <v>0</v>
      </c>
      <c r="M832" s="3" t="n">
        <f aca="false">ABS(L832)/MAX(H832:H843)</f>
        <v>0</v>
      </c>
    </row>
    <row r="833" customFormat="false" ht="15" hidden="false" customHeight="false" outlineLevel="0" collapsed="false">
      <c r="A833" s="25" t="s">
        <v>843</v>
      </c>
      <c r="B833" s="25" t="str">
        <f aca="false">LEFT(A833,2)</f>
        <v>24</v>
      </c>
      <c r="C833" s="26" t="n">
        <f aca="false">VLOOKUP(MID(A833,4,4),MONTHS!$A$1:$B$12,2,0)</f>
        <v>12</v>
      </c>
      <c r="D833" s="26" t="n">
        <f aca="false">_xlfn.NUMBERVALUE(RIGHT(A833,2))-43</f>
        <v>20</v>
      </c>
      <c r="E833" s="27" t="n">
        <f aca="false">DATE(2000+D833,C833,B833)</f>
        <v>44189</v>
      </c>
      <c r="F833" s="28" t="n">
        <v>13.9901</v>
      </c>
      <c r="G833" s="28" t="n">
        <v>13.9902</v>
      </c>
      <c r="H833" s="28" t="n">
        <v>13.9901</v>
      </c>
      <c r="I833" s="29" t="n">
        <f aca="false">F833-F834</f>
        <v>0</v>
      </c>
      <c r="J833" s="30" t="n">
        <f aca="false">I833/F834/(E833-E834)*100</f>
        <v>0</v>
      </c>
      <c r="K833" s="31" t="n">
        <f aca="false">IF(H833&lt;H834,1+K834,0)</f>
        <v>0</v>
      </c>
      <c r="L833" s="32" t="n">
        <f aca="false">MIN(0, H833-MAX(H834:H844))</f>
        <v>0</v>
      </c>
      <c r="M833" s="3" t="n">
        <f aca="false">ABS(L833)/MAX(H833:H844)</f>
        <v>0</v>
      </c>
    </row>
    <row r="834" customFormat="false" ht="15" hidden="false" customHeight="false" outlineLevel="0" collapsed="false">
      <c r="A834" s="25" t="s">
        <v>844</v>
      </c>
      <c r="B834" s="25" t="str">
        <f aca="false">LEFT(A834,2)</f>
        <v>23</v>
      </c>
      <c r="C834" s="26" t="n">
        <f aca="false">VLOOKUP(MID(A834,4,4),MONTHS!$A$1:$B$12,2,0)</f>
        <v>12</v>
      </c>
      <c r="D834" s="26" t="n">
        <f aca="false">_xlfn.NUMBERVALUE(RIGHT(A834,2))-43</f>
        <v>20</v>
      </c>
      <c r="E834" s="27" t="n">
        <f aca="false">DATE(2000+D834,C834,B834)</f>
        <v>44188</v>
      </c>
      <c r="F834" s="28" t="n">
        <v>13.9901</v>
      </c>
      <c r="G834" s="28" t="n">
        <v>13.9902</v>
      </c>
      <c r="H834" s="28" t="n">
        <v>13.9901</v>
      </c>
      <c r="I834" s="29" t="n">
        <f aca="false">F834-F835</f>
        <v>0.000199999999999534</v>
      </c>
      <c r="J834" s="30" t="n">
        <f aca="false">I834/F835/(E834-E835)*100</f>
        <v>0.00142960278486289</v>
      </c>
      <c r="K834" s="31" t="n">
        <f aca="false">IF(H834&lt;H835,1+K835,0)</f>
        <v>0</v>
      </c>
      <c r="L834" s="32" t="n">
        <f aca="false">MIN(0, H834-MAX(H835:H845))</f>
        <v>0</v>
      </c>
      <c r="M834" s="3" t="n">
        <f aca="false">ABS(L834)/MAX(H834:H845)</f>
        <v>0</v>
      </c>
    </row>
    <row r="835" customFormat="false" ht="15" hidden="false" customHeight="false" outlineLevel="0" collapsed="false">
      <c r="A835" s="25" t="s">
        <v>845</v>
      </c>
      <c r="B835" s="25" t="str">
        <f aca="false">LEFT(A835,2)</f>
        <v>22</v>
      </c>
      <c r="C835" s="26" t="n">
        <f aca="false">VLOOKUP(MID(A835,4,4),MONTHS!$A$1:$B$12,2,0)</f>
        <v>12</v>
      </c>
      <c r="D835" s="26" t="n">
        <f aca="false">_xlfn.NUMBERVALUE(RIGHT(A835,2))-43</f>
        <v>20</v>
      </c>
      <c r="E835" s="27" t="n">
        <f aca="false">DATE(2000+D835,C835,B835)</f>
        <v>44187</v>
      </c>
      <c r="F835" s="28" t="n">
        <v>13.9899</v>
      </c>
      <c r="G835" s="28" t="n">
        <v>13.99</v>
      </c>
      <c r="H835" s="28" t="n">
        <v>13.9899</v>
      </c>
      <c r="I835" s="29" t="n">
        <f aca="false">F835-F836</f>
        <v>0.000500000000000611</v>
      </c>
      <c r="J835" s="30" t="n">
        <f aca="false">I835/F836/(E835-E836)*100</f>
        <v>0.00357413470199302</v>
      </c>
      <c r="K835" s="31" t="n">
        <f aca="false">IF(H835&lt;H836,1+K836,0)</f>
        <v>0</v>
      </c>
      <c r="L835" s="32" t="n">
        <f aca="false">MIN(0, H835-MAX(H836:H846))</f>
        <v>0</v>
      </c>
      <c r="M835" s="3" t="n">
        <f aca="false">ABS(L835)/MAX(H835:H846)</f>
        <v>0</v>
      </c>
    </row>
    <row r="836" customFormat="false" ht="15" hidden="false" customHeight="false" outlineLevel="0" collapsed="false">
      <c r="A836" s="25" t="s">
        <v>846</v>
      </c>
      <c r="B836" s="25" t="str">
        <f aca="false">LEFT(A836,2)</f>
        <v>21</v>
      </c>
      <c r="C836" s="26" t="n">
        <f aca="false">VLOOKUP(MID(A836,4,4),MONTHS!$A$1:$B$12,2,0)</f>
        <v>12</v>
      </c>
      <c r="D836" s="26" t="n">
        <f aca="false">_xlfn.NUMBERVALUE(RIGHT(A836,2))-43</f>
        <v>20</v>
      </c>
      <c r="E836" s="27" t="n">
        <f aca="false">DATE(2000+D836,C836,B836)</f>
        <v>44186</v>
      </c>
      <c r="F836" s="28" t="n">
        <v>13.9894</v>
      </c>
      <c r="G836" s="28" t="n">
        <v>13.9895</v>
      </c>
      <c r="H836" s="28" t="n">
        <v>13.9894</v>
      </c>
      <c r="I836" s="29" t="n">
        <f aca="false">F836-F837</f>
        <v>0.000500000000000611</v>
      </c>
      <c r="J836" s="30" t="n">
        <f aca="false">I836/F837/(E836-E837)*100</f>
        <v>0.00119142081698254</v>
      </c>
      <c r="K836" s="31" t="n">
        <f aca="false">IF(H836&lt;H837,1+K837,0)</f>
        <v>0</v>
      </c>
      <c r="L836" s="32" t="n">
        <f aca="false">MIN(0, H836-MAX(H837:H847))</f>
        <v>0</v>
      </c>
      <c r="M836" s="3" t="n">
        <f aca="false">ABS(L836)/MAX(H836:H847)</f>
        <v>0</v>
      </c>
    </row>
    <row r="837" customFormat="false" ht="15" hidden="false" customHeight="false" outlineLevel="0" collapsed="false">
      <c r="A837" s="25" t="s">
        <v>847</v>
      </c>
      <c r="B837" s="25" t="str">
        <f aca="false">LEFT(A837,2)</f>
        <v>18</v>
      </c>
      <c r="C837" s="26" t="n">
        <f aca="false">VLOOKUP(MID(A837,4,4),MONTHS!$A$1:$B$12,2,0)</f>
        <v>12</v>
      </c>
      <c r="D837" s="26" t="n">
        <f aca="false">_xlfn.NUMBERVALUE(RIGHT(A837,2))-43</f>
        <v>20</v>
      </c>
      <c r="E837" s="27" t="n">
        <f aca="false">DATE(2000+D837,C837,B837)</f>
        <v>44183</v>
      </c>
      <c r="F837" s="28" t="n">
        <v>13.9889</v>
      </c>
      <c r="G837" s="28" t="n">
        <v>13.989</v>
      </c>
      <c r="H837" s="28" t="n">
        <v>13.9889</v>
      </c>
      <c r="I837" s="29" t="n">
        <f aca="false">F837-F838</f>
        <v>0.000899999999999679</v>
      </c>
      <c r="J837" s="30" t="n">
        <f aca="false">I837/F838/(E837-E838)*100</f>
        <v>0.00643408635973462</v>
      </c>
      <c r="K837" s="31" t="n">
        <f aca="false">IF(H837&lt;H838,1+K838,0)</f>
        <v>0</v>
      </c>
      <c r="L837" s="32" t="n">
        <f aca="false">MIN(0, H837-MAX(H838:H848))</f>
        <v>0</v>
      </c>
      <c r="M837" s="3" t="n">
        <f aca="false">ABS(L837)/MAX(H837:H848)</f>
        <v>0</v>
      </c>
    </row>
    <row r="838" customFormat="false" ht="15" hidden="false" customHeight="false" outlineLevel="0" collapsed="false">
      <c r="A838" s="25" t="s">
        <v>848</v>
      </c>
      <c r="B838" s="25" t="str">
        <f aca="false">LEFT(A838,2)</f>
        <v>17</v>
      </c>
      <c r="C838" s="26" t="n">
        <f aca="false">VLOOKUP(MID(A838,4,4),MONTHS!$A$1:$B$12,2,0)</f>
        <v>12</v>
      </c>
      <c r="D838" s="26" t="n">
        <f aca="false">_xlfn.NUMBERVALUE(RIGHT(A838,2))-43</f>
        <v>20</v>
      </c>
      <c r="E838" s="27" t="n">
        <f aca="false">DATE(2000+D838,C838,B838)</f>
        <v>44182</v>
      </c>
      <c r="F838" s="28" t="n">
        <v>13.988</v>
      </c>
      <c r="G838" s="28" t="n">
        <v>13.9881</v>
      </c>
      <c r="H838" s="28" t="n">
        <v>13.988</v>
      </c>
      <c r="I838" s="29" t="n">
        <f aca="false">F838-F839</f>
        <v>0.000899999999999679</v>
      </c>
      <c r="J838" s="30" t="n">
        <f aca="false">I838/F839/(E838-E839)*100</f>
        <v>0.00643450036104467</v>
      </c>
      <c r="K838" s="31" t="n">
        <f aca="false">IF(H838&lt;H839,1+K839,0)</f>
        <v>0</v>
      </c>
      <c r="L838" s="32" t="n">
        <f aca="false">MIN(0, H838-MAX(H839:H849))</f>
        <v>0</v>
      </c>
      <c r="M838" s="3" t="n">
        <f aca="false">ABS(L838)/MAX(H838:H849)</f>
        <v>0</v>
      </c>
    </row>
    <row r="839" customFormat="false" ht="15" hidden="false" customHeight="false" outlineLevel="0" collapsed="false">
      <c r="A839" s="25" t="s">
        <v>849</v>
      </c>
      <c r="B839" s="25" t="str">
        <f aca="false">LEFT(A839,2)</f>
        <v>16</v>
      </c>
      <c r="C839" s="26" t="n">
        <f aca="false">VLOOKUP(MID(A839,4,4),MONTHS!$A$1:$B$12,2,0)</f>
        <v>12</v>
      </c>
      <c r="D839" s="26" t="n">
        <f aca="false">_xlfn.NUMBERVALUE(RIGHT(A839,2))-43</f>
        <v>20</v>
      </c>
      <c r="E839" s="27" t="n">
        <f aca="false">DATE(2000+D839,C839,B839)</f>
        <v>44181</v>
      </c>
      <c r="F839" s="28" t="n">
        <v>13.9871</v>
      </c>
      <c r="G839" s="28" t="n">
        <v>13.9872</v>
      </c>
      <c r="H839" s="28" t="n">
        <v>13.9871</v>
      </c>
      <c r="I839" s="29" t="n">
        <f aca="false">F839-F840</f>
        <v>-0.000600000000000378</v>
      </c>
      <c r="J839" s="30" t="n">
        <f aca="false">I839/F840/(E839-E840)*100</f>
        <v>-0.00428948290283877</v>
      </c>
      <c r="K839" s="31" t="n">
        <f aca="false">IF(H839&lt;H840,1+K840,0)</f>
        <v>1</v>
      </c>
      <c r="L839" s="32" t="n">
        <f aca="false">MIN(0, H839-MAX(H840:H850))</f>
        <v>-0.000600000000000378</v>
      </c>
      <c r="M839" s="3" t="n">
        <f aca="false">ABS(L839)/MAX(H839:H850)</f>
        <v>4.28948290283877E-005</v>
      </c>
    </row>
    <row r="840" customFormat="false" ht="15" hidden="false" customHeight="false" outlineLevel="0" collapsed="false">
      <c r="A840" s="25" t="s">
        <v>850</v>
      </c>
      <c r="B840" s="25" t="str">
        <f aca="false">LEFT(A840,2)</f>
        <v>15</v>
      </c>
      <c r="C840" s="26" t="n">
        <f aca="false">VLOOKUP(MID(A840,4,4),MONTHS!$A$1:$B$12,2,0)</f>
        <v>12</v>
      </c>
      <c r="D840" s="26" t="n">
        <f aca="false">_xlfn.NUMBERVALUE(RIGHT(A840,2))-43</f>
        <v>20</v>
      </c>
      <c r="E840" s="27" t="n">
        <f aca="false">DATE(2000+D840,C840,B840)</f>
        <v>44180</v>
      </c>
      <c r="F840" s="28" t="n">
        <v>13.9877</v>
      </c>
      <c r="G840" s="28" t="n">
        <v>13.9878</v>
      </c>
      <c r="H840" s="28" t="n">
        <v>13.9877</v>
      </c>
      <c r="I840" s="29" t="n">
        <f aca="false">F840-F841</f>
        <v>0.00179999999999936</v>
      </c>
      <c r="J840" s="30" t="n">
        <f aca="false">I840/F841/(E840-E841)*100</f>
        <v>0.0128701048913503</v>
      </c>
      <c r="K840" s="31" t="n">
        <f aca="false">IF(H840&lt;H841,1+K841,0)</f>
        <v>0</v>
      </c>
      <c r="L840" s="32" t="n">
        <f aca="false">MIN(0, H840-MAX(H841:H851))</f>
        <v>0</v>
      </c>
      <c r="M840" s="3" t="n">
        <f aca="false">ABS(L840)/MAX(H840:H851)</f>
        <v>0</v>
      </c>
    </row>
    <row r="841" customFormat="false" ht="15" hidden="false" customHeight="false" outlineLevel="0" collapsed="false">
      <c r="A841" s="25" t="s">
        <v>851</v>
      </c>
      <c r="B841" s="25" t="str">
        <f aca="false">LEFT(A841,2)</f>
        <v>14</v>
      </c>
      <c r="C841" s="26" t="n">
        <f aca="false">VLOOKUP(MID(A841,4,4),MONTHS!$A$1:$B$12,2,0)</f>
        <v>12</v>
      </c>
      <c r="D841" s="26" t="n">
        <f aca="false">_xlfn.NUMBERVALUE(RIGHT(A841,2))-43</f>
        <v>20</v>
      </c>
      <c r="E841" s="27" t="n">
        <f aca="false">DATE(2000+D841,C841,B841)</f>
        <v>44179</v>
      </c>
      <c r="F841" s="28" t="n">
        <v>13.9859</v>
      </c>
      <c r="G841" s="28" t="n">
        <v>13.986</v>
      </c>
      <c r="H841" s="28" t="n">
        <v>13.9859</v>
      </c>
      <c r="I841" s="29" t="n">
        <f aca="false">F841-F842</f>
        <v>0.00270000000000081</v>
      </c>
      <c r="J841" s="30" t="n">
        <f aca="false">I841/F842/(E841-E842)*100</f>
        <v>0.00386177698953146</v>
      </c>
      <c r="K841" s="31" t="n">
        <f aca="false">IF(H841&lt;H842,1+K842,0)</f>
        <v>0</v>
      </c>
      <c r="L841" s="32" t="n">
        <f aca="false">MIN(0, H841-MAX(H842:H852))</f>
        <v>0</v>
      </c>
      <c r="M841" s="3" t="n">
        <f aca="false">ABS(L841)/MAX(H841:H852)</f>
        <v>0</v>
      </c>
    </row>
    <row r="842" customFormat="false" ht="15" hidden="false" customHeight="false" outlineLevel="0" collapsed="false">
      <c r="A842" s="25" t="s">
        <v>852</v>
      </c>
      <c r="B842" s="25" t="str">
        <f aca="false">LEFT(A842,2)</f>
        <v>09</v>
      </c>
      <c r="C842" s="26" t="n">
        <f aca="false">VLOOKUP(MID(A842,4,4),MONTHS!$A$1:$B$12,2,0)</f>
        <v>12</v>
      </c>
      <c r="D842" s="26" t="n">
        <f aca="false">_xlfn.NUMBERVALUE(RIGHT(A842,2))-43</f>
        <v>20</v>
      </c>
      <c r="E842" s="27" t="n">
        <f aca="false">DATE(2000+D842,C842,B842)</f>
        <v>44174</v>
      </c>
      <c r="F842" s="28" t="n">
        <v>13.9832</v>
      </c>
      <c r="G842" s="28" t="n">
        <v>13.9833</v>
      </c>
      <c r="H842" s="28" t="n">
        <v>13.9832</v>
      </c>
      <c r="I842" s="29" t="n">
        <f aca="false">F842-F843</f>
        <v>0.000999999999999446</v>
      </c>
      <c r="J842" s="30" t="n">
        <f aca="false">I842/F843/(E842-E843)*100</f>
        <v>0.0071519503368529</v>
      </c>
      <c r="K842" s="31" t="n">
        <f aca="false">IF(H842&lt;H843,1+K843,0)</f>
        <v>0</v>
      </c>
      <c r="L842" s="32" t="n">
        <f aca="false">MIN(0, H842-MAX(H843:H853))</f>
        <v>0</v>
      </c>
      <c r="M842" s="3" t="n">
        <f aca="false">ABS(L842)/MAX(H842:H853)</f>
        <v>0</v>
      </c>
    </row>
    <row r="843" customFormat="false" ht="15" hidden="false" customHeight="false" outlineLevel="0" collapsed="false">
      <c r="A843" s="25" t="s">
        <v>853</v>
      </c>
      <c r="B843" s="25" t="str">
        <f aca="false">LEFT(A843,2)</f>
        <v>08</v>
      </c>
      <c r="C843" s="26" t="n">
        <f aca="false">VLOOKUP(MID(A843,4,4),MONTHS!$A$1:$B$12,2,0)</f>
        <v>12</v>
      </c>
      <c r="D843" s="26" t="n">
        <f aca="false">_xlfn.NUMBERVALUE(RIGHT(A843,2))-43</f>
        <v>20</v>
      </c>
      <c r="E843" s="27" t="n">
        <f aca="false">DATE(2000+D843,C843,B843)</f>
        <v>44173</v>
      </c>
      <c r="F843" s="28" t="n">
        <v>13.9822</v>
      </c>
      <c r="G843" s="28" t="n">
        <v>13.9823</v>
      </c>
      <c r="H843" s="28" t="n">
        <v>13.9822</v>
      </c>
      <c r="I843" s="29" t="n">
        <f aca="false">F843-F844</f>
        <v>0.00159999999999982</v>
      </c>
      <c r="J843" s="30" t="n">
        <f aca="false">I843/F844/(E843-E844)*100</f>
        <v>0.00286110753472638</v>
      </c>
      <c r="K843" s="31" t="n">
        <f aca="false">IF(H843&lt;H844,1+K844,0)</f>
        <v>0</v>
      </c>
      <c r="L843" s="32" t="n">
        <f aca="false">MIN(0, H843-MAX(H844:H854))</f>
        <v>0</v>
      </c>
      <c r="M843" s="3" t="n">
        <f aca="false">ABS(L843)/MAX(H843:H854)</f>
        <v>0</v>
      </c>
    </row>
    <row r="844" customFormat="false" ht="15" hidden="false" customHeight="false" outlineLevel="0" collapsed="false">
      <c r="A844" s="25" t="s">
        <v>854</v>
      </c>
      <c r="B844" s="25" t="str">
        <f aca="false">LEFT(A844,2)</f>
        <v>04</v>
      </c>
      <c r="C844" s="26" t="n">
        <f aca="false">VLOOKUP(MID(A844,4,4),MONTHS!$A$1:$B$12,2,0)</f>
        <v>12</v>
      </c>
      <c r="D844" s="26" t="n">
        <f aca="false">_xlfn.NUMBERVALUE(RIGHT(A844,2))-43</f>
        <v>20</v>
      </c>
      <c r="E844" s="27" t="n">
        <f aca="false">DATE(2000+D844,C844,B844)</f>
        <v>44169</v>
      </c>
      <c r="F844" s="28" t="n">
        <v>13.9806</v>
      </c>
      <c r="G844" s="28" t="n">
        <v>13.9807</v>
      </c>
      <c r="H844" s="28" t="n">
        <v>13.9806</v>
      </c>
      <c r="I844" s="29" t="n">
        <f aca="false">F844-F845</f>
        <v>0.000799999999999912</v>
      </c>
      <c r="J844" s="30" t="n">
        <f aca="false">I844/F845/(E844-E845)*100</f>
        <v>0.00572254252564351</v>
      </c>
      <c r="K844" s="31" t="n">
        <f aca="false">IF(H844&lt;H845,1+K845,0)</f>
        <v>0</v>
      </c>
      <c r="L844" s="32" t="n">
        <f aca="false">MIN(0, H844-MAX(H845:H855))</f>
        <v>0</v>
      </c>
      <c r="M844" s="3" t="n">
        <f aca="false">ABS(L844)/MAX(H844:H855)</f>
        <v>0</v>
      </c>
    </row>
    <row r="845" customFormat="false" ht="15" hidden="false" customHeight="false" outlineLevel="0" collapsed="false">
      <c r="A845" s="25" t="s">
        <v>855</v>
      </c>
      <c r="B845" s="25" t="str">
        <f aca="false">LEFT(A845,2)</f>
        <v>03</v>
      </c>
      <c r="C845" s="26" t="n">
        <f aca="false">VLOOKUP(MID(A845,4,4),MONTHS!$A$1:$B$12,2,0)</f>
        <v>12</v>
      </c>
      <c r="D845" s="26" t="n">
        <f aca="false">_xlfn.NUMBERVALUE(RIGHT(A845,2))-43</f>
        <v>20</v>
      </c>
      <c r="E845" s="27" t="n">
        <f aca="false">DATE(2000+D845,C845,B845)</f>
        <v>44168</v>
      </c>
      <c r="F845" s="28" t="n">
        <v>13.9798</v>
      </c>
      <c r="G845" s="28" t="n">
        <v>13.9799</v>
      </c>
      <c r="H845" s="28" t="n">
        <v>13.9798</v>
      </c>
      <c r="I845" s="29" t="n">
        <f aca="false">F845-F846</f>
        <v>0.00140000000000029</v>
      </c>
      <c r="J845" s="30" t="n">
        <f aca="false">I845/F846/(E845-E846)*100</f>
        <v>0.0100154524122953</v>
      </c>
      <c r="K845" s="31" t="n">
        <f aca="false">IF(H845&lt;H846,1+K846,0)</f>
        <v>0</v>
      </c>
      <c r="L845" s="32" t="n">
        <f aca="false">MIN(0, H845-MAX(H846:H856))</f>
        <v>0</v>
      </c>
      <c r="M845" s="3" t="n">
        <f aca="false">ABS(L845)/MAX(H845:H856)</f>
        <v>0</v>
      </c>
    </row>
    <row r="846" customFormat="false" ht="15" hidden="false" customHeight="false" outlineLevel="0" collapsed="false">
      <c r="A846" s="25" t="s">
        <v>856</v>
      </c>
      <c r="B846" s="25" t="str">
        <f aca="false">LEFT(A846,2)</f>
        <v>02</v>
      </c>
      <c r="C846" s="26" t="n">
        <f aca="false">VLOOKUP(MID(A846,4,4),MONTHS!$A$1:$B$12,2,0)</f>
        <v>12</v>
      </c>
      <c r="D846" s="26" t="n">
        <f aca="false">_xlfn.NUMBERVALUE(RIGHT(A846,2))-43</f>
        <v>20</v>
      </c>
      <c r="E846" s="27" t="n">
        <f aca="false">DATE(2000+D846,C846,B846)</f>
        <v>44167</v>
      </c>
      <c r="F846" s="28" t="n">
        <v>13.9784</v>
      </c>
      <c r="G846" s="28" t="n">
        <v>13.9785</v>
      </c>
      <c r="H846" s="28" t="n">
        <v>13.9784</v>
      </c>
      <c r="I846" s="29" t="n">
        <f aca="false">F846-F847</f>
        <v>0.00110000000000099</v>
      </c>
      <c r="J846" s="30" t="n">
        <f aca="false">I846/F847/(E846-E847)*100</f>
        <v>0.00786990334328511</v>
      </c>
      <c r="K846" s="31" t="n">
        <f aca="false">IF(H846&lt;H847,1+K847,0)</f>
        <v>0</v>
      </c>
      <c r="L846" s="32" t="n">
        <f aca="false">MIN(0, H846-MAX(H847:H857))</f>
        <v>0</v>
      </c>
      <c r="M846" s="3" t="n">
        <f aca="false">ABS(L846)/MAX(H846:H857)</f>
        <v>0</v>
      </c>
    </row>
    <row r="847" customFormat="false" ht="15" hidden="false" customHeight="false" outlineLevel="0" collapsed="false">
      <c r="A847" s="25" t="s">
        <v>857</v>
      </c>
      <c r="B847" s="25" t="str">
        <f aca="false">LEFT(A847,2)</f>
        <v>01</v>
      </c>
      <c r="C847" s="26" t="n">
        <f aca="false">VLOOKUP(MID(A847,4,4),MONTHS!$A$1:$B$12,2,0)</f>
        <v>12</v>
      </c>
      <c r="D847" s="26" t="n">
        <f aca="false">_xlfn.NUMBERVALUE(RIGHT(A847,2))-43</f>
        <v>20</v>
      </c>
      <c r="E847" s="27" t="n">
        <f aca="false">DATE(2000+D847,C847,B847)</f>
        <v>44166</v>
      </c>
      <c r="F847" s="28" t="n">
        <v>13.9773</v>
      </c>
      <c r="G847" s="28" t="n">
        <v>13.9774</v>
      </c>
      <c r="H847" s="28" t="n">
        <v>13.9773</v>
      </c>
      <c r="I847" s="29" t="n">
        <f aca="false">F847-F848</f>
        <v>0.000600000000000378</v>
      </c>
      <c r="J847" s="30" t="n">
        <f aca="false">I847/F848/(E847-E848)*100</f>
        <v>0.0042928588293401</v>
      </c>
      <c r="K847" s="31" t="n">
        <f aca="false">IF(H847&lt;H848,1+K848,0)</f>
        <v>0</v>
      </c>
      <c r="L847" s="32" t="n">
        <f aca="false">MIN(0, H847-MAX(H848:H858))</f>
        <v>0</v>
      </c>
      <c r="M847" s="3" t="n">
        <f aca="false">ABS(L847)/MAX(H847:H858)</f>
        <v>0</v>
      </c>
    </row>
    <row r="848" customFormat="false" ht="15" hidden="false" customHeight="false" outlineLevel="0" collapsed="false">
      <c r="A848" s="25" t="s">
        <v>858</v>
      </c>
      <c r="B848" s="25" t="str">
        <f aca="false">LEFT(A848,2)</f>
        <v>30</v>
      </c>
      <c r="C848" s="26" t="n">
        <f aca="false">VLOOKUP(MID(A848,4,4),MONTHS!$A$1:$B$12,2,0)</f>
        <v>11</v>
      </c>
      <c r="D848" s="26" t="n">
        <f aca="false">_xlfn.NUMBERVALUE(RIGHT(A848,2))-43</f>
        <v>20</v>
      </c>
      <c r="E848" s="27" t="n">
        <f aca="false">DATE(2000+D848,C848,B848)</f>
        <v>44165</v>
      </c>
      <c r="F848" s="28" t="n">
        <v>13.9767</v>
      </c>
      <c r="G848" s="28" t="n">
        <v>13.9768</v>
      </c>
      <c r="H848" s="28" t="n">
        <v>13.9767</v>
      </c>
      <c r="I848" s="29" t="n">
        <f aca="false">F848-F849</f>
        <v>0.000799999999999912</v>
      </c>
      <c r="J848" s="30" t="n">
        <f aca="false">I848/F849/(E848-E849)*100</f>
        <v>0.00190804647047158</v>
      </c>
      <c r="K848" s="31" t="n">
        <f aca="false">IF(H848&lt;H849,1+K849,0)</f>
        <v>0</v>
      </c>
      <c r="L848" s="32" t="n">
        <f aca="false">MIN(0, H848-MAX(H849:H859))</f>
        <v>0</v>
      </c>
      <c r="M848" s="3" t="n">
        <f aca="false">ABS(L848)/MAX(H848:H859)</f>
        <v>0</v>
      </c>
    </row>
    <row r="849" customFormat="false" ht="15" hidden="false" customHeight="false" outlineLevel="0" collapsed="false">
      <c r="A849" s="25" t="s">
        <v>859</v>
      </c>
      <c r="B849" s="25" t="str">
        <f aca="false">LEFT(A849,2)</f>
        <v>27</v>
      </c>
      <c r="C849" s="26" t="n">
        <f aca="false">VLOOKUP(MID(A849,4,4),MONTHS!$A$1:$B$12,2,0)</f>
        <v>11</v>
      </c>
      <c r="D849" s="26" t="n">
        <f aca="false">_xlfn.NUMBERVALUE(RIGHT(A849,2))-43</f>
        <v>20</v>
      </c>
      <c r="E849" s="27" t="n">
        <f aca="false">DATE(2000+D849,C849,B849)</f>
        <v>44162</v>
      </c>
      <c r="F849" s="28" t="n">
        <v>13.9759</v>
      </c>
      <c r="G849" s="28" t="n">
        <v>13.976</v>
      </c>
      <c r="H849" s="28" t="n">
        <v>13.9759</v>
      </c>
      <c r="I849" s="29" t="n">
        <f aca="false">F849-F850</f>
        <v>0.000399999999999068</v>
      </c>
      <c r="J849" s="30" t="n">
        <f aca="false">I849/F850/(E849-E850)*100</f>
        <v>0.00286215162247553</v>
      </c>
      <c r="K849" s="31" t="n">
        <f aca="false">IF(H849&lt;H850,1+K850,0)</f>
        <v>0</v>
      </c>
      <c r="L849" s="32" t="n">
        <f aca="false">MIN(0, H849-MAX(H850:H860))</f>
        <v>0</v>
      </c>
      <c r="M849" s="3" t="n">
        <f aca="false">ABS(L849)/MAX(H849:H860)</f>
        <v>0</v>
      </c>
    </row>
    <row r="850" customFormat="false" ht="15" hidden="false" customHeight="false" outlineLevel="0" collapsed="false">
      <c r="A850" s="25" t="s">
        <v>860</v>
      </c>
      <c r="B850" s="25" t="str">
        <f aca="false">LEFT(A850,2)</f>
        <v>26</v>
      </c>
      <c r="C850" s="26" t="n">
        <f aca="false">VLOOKUP(MID(A850,4,4),MONTHS!$A$1:$B$12,2,0)</f>
        <v>11</v>
      </c>
      <c r="D850" s="26" t="n">
        <f aca="false">_xlfn.NUMBERVALUE(RIGHT(A850,2))-43</f>
        <v>20</v>
      </c>
      <c r="E850" s="27" t="n">
        <f aca="false">DATE(2000+D850,C850,B850)</f>
        <v>44161</v>
      </c>
      <c r="F850" s="28" t="n">
        <v>13.9755</v>
      </c>
      <c r="G850" s="28" t="n">
        <v>13.9756</v>
      </c>
      <c r="H850" s="28" t="n">
        <v>13.9755</v>
      </c>
      <c r="I850" s="29" t="n">
        <f aca="false">F850-F851</f>
        <v>0.000899999999999679</v>
      </c>
      <c r="J850" s="30" t="n">
        <f aca="false">I850/F851/(E850-E851)*100</f>
        <v>0.00644025589283184</v>
      </c>
      <c r="K850" s="31" t="n">
        <f aca="false">IF(H850&lt;H851,1+K851,0)</f>
        <v>0</v>
      </c>
      <c r="L850" s="32" t="n">
        <f aca="false">MIN(0, H850-MAX(H851:H861))</f>
        <v>0</v>
      </c>
      <c r="M850" s="3" t="n">
        <f aca="false">ABS(L850)/MAX(H850:H861)</f>
        <v>0</v>
      </c>
    </row>
    <row r="851" customFormat="false" ht="15" hidden="false" customHeight="false" outlineLevel="0" collapsed="false">
      <c r="A851" s="25" t="s">
        <v>861</v>
      </c>
      <c r="B851" s="25" t="str">
        <f aca="false">LEFT(A851,2)</f>
        <v>25</v>
      </c>
      <c r="C851" s="26" t="n">
        <f aca="false">VLOOKUP(MID(A851,4,4),MONTHS!$A$1:$B$12,2,0)</f>
        <v>11</v>
      </c>
      <c r="D851" s="26" t="n">
        <f aca="false">_xlfn.NUMBERVALUE(RIGHT(A851,2))-43</f>
        <v>20</v>
      </c>
      <c r="E851" s="27" t="n">
        <f aca="false">DATE(2000+D851,C851,B851)</f>
        <v>44160</v>
      </c>
      <c r="F851" s="28" t="n">
        <v>13.9746</v>
      </c>
      <c r="G851" s="28" t="n">
        <v>13.9747</v>
      </c>
      <c r="H851" s="28" t="n">
        <v>13.9746</v>
      </c>
      <c r="I851" s="29" t="n">
        <f aca="false">F851-F852</f>
        <v>0.000600000000000378</v>
      </c>
      <c r="J851" s="30" t="n">
        <f aca="false">I851/F852/(E851-E852)*100</f>
        <v>0.00429368827823371</v>
      </c>
      <c r="K851" s="31" t="n">
        <f aca="false">IF(H851&lt;H852,1+K852,0)</f>
        <v>0</v>
      </c>
      <c r="L851" s="32" t="n">
        <f aca="false">MIN(0, H851-MAX(H852:H862))</f>
        <v>0</v>
      </c>
      <c r="M851" s="3" t="n">
        <f aca="false">ABS(L851)/MAX(H851:H862)</f>
        <v>0</v>
      </c>
    </row>
    <row r="852" customFormat="false" ht="15" hidden="false" customHeight="false" outlineLevel="0" collapsed="false">
      <c r="A852" s="25" t="s">
        <v>862</v>
      </c>
      <c r="B852" s="25" t="str">
        <f aca="false">LEFT(A852,2)</f>
        <v>24</v>
      </c>
      <c r="C852" s="26" t="n">
        <f aca="false">VLOOKUP(MID(A852,4,4),MONTHS!$A$1:$B$12,2,0)</f>
        <v>11</v>
      </c>
      <c r="D852" s="26" t="n">
        <f aca="false">_xlfn.NUMBERVALUE(RIGHT(A852,2))-43</f>
        <v>20</v>
      </c>
      <c r="E852" s="27" t="n">
        <f aca="false">DATE(2000+D852,C852,B852)</f>
        <v>44159</v>
      </c>
      <c r="F852" s="28" t="n">
        <v>13.974</v>
      </c>
      <c r="G852" s="28" t="n">
        <v>13.9741</v>
      </c>
      <c r="H852" s="28" t="n">
        <v>13.974</v>
      </c>
      <c r="I852" s="29" t="n">
        <f aca="false">F852-F853</f>
        <v>0.000600000000000378</v>
      </c>
      <c r="J852" s="30" t="n">
        <f aca="false">I852/F853/(E852-E853)*100</f>
        <v>0.00429387264374009</v>
      </c>
      <c r="K852" s="31" t="n">
        <f aca="false">IF(H852&lt;H853,1+K853,0)</f>
        <v>0</v>
      </c>
      <c r="L852" s="32" t="n">
        <f aca="false">MIN(0, H852-MAX(H853:H863))</f>
        <v>0</v>
      </c>
      <c r="M852" s="3" t="n">
        <f aca="false">ABS(L852)/MAX(H852:H863)</f>
        <v>0</v>
      </c>
    </row>
    <row r="853" customFormat="false" ht="15" hidden="false" customHeight="false" outlineLevel="0" collapsed="false">
      <c r="A853" s="25" t="s">
        <v>863</v>
      </c>
      <c r="B853" s="25" t="str">
        <f aca="false">LEFT(A853,2)</f>
        <v>23</v>
      </c>
      <c r="C853" s="26" t="n">
        <f aca="false">VLOOKUP(MID(A853,4,4),MONTHS!$A$1:$B$12,2,0)</f>
        <v>11</v>
      </c>
      <c r="D853" s="26" t="n">
        <f aca="false">_xlfn.NUMBERVALUE(RIGHT(A853,2))-43</f>
        <v>20</v>
      </c>
      <c r="E853" s="27" t="n">
        <f aca="false">DATE(2000+D853,C853,B853)</f>
        <v>44158</v>
      </c>
      <c r="F853" s="28" t="n">
        <v>13.9734</v>
      </c>
      <c r="G853" s="28" t="n">
        <v>13.9735</v>
      </c>
      <c r="H853" s="28" t="n">
        <v>13.9734</v>
      </c>
      <c r="I853" s="29" t="n">
        <f aca="false">F853-F854</f>
        <v>0.00109999999999921</v>
      </c>
      <c r="J853" s="30" t="n">
        <f aca="false">I853/F854/(E853-E854)*100</f>
        <v>0.00262423986506448</v>
      </c>
      <c r="K853" s="31" t="n">
        <f aca="false">IF(H853&lt;H854,1+K854,0)</f>
        <v>0</v>
      </c>
      <c r="L853" s="32" t="n">
        <f aca="false">MIN(0, H853-MAX(H854:H864))</f>
        <v>0</v>
      </c>
      <c r="M853" s="3" t="n">
        <f aca="false">ABS(L853)/MAX(H853:H864)</f>
        <v>0</v>
      </c>
    </row>
    <row r="854" customFormat="false" ht="15" hidden="false" customHeight="false" outlineLevel="0" collapsed="false">
      <c r="A854" s="25" t="s">
        <v>864</v>
      </c>
      <c r="B854" s="25" t="str">
        <f aca="false">LEFT(A854,2)</f>
        <v>20</v>
      </c>
      <c r="C854" s="26" t="n">
        <f aca="false">VLOOKUP(MID(A854,4,4),MONTHS!$A$1:$B$12,2,0)</f>
        <v>11</v>
      </c>
      <c r="D854" s="26" t="n">
        <f aca="false">_xlfn.NUMBERVALUE(RIGHT(A854,2))-43</f>
        <v>20</v>
      </c>
      <c r="E854" s="27" t="n">
        <f aca="false">DATE(2000+D854,C854,B854)</f>
        <v>44155</v>
      </c>
      <c r="F854" s="28" t="n">
        <v>13.9723</v>
      </c>
      <c r="G854" s="28" t="n">
        <v>13.9724</v>
      </c>
      <c r="H854" s="28" t="n">
        <v>13.9723</v>
      </c>
      <c r="I854" s="29" t="n">
        <f aca="false">F854-F855</f>
        <v>0.000400000000000844</v>
      </c>
      <c r="J854" s="30" t="n">
        <f aca="false">I854/F855/(E854-E855)*100</f>
        <v>0.00286288908452568</v>
      </c>
      <c r="K854" s="31" t="n">
        <f aca="false">IF(H854&lt;H855,1+K855,0)</f>
        <v>0</v>
      </c>
      <c r="L854" s="32" t="n">
        <f aca="false">MIN(0, H854-MAX(H855:H865))</f>
        <v>0</v>
      </c>
      <c r="M854" s="3" t="n">
        <f aca="false">ABS(L854)/MAX(H854:H865)</f>
        <v>0</v>
      </c>
    </row>
    <row r="855" customFormat="false" ht="15" hidden="false" customHeight="false" outlineLevel="0" collapsed="false">
      <c r="A855" s="25" t="s">
        <v>865</v>
      </c>
      <c r="B855" s="25" t="str">
        <f aca="false">LEFT(A855,2)</f>
        <v>19</v>
      </c>
      <c r="C855" s="26" t="n">
        <f aca="false">VLOOKUP(MID(A855,4,4),MONTHS!$A$1:$B$12,2,0)</f>
        <v>11</v>
      </c>
      <c r="D855" s="26" t="n">
        <f aca="false">_xlfn.NUMBERVALUE(RIGHT(A855,2))-43</f>
        <v>20</v>
      </c>
      <c r="E855" s="27" t="n">
        <f aca="false">DATE(2000+D855,C855,B855)</f>
        <v>44154</v>
      </c>
      <c r="F855" s="28" t="n">
        <v>13.9719</v>
      </c>
      <c r="G855" s="28" t="n">
        <v>13.972</v>
      </c>
      <c r="H855" s="28" t="n">
        <v>13.9719</v>
      </c>
      <c r="I855" s="29" t="n">
        <f aca="false">F855-F856</f>
        <v>0.000500000000000611</v>
      </c>
      <c r="J855" s="30" t="n">
        <f aca="false">I855/F856/(E855-E856)*100</f>
        <v>0.00357873942482937</v>
      </c>
      <c r="K855" s="31" t="n">
        <f aca="false">IF(H855&lt;H856,1+K856,0)</f>
        <v>0</v>
      </c>
      <c r="L855" s="32" t="n">
        <f aca="false">MIN(0, H855-MAX(H856:H866))</f>
        <v>0</v>
      </c>
      <c r="M855" s="3" t="n">
        <f aca="false">ABS(L855)/MAX(H855:H866)</f>
        <v>0</v>
      </c>
    </row>
    <row r="856" customFormat="false" ht="15" hidden="false" customHeight="false" outlineLevel="0" collapsed="false">
      <c r="A856" s="25" t="s">
        <v>866</v>
      </c>
      <c r="B856" s="25" t="str">
        <f aca="false">LEFT(A856,2)</f>
        <v>18</v>
      </c>
      <c r="C856" s="26" t="n">
        <f aca="false">VLOOKUP(MID(A856,4,4),MONTHS!$A$1:$B$12,2,0)</f>
        <v>11</v>
      </c>
      <c r="D856" s="26" t="n">
        <f aca="false">_xlfn.NUMBERVALUE(RIGHT(A856,2))-43</f>
        <v>20</v>
      </c>
      <c r="E856" s="27" t="n">
        <f aca="false">DATE(2000+D856,C856,B856)</f>
        <v>44153</v>
      </c>
      <c r="F856" s="28" t="n">
        <v>13.9714</v>
      </c>
      <c r="G856" s="28" t="n">
        <v>13.9715</v>
      </c>
      <c r="H856" s="28" t="n">
        <v>13.9714</v>
      </c>
      <c r="I856" s="29" t="n">
        <f aca="false">F856-F857</f>
        <v>0.000999999999999446</v>
      </c>
      <c r="J856" s="30" t="n">
        <f aca="false">I856/F857/(E856-E857)*100</f>
        <v>0.0071579911813509</v>
      </c>
      <c r="K856" s="31" t="n">
        <f aca="false">IF(H856&lt;H857,1+K857,0)</f>
        <v>0</v>
      </c>
      <c r="L856" s="32" t="n">
        <f aca="false">MIN(0, H856-MAX(H857:H867))</f>
        <v>0</v>
      </c>
      <c r="M856" s="3" t="n">
        <f aca="false">ABS(L856)/MAX(H856:H867)</f>
        <v>0</v>
      </c>
    </row>
    <row r="857" customFormat="false" ht="15" hidden="false" customHeight="false" outlineLevel="0" collapsed="false">
      <c r="A857" s="25" t="s">
        <v>867</v>
      </c>
      <c r="B857" s="25" t="str">
        <f aca="false">LEFT(A857,2)</f>
        <v>17</v>
      </c>
      <c r="C857" s="26" t="n">
        <f aca="false">VLOOKUP(MID(A857,4,4),MONTHS!$A$1:$B$12,2,0)</f>
        <v>11</v>
      </c>
      <c r="D857" s="26" t="n">
        <f aca="false">_xlfn.NUMBERVALUE(RIGHT(A857,2))-43</f>
        <v>20</v>
      </c>
      <c r="E857" s="27" t="n">
        <f aca="false">DATE(2000+D857,C857,B857)</f>
        <v>44152</v>
      </c>
      <c r="F857" s="28" t="n">
        <v>13.9704</v>
      </c>
      <c r="G857" s="28" t="n">
        <v>13.9705</v>
      </c>
      <c r="H857" s="28" t="n">
        <v>13.9704</v>
      </c>
      <c r="I857" s="29" t="n">
        <f aca="false">F857-F858</f>
        <v>0.000499999999998835</v>
      </c>
      <c r="J857" s="30" t="n">
        <f aca="false">I857/F858/(E857-E858)*100</f>
        <v>0.00357912368734805</v>
      </c>
      <c r="K857" s="31" t="n">
        <f aca="false">IF(H857&lt;H858,1+K858,0)</f>
        <v>0</v>
      </c>
      <c r="L857" s="32" t="n">
        <f aca="false">MIN(0, H857-MAX(H858:H868))</f>
        <v>0</v>
      </c>
      <c r="M857" s="3" t="n">
        <f aca="false">ABS(L857)/MAX(H857:H868)</f>
        <v>0</v>
      </c>
    </row>
    <row r="858" customFormat="false" ht="15" hidden="false" customHeight="false" outlineLevel="0" collapsed="false">
      <c r="A858" s="25" t="s">
        <v>868</v>
      </c>
      <c r="B858" s="25" t="str">
        <f aca="false">LEFT(A858,2)</f>
        <v>16</v>
      </c>
      <c r="C858" s="26" t="n">
        <f aca="false">VLOOKUP(MID(A858,4,4),MONTHS!$A$1:$B$12,2,0)</f>
        <v>11</v>
      </c>
      <c r="D858" s="26" t="n">
        <f aca="false">_xlfn.NUMBERVALUE(RIGHT(A858,2))-43</f>
        <v>20</v>
      </c>
      <c r="E858" s="27" t="n">
        <f aca="false">DATE(2000+D858,C858,B858)</f>
        <v>44151</v>
      </c>
      <c r="F858" s="28" t="n">
        <v>13.9699</v>
      </c>
      <c r="G858" s="28" t="n">
        <v>13.97</v>
      </c>
      <c r="H858" s="28" t="n">
        <v>13.9699</v>
      </c>
      <c r="I858" s="29" t="n">
        <f aca="false">F858-F859</f>
        <v>0.000900000000001455</v>
      </c>
      <c r="J858" s="30" t="n">
        <f aca="false">I858/F859/(E858-E859)*100</f>
        <v>0.00214761257069572</v>
      </c>
      <c r="K858" s="31" t="n">
        <f aca="false">IF(H858&lt;H859,1+K859,0)</f>
        <v>0</v>
      </c>
      <c r="L858" s="32" t="n">
        <f aca="false">MIN(0, H858-MAX(H859:H869))</f>
        <v>0</v>
      </c>
      <c r="M858" s="3" t="n">
        <f aca="false">ABS(L858)/MAX(H858:H869)</f>
        <v>0</v>
      </c>
    </row>
    <row r="859" customFormat="false" ht="15" hidden="false" customHeight="false" outlineLevel="0" collapsed="false">
      <c r="A859" s="25" t="s">
        <v>869</v>
      </c>
      <c r="B859" s="25" t="str">
        <f aca="false">LEFT(A859,2)</f>
        <v>13</v>
      </c>
      <c r="C859" s="26" t="n">
        <f aca="false">VLOOKUP(MID(A859,4,4),MONTHS!$A$1:$B$12,2,0)</f>
        <v>11</v>
      </c>
      <c r="D859" s="26" t="n">
        <f aca="false">_xlfn.NUMBERVALUE(RIGHT(A859,2))-43</f>
        <v>20</v>
      </c>
      <c r="E859" s="27" t="n">
        <f aca="false">DATE(2000+D859,C859,B859)</f>
        <v>44148</v>
      </c>
      <c r="F859" s="28" t="n">
        <v>13.969</v>
      </c>
      <c r="G859" s="28" t="n">
        <v>13.9691</v>
      </c>
      <c r="H859" s="28" t="n">
        <v>13.969</v>
      </c>
      <c r="I859" s="29" t="n">
        <f aca="false">F859-F860</f>
        <v>0.000599999999998602</v>
      </c>
      <c r="J859" s="30" t="n">
        <f aca="false">I859/F860/(E859-E860)*100</f>
        <v>0.00429540963888922</v>
      </c>
      <c r="K859" s="31" t="n">
        <f aca="false">IF(H859&lt;H860,1+K860,0)</f>
        <v>0</v>
      </c>
      <c r="L859" s="32" t="n">
        <f aca="false">MIN(0, H859-MAX(H860:H870))</f>
        <v>0</v>
      </c>
      <c r="M859" s="3" t="n">
        <f aca="false">ABS(L859)/MAX(H859:H870)</f>
        <v>0</v>
      </c>
    </row>
    <row r="860" customFormat="false" ht="15" hidden="false" customHeight="false" outlineLevel="0" collapsed="false">
      <c r="A860" s="25" t="s">
        <v>870</v>
      </c>
      <c r="B860" s="25" t="str">
        <f aca="false">LEFT(A860,2)</f>
        <v>12</v>
      </c>
      <c r="C860" s="26" t="n">
        <f aca="false">VLOOKUP(MID(A860,4,4),MONTHS!$A$1:$B$12,2,0)</f>
        <v>11</v>
      </c>
      <c r="D860" s="26" t="n">
        <f aca="false">_xlfn.NUMBERVALUE(RIGHT(A860,2))-43</f>
        <v>20</v>
      </c>
      <c r="E860" s="27" t="n">
        <f aca="false">DATE(2000+D860,C860,B860)</f>
        <v>44147</v>
      </c>
      <c r="F860" s="28" t="n">
        <v>13.9684</v>
      </c>
      <c r="G860" s="28" t="n">
        <v>13.9685</v>
      </c>
      <c r="H860" s="28" t="n">
        <v>13.9684</v>
      </c>
      <c r="I860" s="29" t="n">
        <f aca="false">F860-F861</f>
        <v>0.000500000000000611</v>
      </c>
      <c r="J860" s="30" t="n">
        <f aca="false">I860/F861/(E860-E861)*100</f>
        <v>0.00357963616578448</v>
      </c>
      <c r="K860" s="31" t="n">
        <f aca="false">IF(H860&lt;H861,1+K861,0)</f>
        <v>0</v>
      </c>
      <c r="L860" s="32" t="n">
        <f aca="false">MIN(0, H860-MAX(H861:H871))</f>
        <v>0</v>
      </c>
      <c r="M860" s="3" t="n">
        <f aca="false">ABS(L860)/MAX(H860:H871)</f>
        <v>0</v>
      </c>
    </row>
    <row r="861" customFormat="false" ht="15" hidden="false" customHeight="false" outlineLevel="0" collapsed="false">
      <c r="A861" s="25" t="s">
        <v>871</v>
      </c>
      <c r="B861" s="25" t="str">
        <f aca="false">LEFT(A861,2)</f>
        <v>11</v>
      </c>
      <c r="C861" s="26" t="n">
        <f aca="false">VLOOKUP(MID(A861,4,4),MONTHS!$A$1:$B$12,2,0)</f>
        <v>11</v>
      </c>
      <c r="D861" s="26" t="n">
        <f aca="false">_xlfn.NUMBERVALUE(RIGHT(A861,2))-43</f>
        <v>20</v>
      </c>
      <c r="E861" s="27" t="n">
        <f aca="false">DATE(2000+D861,C861,B861)</f>
        <v>44146</v>
      </c>
      <c r="F861" s="28" t="n">
        <v>13.9679</v>
      </c>
      <c r="G861" s="28" t="n">
        <v>13.968</v>
      </c>
      <c r="H861" s="28" t="n">
        <v>13.9679</v>
      </c>
      <c r="I861" s="29" t="n">
        <f aca="false">F861-F862</f>
        <v>0.000500000000000611</v>
      </c>
      <c r="J861" s="30" t="n">
        <f aca="false">I861/F862/(E861-E862)*100</f>
        <v>0.00357976430832232</v>
      </c>
      <c r="K861" s="31" t="n">
        <f aca="false">IF(H861&lt;H862,1+K862,0)</f>
        <v>0</v>
      </c>
      <c r="L861" s="32" t="n">
        <f aca="false">MIN(0, H861-MAX(H862:H872))</f>
        <v>0</v>
      </c>
      <c r="M861" s="3" t="n">
        <f aca="false">ABS(L861)/MAX(H861:H872)</f>
        <v>0</v>
      </c>
    </row>
    <row r="862" customFormat="false" ht="15" hidden="false" customHeight="false" outlineLevel="0" collapsed="false">
      <c r="A862" s="25" t="s">
        <v>872</v>
      </c>
      <c r="B862" s="25" t="str">
        <f aca="false">LEFT(A862,2)</f>
        <v>10</v>
      </c>
      <c r="C862" s="26" t="n">
        <f aca="false">VLOOKUP(MID(A862,4,4),MONTHS!$A$1:$B$12,2,0)</f>
        <v>11</v>
      </c>
      <c r="D862" s="26" t="n">
        <f aca="false">_xlfn.NUMBERVALUE(RIGHT(A862,2))-43</f>
        <v>20</v>
      </c>
      <c r="E862" s="27" t="n">
        <f aca="false">DATE(2000+D862,C862,B862)</f>
        <v>44145</v>
      </c>
      <c r="F862" s="28" t="n">
        <v>13.9674</v>
      </c>
      <c r="G862" s="28" t="n">
        <v>13.9675</v>
      </c>
      <c r="H862" s="28" t="n">
        <v>13.9674</v>
      </c>
      <c r="I862" s="29" t="n">
        <f aca="false">F862-F863</f>
        <v>0.000199999999999534</v>
      </c>
      <c r="J862" s="30" t="n">
        <f aca="false">I862/F863/(E862-E863)*100</f>
        <v>0.00143192622715744</v>
      </c>
      <c r="K862" s="31" t="n">
        <f aca="false">IF(H862&lt;H863,1+K863,0)</f>
        <v>0</v>
      </c>
      <c r="L862" s="32" t="n">
        <f aca="false">MIN(0, H862-MAX(H863:H873))</f>
        <v>0</v>
      </c>
      <c r="M862" s="3" t="n">
        <f aca="false">ABS(L862)/MAX(H862:H873)</f>
        <v>0</v>
      </c>
    </row>
    <row r="863" customFormat="false" ht="15" hidden="false" customHeight="false" outlineLevel="0" collapsed="false">
      <c r="A863" s="25" t="s">
        <v>873</v>
      </c>
      <c r="B863" s="25" t="str">
        <f aca="false">LEFT(A863,2)</f>
        <v>09</v>
      </c>
      <c r="C863" s="26" t="n">
        <f aca="false">VLOOKUP(MID(A863,4,4),MONTHS!$A$1:$B$12,2,0)</f>
        <v>11</v>
      </c>
      <c r="D863" s="26" t="n">
        <f aca="false">_xlfn.NUMBERVALUE(RIGHT(A863,2))-43</f>
        <v>20</v>
      </c>
      <c r="E863" s="27" t="n">
        <f aca="false">DATE(2000+D863,C863,B863)</f>
        <v>44144</v>
      </c>
      <c r="F863" s="28" t="n">
        <v>13.9672</v>
      </c>
      <c r="G863" s="28" t="n">
        <v>13.9673</v>
      </c>
      <c r="H863" s="28" t="n">
        <v>13.9672</v>
      </c>
      <c r="I863" s="29" t="n">
        <f aca="false">F863-F864</f>
        <v>0.00109999999999921</v>
      </c>
      <c r="J863" s="30" t="n">
        <f aca="false">I863/F864/(E863-E864)*100</f>
        <v>0.00262540484935955</v>
      </c>
      <c r="K863" s="31" t="n">
        <f aca="false">IF(H863&lt;H864,1+K864,0)</f>
        <v>0</v>
      </c>
      <c r="L863" s="32" t="n">
        <f aca="false">MIN(0, H863-MAX(H864:H874))</f>
        <v>0</v>
      </c>
      <c r="M863" s="3" t="n">
        <f aca="false">ABS(L863)/MAX(H863:H874)</f>
        <v>0</v>
      </c>
    </row>
    <row r="864" customFormat="false" ht="15" hidden="false" customHeight="false" outlineLevel="0" collapsed="false">
      <c r="A864" s="25" t="s">
        <v>874</v>
      </c>
      <c r="B864" s="25" t="str">
        <f aca="false">LEFT(A864,2)</f>
        <v>06</v>
      </c>
      <c r="C864" s="26" t="n">
        <f aca="false">VLOOKUP(MID(A864,4,4),MONTHS!$A$1:$B$12,2,0)</f>
        <v>11</v>
      </c>
      <c r="D864" s="26" t="n">
        <f aca="false">_xlfn.NUMBERVALUE(RIGHT(A864,2))-43</f>
        <v>20</v>
      </c>
      <c r="E864" s="27" t="n">
        <f aca="false">DATE(2000+D864,C864,B864)</f>
        <v>44141</v>
      </c>
      <c r="F864" s="28" t="n">
        <v>13.9661</v>
      </c>
      <c r="G864" s="28" t="n">
        <v>13.9662</v>
      </c>
      <c r="H864" s="28" t="n">
        <v>13.9661</v>
      </c>
      <c r="I864" s="29" t="n">
        <f aca="false">F864-F865</f>
        <v>0.000100000000001543</v>
      </c>
      <c r="J864" s="30" t="n">
        <f aca="false">I864/F865/(E864-E865)*100</f>
        <v>0.000716024631258365</v>
      </c>
      <c r="K864" s="31" t="n">
        <f aca="false">IF(H864&lt;H865,1+K865,0)</f>
        <v>0</v>
      </c>
      <c r="L864" s="32" t="n">
        <f aca="false">MIN(0, H864-MAX(H865:H875))</f>
        <v>0</v>
      </c>
      <c r="M864" s="3" t="n">
        <f aca="false">ABS(L864)/MAX(H864:H875)</f>
        <v>0</v>
      </c>
    </row>
    <row r="865" customFormat="false" ht="15" hidden="false" customHeight="false" outlineLevel="0" collapsed="false">
      <c r="A865" s="25" t="s">
        <v>875</v>
      </c>
      <c r="B865" s="25" t="str">
        <f aca="false">LEFT(A865,2)</f>
        <v>05</v>
      </c>
      <c r="C865" s="26" t="n">
        <f aca="false">VLOOKUP(MID(A865,4,4),MONTHS!$A$1:$B$12,2,0)</f>
        <v>11</v>
      </c>
      <c r="D865" s="26" t="n">
        <f aca="false">_xlfn.NUMBERVALUE(RIGHT(A865,2))-43</f>
        <v>20</v>
      </c>
      <c r="E865" s="27" t="n">
        <f aca="false">DATE(2000+D865,C865,B865)</f>
        <v>44140</v>
      </c>
      <c r="F865" s="28" t="n">
        <v>13.966</v>
      </c>
      <c r="G865" s="28" t="n">
        <v>13.9661</v>
      </c>
      <c r="H865" s="28" t="n">
        <v>13.966</v>
      </c>
      <c r="I865" s="29" t="n">
        <f aca="false">F865-F866</f>
        <v>0.000999999999999446</v>
      </c>
      <c r="J865" s="30" t="n">
        <f aca="false">I865/F866/(E865-E866)*100</f>
        <v>0.00716075904045432</v>
      </c>
      <c r="K865" s="31" t="n">
        <f aca="false">IF(H865&lt;H866,1+K866,0)</f>
        <v>0</v>
      </c>
      <c r="L865" s="32" t="n">
        <f aca="false">MIN(0, H865-MAX(H866:H876))</f>
        <v>0</v>
      </c>
      <c r="M865" s="3" t="n">
        <f aca="false">ABS(L865)/MAX(H865:H876)</f>
        <v>0</v>
      </c>
    </row>
    <row r="866" customFormat="false" ht="15" hidden="false" customHeight="false" outlineLevel="0" collapsed="false">
      <c r="A866" s="25" t="s">
        <v>876</v>
      </c>
      <c r="B866" s="25" t="str">
        <f aca="false">LEFT(A866,2)</f>
        <v>04</v>
      </c>
      <c r="C866" s="26" t="n">
        <f aca="false">VLOOKUP(MID(A866,4,4),MONTHS!$A$1:$B$12,2,0)</f>
        <v>11</v>
      </c>
      <c r="D866" s="26" t="n">
        <f aca="false">_xlfn.NUMBERVALUE(RIGHT(A866,2))-43</f>
        <v>20</v>
      </c>
      <c r="E866" s="27" t="n">
        <f aca="false">DATE(2000+D866,C866,B866)</f>
        <v>44139</v>
      </c>
      <c r="F866" s="28" t="n">
        <v>13.965</v>
      </c>
      <c r="G866" s="28" t="n">
        <v>13.9651</v>
      </c>
      <c r="H866" s="28" t="n">
        <v>13.965</v>
      </c>
      <c r="I866" s="29" t="n">
        <f aca="false">F866-F867</f>
        <v>9.99999999997669E-005</v>
      </c>
      <c r="J866" s="30" t="n">
        <f aca="false">I866/F867/(E866-E867)*100</f>
        <v>0.000716081031727882</v>
      </c>
      <c r="K866" s="31" t="n">
        <f aca="false">IF(H866&lt;H867,1+K867,0)</f>
        <v>0</v>
      </c>
      <c r="L866" s="32" t="n">
        <f aca="false">MIN(0, H866-MAX(H867:H877))</f>
        <v>0</v>
      </c>
      <c r="M866" s="3" t="n">
        <f aca="false">ABS(L866)/MAX(H866:H877)</f>
        <v>0</v>
      </c>
    </row>
    <row r="867" customFormat="false" ht="15" hidden="false" customHeight="false" outlineLevel="0" collapsed="false">
      <c r="A867" s="25" t="s">
        <v>877</v>
      </c>
      <c r="B867" s="25" t="str">
        <f aca="false">LEFT(A867,2)</f>
        <v>03</v>
      </c>
      <c r="C867" s="26" t="n">
        <f aca="false">VLOOKUP(MID(A867,4,4),MONTHS!$A$1:$B$12,2,0)</f>
        <v>11</v>
      </c>
      <c r="D867" s="26" t="n">
        <f aca="false">_xlfn.NUMBERVALUE(RIGHT(A867,2))-43</f>
        <v>20</v>
      </c>
      <c r="E867" s="27" t="n">
        <f aca="false">DATE(2000+D867,C867,B867)</f>
        <v>44138</v>
      </c>
      <c r="F867" s="28" t="n">
        <v>13.9649</v>
      </c>
      <c r="G867" s="28" t="n">
        <v>13.965</v>
      </c>
      <c r="H867" s="28" t="n">
        <v>13.9649</v>
      </c>
      <c r="I867" s="29" t="n">
        <f aca="false">F867-F868</f>
        <v>0.000400000000000844</v>
      </c>
      <c r="J867" s="30" t="n">
        <f aca="false">I867/F868/(E867-E868)*100</f>
        <v>0.00286440617280135</v>
      </c>
      <c r="K867" s="31" t="n">
        <f aca="false">IF(H867&lt;H868,1+K868,0)</f>
        <v>0</v>
      </c>
      <c r="L867" s="32" t="n">
        <f aca="false">MIN(0, H867-MAX(H868:H878))</f>
        <v>0</v>
      </c>
      <c r="M867" s="3" t="n">
        <f aca="false">ABS(L867)/MAX(H867:H878)</f>
        <v>0</v>
      </c>
    </row>
    <row r="868" customFormat="false" ht="15" hidden="false" customHeight="false" outlineLevel="0" collapsed="false">
      <c r="A868" s="25" t="s">
        <v>878</v>
      </c>
      <c r="B868" s="25" t="str">
        <f aca="false">LEFT(A868,2)</f>
        <v>02</v>
      </c>
      <c r="C868" s="26" t="n">
        <f aca="false">VLOOKUP(MID(A868,4,4),MONTHS!$A$1:$B$12,2,0)</f>
        <v>11</v>
      </c>
      <c r="D868" s="26" t="n">
        <f aca="false">_xlfn.NUMBERVALUE(RIGHT(A868,2))-43</f>
        <v>20</v>
      </c>
      <c r="E868" s="27" t="n">
        <f aca="false">DATE(2000+D868,C868,B868)</f>
        <v>44137</v>
      </c>
      <c r="F868" s="28" t="n">
        <v>13.9645</v>
      </c>
      <c r="G868" s="28" t="n">
        <v>13.9646</v>
      </c>
      <c r="H868" s="28" t="n">
        <v>13.9645</v>
      </c>
      <c r="I868" s="29" t="n">
        <f aca="false">F868-F869</f>
        <v>0.000899999999999679</v>
      </c>
      <c r="J868" s="30" t="n">
        <f aca="false">I868/F869/(E868-E869)*100</f>
        <v>0.00214844309490313</v>
      </c>
      <c r="K868" s="31" t="n">
        <f aca="false">IF(H868&lt;H869,1+K869,0)</f>
        <v>0</v>
      </c>
      <c r="L868" s="32" t="n">
        <f aca="false">MIN(0, H868-MAX(H869:H879))</f>
        <v>0</v>
      </c>
      <c r="M868" s="3" t="n">
        <f aca="false">ABS(L868)/MAX(H868:H879)</f>
        <v>0</v>
      </c>
    </row>
    <row r="869" customFormat="false" ht="15" hidden="false" customHeight="false" outlineLevel="0" collapsed="false">
      <c r="A869" s="25" t="s">
        <v>879</v>
      </c>
      <c r="B869" s="25" t="str">
        <f aca="false">LEFT(A869,2)</f>
        <v>30</v>
      </c>
      <c r="C869" s="26" t="n">
        <f aca="false">VLOOKUP(MID(A869,4,4),MONTHS!$A$1:$B$12,2,0)</f>
        <v>10</v>
      </c>
      <c r="D869" s="26" t="n">
        <f aca="false">_xlfn.NUMBERVALUE(RIGHT(A869,2))-43</f>
        <v>20</v>
      </c>
      <c r="E869" s="27" t="n">
        <f aca="false">DATE(2000+D869,C869,B869)</f>
        <v>44134</v>
      </c>
      <c r="F869" s="28" t="n">
        <v>13.9636</v>
      </c>
      <c r="G869" s="28" t="n">
        <v>13.9637</v>
      </c>
      <c r="H869" s="28" t="n">
        <v>13.9636</v>
      </c>
      <c r="I869" s="29" t="n">
        <f aca="false">F869-F870</f>
        <v>0.000299999999999301</v>
      </c>
      <c r="J869" s="30" t="n">
        <f aca="false">I869/F870/(E869-E870)*100</f>
        <v>0.00214848925396791</v>
      </c>
      <c r="K869" s="31" t="n">
        <f aca="false">IF(H869&lt;H870,1+K870,0)</f>
        <v>0</v>
      </c>
      <c r="L869" s="32" t="n">
        <f aca="false">MIN(0, H869-MAX(H870:H880))</f>
        <v>0</v>
      </c>
      <c r="M869" s="3" t="n">
        <f aca="false">ABS(L869)/MAX(H869:H880)</f>
        <v>0</v>
      </c>
    </row>
    <row r="870" customFormat="false" ht="15" hidden="false" customHeight="false" outlineLevel="0" collapsed="false">
      <c r="A870" s="25" t="s">
        <v>880</v>
      </c>
      <c r="B870" s="25" t="str">
        <f aca="false">LEFT(A870,2)</f>
        <v>29</v>
      </c>
      <c r="C870" s="26" t="n">
        <f aca="false">VLOOKUP(MID(A870,4,4),MONTHS!$A$1:$B$12,2,0)</f>
        <v>10</v>
      </c>
      <c r="D870" s="26" t="n">
        <f aca="false">_xlfn.NUMBERVALUE(RIGHT(A870,2))-43</f>
        <v>20</v>
      </c>
      <c r="E870" s="27" t="n">
        <f aca="false">DATE(2000+D870,C870,B870)</f>
        <v>44133</v>
      </c>
      <c r="F870" s="28" t="n">
        <v>13.9633</v>
      </c>
      <c r="G870" s="28" t="n">
        <v>13.9634</v>
      </c>
      <c r="H870" s="28" t="n">
        <v>13.9633</v>
      </c>
      <c r="I870" s="29" t="n">
        <f aca="false">F870-F871</f>
        <v>0.000500000000000611</v>
      </c>
      <c r="J870" s="30" t="n">
        <f aca="false">I870/F871/(E870-E871)*100</f>
        <v>0.0035809436502751</v>
      </c>
      <c r="K870" s="31" t="n">
        <f aca="false">IF(H870&lt;H871,1+K871,0)</f>
        <v>0</v>
      </c>
      <c r="L870" s="32" t="n">
        <f aca="false">MIN(0, H870-MAX(H871:H881))</f>
        <v>0</v>
      </c>
      <c r="M870" s="3" t="n">
        <f aca="false">ABS(L870)/MAX(H870:H881)</f>
        <v>0</v>
      </c>
    </row>
    <row r="871" customFormat="false" ht="15" hidden="false" customHeight="false" outlineLevel="0" collapsed="false">
      <c r="A871" s="25" t="s">
        <v>881</v>
      </c>
      <c r="B871" s="25" t="str">
        <f aca="false">LEFT(A871,2)</f>
        <v>28</v>
      </c>
      <c r="C871" s="26" t="n">
        <f aca="false">VLOOKUP(MID(A871,4,4),MONTHS!$A$1:$B$12,2,0)</f>
        <v>10</v>
      </c>
      <c r="D871" s="26" t="n">
        <f aca="false">_xlfn.NUMBERVALUE(RIGHT(A871,2))-43</f>
        <v>20</v>
      </c>
      <c r="E871" s="27" t="n">
        <f aca="false">DATE(2000+D871,C871,B871)</f>
        <v>44132</v>
      </c>
      <c r="F871" s="28" t="n">
        <v>13.9628</v>
      </c>
      <c r="G871" s="28" t="n">
        <v>13.9629</v>
      </c>
      <c r="H871" s="28" t="n">
        <v>13.9628</v>
      </c>
      <c r="I871" s="29" t="n">
        <f aca="false">F871-F872</f>
        <v>0.000999999999999446</v>
      </c>
      <c r="J871" s="30" t="n">
        <f aca="false">I871/F872/(E871-E872)*100</f>
        <v>0.00716240026357236</v>
      </c>
      <c r="K871" s="31" t="n">
        <f aca="false">IF(H871&lt;H872,1+K872,0)</f>
        <v>0</v>
      </c>
      <c r="L871" s="32" t="n">
        <f aca="false">MIN(0, H871-MAX(H872:H882))</f>
        <v>0</v>
      </c>
      <c r="M871" s="3" t="n">
        <f aca="false">ABS(L871)/MAX(H871:H882)</f>
        <v>0</v>
      </c>
    </row>
    <row r="872" customFormat="false" ht="15" hidden="false" customHeight="false" outlineLevel="0" collapsed="false">
      <c r="A872" s="25" t="s">
        <v>882</v>
      </c>
      <c r="B872" s="25" t="str">
        <f aca="false">LEFT(A872,2)</f>
        <v>27</v>
      </c>
      <c r="C872" s="26" t="n">
        <f aca="false">VLOOKUP(MID(A872,4,4),MONTHS!$A$1:$B$12,2,0)</f>
        <v>10</v>
      </c>
      <c r="D872" s="26" t="n">
        <f aca="false">_xlfn.NUMBERVALUE(RIGHT(A872,2))-43</f>
        <v>20</v>
      </c>
      <c r="E872" s="27" t="n">
        <f aca="false">DATE(2000+D872,C872,B872)</f>
        <v>44131</v>
      </c>
      <c r="F872" s="28" t="n">
        <v>13.9618</v>
      </c>
      <c r="G872" s="28" t="n">
        <v>13.9619</v>
      </c>
      <c r="H872" s="28" t="n">
        <v>13.9618</v>
      </c>
      <c r="I872" s="29" t="n">
        <f aca="false">F872-F873</f>
        <v>0.000299999999999301</v>
      </c>
      <c r="J872" s="30" t="n">
        <f aca="false">I872/F873/(E872-E873)*100</f>
        <v>0.00214876625003976</v>
      </c>
      <c r="K872" s="31" t="n">
        <f aca="false">IF(H872&lt;H873,1+K873,0)</f>
        <v>0</v>
      </c>
      <c r="L872" s="32" t="n">
        <f aca="false">MIN(0, H872-MAX(H873:H883))</f>
        <v>0</v>
      </c>
      <c r="M872" s="3" t="n">
        <f aca="false">ABS(L872)/MAX(H872:H883)</f>
        <v>0</v>
      </c>
    </row>
    <row r="873" customFormat="false" ht="15" hidden="false" customHeight="false" outlineLevel="0" collapsed="false">
      <c r="A873" s="25" t="s">
        <v>883</v>
      </c>
      <c r="B873" s="25" t="str">
        <f aca="false">LEFT(A873,2)</f>
        <v>26</v>
      </c>
      <c r="C873" s="26" t="n">
        <f aca="false">VLOOKUP(MID(A873,4,4),MONTHS!$A$1:$B$12,2,0)</f>
        <v>10</v>
      </c>
      <c r="D873" s="26" t="n">
        <f aca="false">_xlfn.NUMBERVALUE(RIGHT(A873,2))-43</f>
        <v>20</v>
      </c>
      <c r="E873" s="27" t="n">
        <f aca="false">DATE(2000+D873,C873,B873)</f>
        <v>44130</v>
      </c>
      <c r="F873" s="28" t="n">
        <v>13.9615</v>
      </c>
      <c r="G873" s="28" t="n">
        <v>13.9616</v>
      </c>
      <c r="H873" s="28" t="n">
        <v>13.9615</v>
      </c>
      <c r="I873" s="29" t="n">
        <f aca="false">F873-F874</f>
        <v>0.00100000000000122</v>
      </c>
      <c r="J873" s="30" t="n">
        <f aca="false">I873/F874/(E873-E874)*100</f>
        <v>0.00179076680634867</v>
      </c>
      <c r="K873" s="31" t="n">
        <f aca="false">IF(H873&lt;H874,1+K874,0)</f>
        <v>0</v>
      </c>
      <c r="L873" s="32" t="n">
        <f aca="false">MIN(0, H873-MAX(H874:H884))</f>
        <v>0</v>
      </c>
      <c r="M873" s="3" t="n">
        <f aca="false">ABS(L873)/MAX(H873:H884)</f>
        <v>0</v>
      </c>
    </row>
    <row r="874" customFormat="false" ht="15" hidden="false" customHeight="false" outlineLevel="0" collapsed="false">
      <c r="A874" s="25" t="s">
        <v>884</v>
      </c>
      <c r="B874" s="25" t="str">
        <f aca="false">LEFT(A874,2)</f>
        <v>22</v>
      </c>
      <c r="C874" s="26" t="n">
        <f aca="false">VLOOKUP(MID(A874,4,4),MONTHS!$A$1:$B$12,2,0)</f>
        <v>10</v>
      </c>
      <c r="D874" s="26" t="n">
        <f aca="false">_xlfn.NUMBERVALUE(RIGHT(A874,2))-43</f>
        <v>20</v>
      </c>
      <c r="E874" s="27" t="n">
        <f aca="false">DATE(2000+D874,C874,B874)</f>
        <v>44126</v>
      </c>
      <c r="F874" s="28" t="n">
        <v>13.9605</v>
      </c>
      <c r="G874" s="28" t="n">
        <v>13.9606</v>
      </c>
      <c r="H874" s="28" t="n">
        <v>13.9605</v>
      </c>
      <c r="I874" s="29" t="n">
        <f aca="false">F874-F875</f>
        <v>0.000299999999999301</v>
      </c>
      <c r="J874" s="30" t="n">
        <f aca="false">I874/F875/(E874-E875)*100</f>
        <v>0.00214896634718199</v>
      </c>
      <c r="K874" s="31" t="n">
        <f aca="false">IF(H874&lt;H875,1+K875,0)</f>
        <v>0</v>
      </c>
      <c r="L874" s="32" t="n">
        <f aca="false">MIN(0, H874-MAX(H875:H885))</f>
        <v>0</v>
      </c>
      <c r="M874" s="3" t="n">
        <f aca="false">ABS(L874)/MAX(H874:H885)</f>
        <v>0</v>
      </c>
    </row>
    <row r="875" customFormat="false" ht="15" hidden="false" customHeight="false" outlineLevel="0" collapsed="false">
      <c r="A875" s="25" t="s">
        <v>885</v>
      </c>
      <c r="B875" s="25" t="str">
        <f aca="false">LEFT(A875,2)</f>
        <v>21</v>
      </c>
      <c r="C875" s="26" t="n">
        <f aca="false">VLOOKUP(MID(A875,4,4),MONTHS!$A$1:$B$12,2,0)</f>
        <v>10</v>
      </c>
      <c r="D875" s="26" t="n">
        <f aca="false">_xlfn.NUMBERVALUE(RIGHT(A875,2))-43</f>
        <v>20</v>
      </c>
      <c r="E875" s="27" t="n">
        <f aca="false">DATE(2000+D875,C875,B875)</f>
        <v>44125</v>
      </c>
      <c r="F875" s="28" t="n">
        <v>13.9602</v>
      </c>
      <c r="G875" s="28" t="n">
        <v>13.9603</v>
      </c>
      <c r="H875" s="28" t="n">
        <v>13.9602</v>
      </c>
      <c r="I875" s="29" t="n">
        <f aca="false">F875-F876</f>
        <v>0.000300000000001077</v>
      </c>
      <c r="J875" s="30" t="n">
        <f aca="false">I875/F876/(E875-E876)*100</f>
        <v>0.00214901252875076</v>
      </c>
      <c r="K875" s="31" t="n">
        <f aca="false">IF(H875&lt;H876,1+K876,0)</f>
        <v>0</v>
      </c>
      <c r="L875" s="32" t="n">
        <f aca="false">MIN(0, H875-MAX(H876:H886))</f>
        <v>0</v>
      </c>
      <c r="M875" s="3" t="n">
        <f aca="false">ABS(L875)/MAX(H875:H886)</f>
        <v>0</v>
      </c>
    </row>
    <row r="876" customFormat="false" ht="15" hidden="false" customHeight="false" outlineLevel="0" collapsed="false">
      <c r="A876" s="25" t="s">
        <v>886</v>
      </c>
      <c r="B876" s="25" t="str">
        <f aca="false">LEFT(A876,2)</f>
        <v>20</v>
      </c>
      <c r="C876" s="26" t="n">
        <f aca="false">VLOOKUP(MID(A876,4,4),MONTHS!$A$1:$B$12,2,0)</f>
        <v>10</v>
      </c>
      <c r="D876" s="26" t="n">
        <f aca="false">_xlfn.NUMBERVALUE(RIGHT(A876,2))-43</f>
        <v>20</v>
      </c>
      <c r="E876" s="27" t="n">
        <f aca="false">DATE(2000+D876,C876,B876)</f>
        <v>44124</v>
      </c>
      <c r="F876" s="28" t="n">
        <v>13.9599</v>
      </c>
      <c r="G876" s="28" t="n">
        <v>13.96</v>
      </c>
      <c r="H876" s="28" t="n">
        <v>13.9599</v>
      </c>
      <c r="I876" s="29" t="n">
        <f aca="false">F876-F877</f>
        <v>0.000599999999998602</v>
      </c>
      <c r="J876" s="30" t="n">
        <f aca="false">I876/F877/(E876-E877)*100</f>
        <v>0.00429820979561011</v>
      </c>
      <c r="K876" s="31" t="n">
        <f aca="false">IF(H876&lt;H877,1+K877,0)</f>
        <v>0</v>
      </c>
      <c r="L876" s="32" t="n">
        <f aca="false">MIN(0, H876-MAX(H877:H887))</f>
        <v>0</v>
      </c>
      <c r="M876" s="3" t="n">
        <f aca="false">ABS(L876)/MAX(H876:H887)</f>
        <v>0</v>
      </c>
    </row>
    <row r="877" customFormat="false" ht="15" hidden="false" customHeight="false" outlineLevel="0" collapsed="false">
      <c r="A877" s="25" t="s">
        <v>887</v>
      </c>
      <c r="B877" s="25" t="str">
        <f aca="false">LEFT(A877,2)</f>
        <v>19</v>
      </c>
      <c r="C877" s="26" t="n">
        <f aca="false">VLOOKUP(MID(A877,4,4),MONTHS!$A$1:$B$12,2,0)</f>
        <v>10</v>
      </c>
      <c r="D877" s="26" t="n">
        <f aca="false">_xlfn.NUMBERVALUE(RIGHT(A877,2))-43</f>
        <v>20</v>
      </c>
      <c r="E877" s="27" t="n">
        <f aca="false">DATE(2000+D877,C877,B877)</f>
        <v>44123</v>
      </c>
      <c r="F877" s="28" t="n">
        <v>13.9593</v>
      </c>
      <c r="G877" s="28" t="n">
        <v>13.9594</v>
      </c>
      <c r="H877" s="28" t="n">
        <v>13.9593</v>
      </c>
      <c r="I877" s="29" t="n">
        <f aca="false">F877-F878</f>
        <v>0.000700000000000145</v>
      </c>
      <c r="J877" s="30" t="n">
        <f aca="false">I877/F878/(E877-E878)*100</f>
        <v>0.00167160985581206</v>
      </c>
      <c r="K877" s="31" t="n">
        <f aca="false">IF(H877&lt;H878,1+K878,0)</f>
        <v>0</v>
      </c>
      <c r="L877" s="32" t="n">
        <f aca="false">MIN(0, H877-MAX(H878:H888))</f>
        <v>0</v>
      </c>
      <c r="M877" s="3" t="n">
        <f aca="false">ABS(L877)/MAX(H877:H888)</f>
        <v>0</v>
      </c>
    </row>
    <row r="878" customFormat="false" ht="15" hidden="false" customHeight="false" outlineLevel="0" collapsed="false">
      <c r="A878" s="25" t="s">
        <v>888</v>
      </c>
      <c r="B878" s="25" t="str">
        <f aca="false">LEFT(A878,2)</f>
        <v>16</v>
      </c>
      <c r="C878" s="26" t="n">
        <f aca="false">VLOOKUP(MID(A878,4,4),MONTHS!$A$1:$B$12,2,0)</f>
        <v>10</v>
      </c>
      <c r="D878" s="26" t="n">
        <f aca="false">_xlfn.NUMBERVALUE(RIGHT(A878,2))-43</f>
        <v>20</v>
      </c>
      <c r="E878" s="27" t="n">
        <f aca="false">DATE(2000+D878,C878,B878)</f>
        <v>44120</v>
      </c>
      <c r="F878" s="28" t="n">
        <v>13.9586</v>
      </c>
      <c r="G878" s="28" t="n">
        <v>13.9587</v>
      </c>
      <c r="H878" s="28" t="n">
        <v>13.9586</v>
      </c>
      <c r="I878" s="29" t="n">
        <f aca="false">F878-F879</f>
        <v>0.000500000000000611</v>
      </c>
      <c r="J878" s="30" t="n">
        <f aca="false">I878/F879/(E878-E879)*100</f>
        <v>0.00358214943295012</v>
      </c>
      <c r="K878" s="31" t="n">
        <f aca="false">IF(H878&lt;H879,1+K879,0)</f>
        <v>0</v>
      </c>
      <c r="L878" s="32" t="n">
        <f aca="false">MIN(0, H878-MAX(H879:H889))</f>
        <v>0</v>
      </c>
      <c r="M878" s="3" t="n">
        <f aca="false">ABS(L878)/MAX(H878:H889)</f>
        <v>0</v>
      </c>
    </row>
    <row r="879" customFormat="false" ht="15" hidden="false" customHeight="false" outlineLevel="0" collapsed="false">
      <c r="A879" s="25" t="s">
        <v>889</v>
      </c>
      <c r="B879" s="25" t="str">
        <f aca="false">LEFT(A879,2)</f>
        <v>15</v>
      </c>
      <c r="C879" s="26" t="n">
        <f aca="false">VLOOKUP(MID(A879,4,4),MONTHS!$A$1:$B$12,2,0)</f>
        <v>10</v>
      </c>
      <c r="D879" s="26" t="n">
        <f aca="false">_xlfn.NUMBERVALUE(RIGHT(A879,2))-43</f>
        <v>20</v>
      </c>
      <c r="E879" s="27" t="n">
        <f aca="false">DATE(2000+D879,C879,B879)</f>
        <v>44119</v>
      </c>
      <c r="F879" s="28" t="n">
        <v>13.9581</v>
      </c>
      <c r="G879" s="28" t="n">
        <v>13.9582</v>
      </c>
      <c r="H879" s="28" t="n">
        <v>13.9581</v>
      </c>
      <c r="I879" s="29" t="n">
        <f aca="false">F879-F880</f>
        <v>0.000199999999999534</v>
      </c>
      <c r="J879" s="30" t="n">
        <f aca="false">I879/F880/(E879-E880)*100</f>
        <v>0.00143288030434044</v>
      </c>
      <c r="K879" s="31" t="n">
        <f aca="false">IF(H879&lt;H880,1+K880,0)</f>
        <v>0</v>
      </c>
      <c r="L879" s="32" t="n">
        <f aca="false">MIN(0, H879-MAX(H880:H890))</f>
        <v>0</v>
      </c>
      <c r="M879" s="3" t="n">
        <f aca="false">ABS(L879)/MAX(H879:H890)</f>
        <v>0</v>
      </c>
    </row>
    <row r="880" customFormat="false" ht="15" hidden="false" customHeight="false" outlineLevel="0" collapsed="false">
      <c r="A880" s="25" t="s">
        <v>890</v>
      </c>
      <c r="B880" s="25" t="str">
        <f aca="false">LEFT(A880,2)</f>
        <v>14</v>
      </c>
      <c r="C880" s="26" t="n">
        <f aca="false">VLOOKUP(MID(A880,4,4),MONTHS!$A$1:$B$12,2,0)</f>
        <v>10</v>
      </c>
      <c r="D880" s="26" t="n">
        <f aca="false">_xlfn.NUMBERVALUE(RIGHT(A880,2))-43</f>
        <v>20</v>
      </c>
      <c r="E880" s="27" t="n">
        <f aca="false">DATE(2000+D880,C880,B880)</f>
        <v>44118</v>
      </c>
      <c r="F880" s="28" t="n">
        <v>13.9579</v>
      </c>
      <c r="G880" s="28" t="n">
        <v>13.958</v>
      </c>
      <c r="H880" s="28" t="n">
        <v>13.9579</v>
      </c>
      <c r="I880" s="29" t="n">
        <f aca="false">F880-F881</f>
        <v>0.000799999999999912</v>
      </c>
      <c r="J880" s="30" t="n">
        <f aca="false">I880/F881/(E880-E881)*100</f>
        <v>0.00286592486977922</v>
      </c>
      <c r="K880" s="31" t="n">
        <f aca="false">IF(H880&lt;H881,1+K881,0)</f>
        <v>0</v>
      </c>
      <c r="L880" s="32" t="n">
        <f aca="false">MIN(0, H880-MAX(H881:H891))</f>
        <v>0</v>
      </c>
      <c r="M880" s="3" t="n">
        <f aca="false">ABS(L880)/MAX(H880:H891)</f>
        <v>0</v>
      </c>
    </row>
    <row r="881" customFormat="false" ht="15" hidden="false" customHeight="false" outlineLevel="0" collapsed="false">
      <c r="A881" s="25" t="s">
        <v>891</v>
      </c>
      <c r="B881" s="25" t="str">
        <f aca="false">LEFT(A881,2)</f>
        <v>12</v>
      </c>
      <c r="C881" s="26" t="n">
        <f aca="false">VLOOKUP(MID(A881,4,4),MONTHS!$A$1:$B$12,2,0)</f>
        <v>10</v>
      </c>
      <c r="D881" s="26" t="n">
        <f aca="false">_xlfn.NUMBERVALUE(RIGHT(A881,2))-43</f>
        <v>20</v>
      </c>
      <c r="E881" s="27" t="n">
        <f aca="false">DATE(2000+D881,C881,B881)</f>
        <v>44116</v>
      </c>
      <c r="F881" s="28" t="n">
        <v>13.9571</v>
      </c>
      <c r="G881" s="28" t="n">
        <v>13.9572</v>
      </c>
      <c r="H881" s="28" t="n">
        <v>13.9571</v>
      </c>
      <c r="I881" s="29" t="n">
        <f aca="false">F881-F882</f>
        <v>0.000899999999999679</v>
      </c>
      <c r="J881" s="30" t="n">
        <f aca="false">I881/F882/(E881-E882)*100</f>
        <v>0.0021495822645125</v>
      </c>
      <c r="K881" s="31" t="n">
        <f aca="false">IF(H881&lt;H882,1+K882,0)</f>
        <v>0</v>
      </c>
      <c r="L881" s="32" t="n">
        <f aca="false">MIN(0, H881-MAX(H882:H892))</f>
        <v>0</v>
      </c>
      <c r="M881" s="3" t="n">
        <f aca="false">ABS(L881)/MAX(H881:H892)</f>
        <v>0</v>
      </c>
    </row>
    <row r="882" customFormat="false" ht="15" hidden="false" customHeight="false" outlineLevel="0" collapsed="false">
      <c r="A882" s="25" t="s">
        <v>892</v>
      </c>
      <c r="B882" s="25" t="str">
        <f aca="false">LEFT(A882,2)</f>
        <v>09</v>
      </c>
      <c r="C882" s="26" t="n">
        <f aca="false">VLOOKUP(MID(A882,4,4),MONTHS!$A$1:$B$12,2,0)</f>
        <v>10</v>
      </c>
      <c r="D882" s="26" t="n">
        <f aca="false">_xlfn.NUMBERVALUE(RIGHT(A882,2))-43</f>
        <v>20</v>
      </c>
      <c r="E882" s="27" t="n">
        <f aca="false">DATE(2000+D882,C882,B882)</f>
        <v>44113</v>
      </c>
      <c r="F882" s="28" t="n">
        <v>13.9562</v>
      </c>
      <c r="G882" s="28" t="n">
        <v>13.9563</v>
      </c>
      <c r="H882" s="28" t="n">
        <v>13.9562</v>
      </c>
      <c r="I882" s="29" t="n">
        <f aca="false">F882-F883</f>
        <v>0.000400000000000844</v>
      </c>
      <c r="J882" s="30" t="n">
        <f aca="false">I882/F883/(E882-E883)*100</f>
        <v>0.00286619183422551</v>
      </c>
      <c r="K882" s="31" t="n">
        <f aca="false">IF(H882&lt;H883,1+K883,0)</f>
        <v>0</v>
      </c>
      <c r="L882" s="32" t="n">
        <f aca="false">MIN(0, H882-MAX(H883:H893))</f>
        <v>0</v>
      </c>
      <c r="M882" s="3" t="n">
        <f aca="false">ABS(L882)/MAX(H882:H893)</f>
        <v>0</v>
      </c>
    </row>
    <row r="883" customFormat="false" ht="15" hidden="false" customHeight="false" outlineLevel="0" collapsed="false">
      <c r="A883" s="25" t="s">
        <v>893</v>
      </c>
      <c r="B883" s="25" t="str">
        <f aca="false">LEFT(A883,2)</f>
        <v>08</v>
      </c>
      <c r="C883" s="26" t="n">
        <f aca="false">VLOOKUP(MID(A883,4,4),MONTHS!$A$1:$B$12,2,0)</f>
        <v>10</v>
      </c>
      <c r="D883" s="26" t="n">
        <f aca="false">_xlfn.NUMBERVALUE(RIGHT(A883,2))-43</f>
        <v>20</v>
      </c>
      <c r="E883" s="27" t="n">
        <f aca="false">DATE(2000+D883,C883,B883)</f>
        <v>44112</v>
      </c>
      <c r="F883" s="28" t="n">
        <v>13.9558</v>
      </c>
      <c r="G883" s="28" t="n">
        <v>13.9559</v>
      </c>
      <c r="H883" s="28" t="n">
        <v>13.9558</v>
      </c>
      <c r="I883" s="29" t="n">
        <f aca="false">F883-F884</f>
        <v>0.000799999999999912</v>
      </c>
      <c r="J883" s="30" t="n">
        <f aca="false">I883/F884/(E883-E884)*100</f>
        <v>0.00573271228950134</v>
      </c>
      <c r="K883" s="31" t="n">
        <f aca="false">IF(H883&lt;H884,1+K884,0)</f>
        <v>0</v>
      </c>
      <c r="L883" s="32" t="n">
        <f aca="false">MIN(0, H883-MAX(H884:H894))</f>
        <v>0</v>
      </c>
      <c r="M883" s="3" t="n">
        <f aca="false">ABS(L883)/MAX(H883:H894)</f>
        <v>0</v>
      </c>
    </row>
    <row r="884" customFormat="false" ht="15" hidden="false" customHeight="false" outlineLevel="0" collapsed="false">
      <c r="A884" s="25" t="s">
        <v>894</v>
      </c>
      <c r="B884" s="25" t="str">
        <f aca="false">LEFT(A884,2)</f>
        <v>07</v>
      </c>
      <c r="C884" s="26" t="n">
        <f aca="false">VLOOKUP(MID(A884,4,4),MONTHS!$A$1:$B$12,2,0)</f>
        <v>10</v>
      </c>
      <c r="D884" s="26" t="n">
        <f aca="false">_xlfn.NUMBERVALUE(RIGHT(A884,2))-43</f>
        <v>20</v>
      </c>
      <c r="E884" s="27" t="n">
        <f aca="false">DATE(2000+D884,C884,B884)</f>
        <v>44111</v>
      </c>
      <c r="F884" s="28" t="n">
        <v>13.955</v>
      </c>
      <c r="G884" s="28" t="n">
        <v>13.9551</v>
      </c>
      <c r="H884" s="28" t="n">
        <v>13.955</v>
      </c>
      <c r="I884" s="29" t="n">
        <f aca="false">F884-F885</f>
        <v>0.000400000000000844</v>
      </c>
      <c r="J884" s="30" t="n">
        <f aca="false">I884/F885/(E884-E885)*100</f>
        <v>0.00286643830708758</v>
      </c>
      <c r="K884" s="31" t="n">
        <f aca="false">IF(H884&lt;H885,1+K885,0)</f>
        <v>0</v>
      </c>
      <c r="L884" s="32" t="n">
        <f aca="false">MIN(0, H884-MAX(H885:H895))</f>
        <v>0</v>
      </c>
      <c r="M884" s="3" t="n">
        <f aca="false">ABS(L884)/MAX(H884:H895)</f>
        <v>0</v>
      </c>
    </row>
    <row r="885" customFormat="false" ht="15" hidden="false" customHeight="false" outlineLevel="0" collapsed="false">
      <c r="A885" s="25" t="s">
        <v>895</v>
      </c>
      <c r="B885" s="25" t="str">
        <f aca="false">LEFT(A885,2)</f>
        <v>06</v>
      </c>
      <c r="C885" s="26" t="n">
        <f aca="false">VLOOKUP(MID(A885,4,4),MONTHS!$A$1:$B$12,2,0)</f>
        <v>10</v>
      </c>
      <c r="D885" s="26" t="n">
        <f aca="false">_xlfn.NUMBERVALUE(RIGHT(A885,2))-43</f>
        <v>20</v>
      </c>
      <c r="E885" s="27" t="n">
        <f aca="false">DATE(2000+D885,C885,B885)</f>
        <v>44110</v>
      </c>
      <c r="F885" s="28" t="n">
        <v>13.9546</v>
      </c>
      <c r="G885" s="28" t="n">
        <v>13.9547</v>
      </c>
      <c r="H885" s="28" t="n">
        <v>13.9546</v>
      </c>
      <c r="I885" s="29" t="n">
        <f aca="false">F885-F886</f>
        <v>0.000399999999999068</v>
      </c>
      <c r="J885" s="30" t="n">
        <f aca="false">I885/F886/(E885-E886)*100</f>
        <v>0.00286652047411581</v>
      </c>
      <c r="K885" s="31" t="n">
        <f aca="false">IF(H885&lt;H886,1+K886,0)</f>
        <v>0</v>
      </c>
      <c r="L885" s="32" t="n">
        <f aca="false">MIN(0, H885-MAX(H886:H896))</f>
        <v>0</v>
      </c>
      <c r="M885" s="3" t="n">
        <f aca="false">ABS(L885)/MAX(H885:H896)</f>
        <v>0</v>
      </c>
    </row>
    <row r="886" customFormat="false" ht="15" hidden="false" customHeight="false" outlineLevel="0" collapsed="false">
      <c r="A886" s="25" t="s">
        <v>896</v>
      </c>
      <c r="B886" s="25" t="str">
        <f aca="false">LEFT(A886,2)</f>
        <v>05</v>
      </c>
      <c r="C886" s="26" t="n">
        <f aca="false">VLOOKUP(MID(A886,4,4),MONTHS!$A$1:$B$12,2,0)</f>
        <v>10</v>
      </c>
      <c r="D886" s="26" t="n">
        <f aca="false">_xlfn.NUMBERVALUE(RIGHT(A886,2))-43</f>
        <v>20</v>
      </c>
      <c r="E886" s="27" t="n">
        <f aca="false">DATE(2000+D886,C886,B886)</f>
        <v>44109</v>
      </c>
      <c r="F886" s="28" t="n">
        <v>13.9542</v>
      </c>
      <c r="G886" s="28" t="n">
        <v>13.9543</v>
      </c>
      <c r="H886" s="28" t="n">
        <v>13.9542</v>
      </c>
      <c r="I886" s="29" t="n">
        <f aca="false">F886-F887</f>
        <v>0.000799999999999912</v>
      </c>
      <c r="J886" s="30" t="n">
        <f aca="false">I886/F887/(E886-E887)*100</f>
        <v>0.00191112321489126</v>
      </c>
      <c r="K886" s="31" t="n">
        <f aca="false">IF(H886&lt;H887,1+K887,0)</f>
        <v>0</v>
      </c>
      <c r="L886" s="32" t="n">
        <f aca="false">MIN(0, H886-MAX(H887:H897))</f>
        <v>0</v>
      </c>
      <c r="M886" s="3" t="n">
        <f aca="false">ABS(L886)/MAX(H886:H897)</f>
        <v>0</v>
      </c>
    </row>
    <row r="887" customFormat="false" ht="15" hidden="false" customHeight="false" outlineLevel="0" collapsed="false">
      <c r="A887" s="25" t="s">
        <v>897</v>
      </c>
      <c r="B887" s="25" t="str">
        <f aca="false">LEFT(A887,2)</f>
        <v>02</v>
      </c>
      <c r="C887" s="26" t="n">
        <f aca="false">VLOOKUP(MID(A887,4,4),MONTHS!$A$1:$B$12,2,0)</f>
        <v>10</v>
      </c>
      <c r="D887" s="26" t="n">
        <f aca="false">_xlfn.NUMBERVALUE(RIGHT(A887,2))-43</f>
        <v>20</v>
      </c>
      <c r="E887" s="27" t="n">
        <f aca="false">DATE(2000+D887,C887,B887)</f>
        <v>44106</v>
      </c>
      <c r="F887" s="28" t="n">
        <v>13.9534</v>
      </c>
      <c r="G887" s="28" t="n">
        <v>13.9535</v>
      </c>
      <c r="H887" s="28" t="n">
        <v>13.9534</v>
      </c>
      <c r="I887" s="29" t="n">
        <f aca="false">F887-F888</f>
        <v>0.000300000000001077</v>
      </c>
      <c r="J887" s="30" t="n">
        <f aca="false">I887/F888/(E887-E888)*100</f>
        <v>0.00215005984334003</v>
      </c>
      <c r="K887" s="31" t="n">
        <f aca="false">IF(H887&lt;H888,1+K888,0)</f>
        <v>0</v>
      </c>
      <c r="L887" s="32" t="n">
        <f aca="false">MIN(0, H887-MAX(H888:H898))</f>
        <v>0</v>
      </c>
      <c r="M887" s="3" t="n">
        <f aca="false">ABS(L887)/MAX(H887:H898)</f>
        <v>0</v>
      </c>
    </row>
    <row r="888" customFormat="false" ht="15" hidden="false" customHeight="false" outlineLevel="0" collapsed="false">
      <c r="A888" s="25" t="s">
        <v>898</v>
      </c>
      <c r="B888" s="25" t="str">
        <f aca="false">LEFT(A888,2)</f>
        <v>01</v>
      </c>
      <c r="C888" s="26" t="n">
        <f aca="false">VLOOKUP(MID(A888,4,4),MONTHS!$A$1:$B$12,2,0)</f>
        <v>10</v>
      </c>
      <c r="D888" s="26" t="n">
        <f aca="false">_xlfn.NUMBERVALUE(RIGHT(A888,2))-43</f>
        <v>20</v>
      </c>
      <c r="E888" s="27" t="n">
        <f aca="false">DATE(2000+D888,C888,B888)</f>
        <v>44105</v>
      </c>
      <c r="F888" s="28" t="n">
        <v>13.9531</v>
      </c>
      <c r="G888" s="28" t="n">
        <v>13.9532</v>
      </c>
      <c r="H888" s="28" t="n">
        <v>13.9531</v>
      </c>
      <c r="I888" s="29" t="n">
        <f aca="false">F888-F889</f>
        <v>0.000499999999998835</v>
      </c>
      <c r="J888" s="30" t="n">
        <f aca="false">I888/F889/(E888-E889)*100</f>
        <v>0.00358356148673964</v>
      </c>
      <c r="K888" s="31" t="n">
        <f aca="false">IF(H888&lt;H889,1+K889,0)</f>
        <v>0</v>
      </c>
      <c r="L888" s="32" t="n">
        <f aca="false">MIN(0, H888-MAX(H889:H899))</f>
        <v>0</v>
      </c>
      <c r="M888" s="3" t="n">
        <f aca="false">ABS(L888)/MAX(H888:H899)</f>
        <v>0</v>
      </c>
    </row>
    <row r="889" customFormat="false" ht="15" hidden="false" customHeight="false" outlineLevel="0" collapsed="false">
      <c r="A889" s="25" t="s">
        <v>899</v>
      </c>
      <c r="B889" s="25" t="str">
        <f aca="false">LEFT(A889,2)</f>
        <v>30</v>
      </c>
      <c r="C889" s="26" t="n">
        <f aca="false">VLOOKUP(MID(A889,4,4),MONTHS!$A$1:$B$12,2,0)</f>
        <v>9</v>
      </c>
      <c r="D889" s="26" t="n">
        <f aca="false">_xlfn.NUMBERVALUE(RIGHT(A889,2))-43</f>
        <v>20</v>
      </c>
      <c r="E889" s="27" t="n">
        <f aca="false">DATE(2000+D889,C889,B889)</f>
        <v>44104</v>
      </c>
      <c r="F889" s="28" t="n">
        <v>13.9526</v>
      </c>
      <c r="G889" s="28" t="n">
        <v>13.9527</v>
      </c>
      <c r="H889" s="28" t="n">
        <v>13.9526</v>
      </c>
      <c r="I889" s="29" t="n">
        <f aca="false">F889-F890</f>
        <v>0.000199999999999534</v>
      </c>
      <c r="J889" s="30" t="n">
        <f aca="false">I889/F890/(E889-E890)*100</f>
        <v>0.00143344514205107</v>
      </c>
      <c r="K889" s="31" t="n">
        <f aca="false">IF(H889&lt;H890,1+K890,0)</f>
        <v>0</v>
      </c>
      <c r="L889" s="32" t="n">
        <f aca="false">MIN(0, H889-MAX(H890:H900))</f>
        <v>0</v>
      </c>
      <c r="M889" s="3" t="n">
        <f aca="false">ABS(L889)/MAX(H889:H900)</f>
        <v>0</v>
      </c>
    </row>
    <row r="890" customFormat="false" ht="15" hidden="false" customHeight="false" outlineLevel="0" collapsed="false">
      <c r="A890" s="25" t="s">
        <v>900</v>
      </c>
      <c r="B890" s="25" t="str">
        <f aca="false">LEFT(A890,2)</f>
        <v>29</v>
      </c>
      <c r="C890" s="26" t="n">
        <f aca="false">VLOOKUP(MID(A890,4,4),MONTHS!$A$1:$B$12,2,0)</f>
        <v>9</v>
      </c>
      <c r="D890" s="26" t="n">
        <f aca="false">_xlfn.NUMBERVALUE(RIGHT(A890,2))-43</f>
        <v>20</v>
      </c>
      <c r="E890" s="27" t="n">
        <f aca="false">DATE(2000+D890,C890,B890)</f>
        <v>44103</v>
      </c>
      <c r="F890" s="28" t="n">
        <v>13.9524</v>
      </c>
      <c r="G890" s="28" t="n">
        <v>13.9525</v>
      </c>
      <c r="H890" s="28" t="n">
        <v>13.9524</v>
      </c>
      <c r="I890" s="29" t="n">
        <f aca="false">F890-F891</f>
        <v>0.000300000000001077</v>
      </c>
      <c r="J890" s="30" t="n">
        <f aca="false">I890/F891/(E890-E891)*100</f>
        <v>0.00215021394629538</v>
      </c>
      <c r="K890" s="31" t="n">
        <f aca="false">IF(H890&lt;H891,1+K891,0)</f>
        <v>0</v>
      </c>
      <c r="L890" s="32" t="n">
        <f aca="false">MIN(0, H890-MAX(H891:H901))</f>
        <v>0</v>
      </c>
      <c r="M890" s="3" t="n">
        <f aca="false">ABS(L890)/MAX(H890:H901)</f>
        <v>0</v>
      </c>
    </row>
    <row r="891" customFormat="false" ht="15" hidden="false" customHeight="false" outlineLevel="0" collapsed="false">
      <c r="A891" s="25" t="s">
        <v>901</v>
      </c>
      <c r="B891" s="25" t="str">
        <f aca="false">LEFT(A891,2)</f>
        <v>28</v>
      </c>
      <c r="C891" s="26" t="n">
        <f aca="false">VLOOKUP(MID(A891,4,4),MONTHS!$A$1:$B$12,2,0)</f>
        <v>9</v>
      </c>
      <c r="D891" s="26" t="n">
        <f aca="false">_xlfn.NUMBERVALUE(RIGHT(A891,2))-43</f>
        <v>20</v>
      </c>
      <c r="E891" s="27" t="n">
        <f aca="false">DATE(2000+D891,C891,B891)</f>
        <v>44102</v>
      </c>
      <c r="F891" s="28" t="n">
        <v>13.9521</v>
      </c>
      <c r="G891" s="28" t="n">
        <v>13.9522</v>
      </c>
      <c r="H891" s="28" t="n">
        <v>13.9521</v>
      </c>
      <c r="I891" s="29" t="n">
        <f aca="false">F891-F892</f>
        <v>0.000299999999999301</v>
      </c>
      <c r="J891" s="30" t="n">
        <f aca="false">I891/F892/(E891-E892)*100</f>
        <v>0.000716753393825649</v>
      </c>
      <c r="K891" s="31" t="n">
        <f aca="false">IF(H891&lt;H892,1+K892,0)</f>
        <v>0</v>
      </c>
      <c r="L891" s="32" t="n">
        <f aca="false">MIN(0, H891-MAX(H892:H902))</f>
        <v>0</v>
      </c>
      <c r="M891" s="3" t="n">
        <f aca="false">ABS(L891)/MAX(H891:H902)</f>
        <v>0</v>
      </c>
    </row>
    <row r="892" customFormat="false" ht="15" hidden="false" customHeight="false" outlineLevel="0" collapsed="false">
      <c r="A892" s="25" t="s">
        <v>902</v>
      </c>
      <c r="B892" s="25" t="str">
        <f aca="false">LEFT(A892,2)</f>
        <v>25</v>
      </c>
      <c r="C892" s="26" t="n">
        <f aca="false">VLOOKUP(MID(A892,4,4),MONTHS!$A$1:$B$12,2,0)</f>
        <v>9</v>
      </c>
      <c r="D892" s="26" t="n">
        <f aca="false">_xlfn.NUMBERVALUE(RIGHT(A892,2))-43</f>
        <v>20</v>
      </c>
      <c r="E892" s="27" t="n">
        <f aca="false">DATE(2000+D892,C892,B892)</f>
        <v>44099</v>
      </c>
      <c r="F892" s="28" t="n">
        <v>13.9518</v>
      </c>
      <c r="G892" s="28" t="n">
        <v>13.9519</v>
      </c>
      <c r="H892" s="28" t="n">
        <v>13.9518</v>
      </c>
      <c r="I892" s="29" t="n">
        <f aca="false">F892-F893</f>
        <v>0.00020000000000131</v>
      </c>
      <c r="J892" s="30" t="n">
        <f aca="false">I892/F893/(E892-E893)*100</f>
        <v>0.00143352733737572</v>
      </c>
      <c r="K892" s="31" t="n">
        <f aca="false">IF(H892&lt;H893,1+K893,0)</f>
        <v>0</v>
      </c>
      <c r="L892" s="32" t="n">
        <f aca="false">MIN(0, H892-MAX(H893:H903))</f>
        <v>0</v>
      </c>
      <c r="M892" s="3" t="n">
        <f aca="false">ABS(L892)/MAX(H892:H903)</f>
        <v>0</v>
      </c>
    </row>
    <row r="893" customFormat="false" ht="15" hidden="false" customHeight="false" outlineLevel="0" collapsed="false">
      <c r="A893" s="25" t="s">
        <v>903</v>
      </c>
      <c r="B893" s="25" t="str">
        <f aca="false">LEFT(A893,2)</f>
        <v>24</v>
      </c>
      <c r="C893" s="26" t="n">
        <f aca="false">VLOOKUP(MID(A893,4,4),MONTHS!$A$1:$B$12,2,0)</f>
        <v>9</v>
      </c>
      <c r="D893" s="26" t="n">
        <f aca="false">_xlfn.NUMBERVALUE(RIGHT(A893,2))-43</f>
        <v>20</v>
      </c>
      <c r="E893" s="27" t="n">
        <f aca="false">DATE(2000+D893,C893,B893)</f>
        <v>44098</v>
      </c>
      <c r="F893" s="28" t="n">
        <v>13.9516</v>
      </c>
      <c r="G893" s="28" t="n">
        <v>13.9517</v>
      </c>
      <c r="H893" s="28" t="n">
        <v>13.9516</v>
      </c>
      <c r="I893" s="29" t="n">
        <f aca="false">F893-F894</f>
        <v>0.000199999999999534</v>
      </c>
      <c r="J893" s="30" t="n">
        <f aca="false">I893/F894/(E893-E894)*100</f>
        <v>0.00143354788766385</v>
      </c>
      <c r="K893" s="31" t="n">
        <f aca="false">IF(H893&lt;H894,1+K894,0)</f>
        <v>0</v>
      </c>
      <c r="L893" s="32" t="n">
        <f aca="false">MIN(0, H893-MAX(H894:H904))</f>
        <v>0</v>
      </c>
      <c r="M893" s="3" t="n">
        <f aca="false">ABS(L893)/MAX(H893:H904)</f>
        <v>0</v>
      </c>
    </row>
    <row r="894" customFormat="false" ht="15" hidden="false" customHeight="false" outlineLevel="0" collapsed="false">
      <c r="A894" s="25" t="s">
        <v>904</v>
      </c>
      <c r="B894" s="25" t="str">
        <f aca="false">LEFT(A894,2)</f>
        <v>23</v>
      </c>
      <c r="C894" s="26" t="n">
        <f aca="false">VLOOKUP(MID(A894,4,4),MONTHS!$A$1:$B$12,2,0)</f>
        <v>9</v>
      </c>
      <c r="D894" s="26" t="n">
        <f aca="false">_xlfn.NUMBERVALUE(RIGHT(A894,2))-43</f>
        <v>20</v>
      </c>
      <c r="E894" s="27" t="n">
        <f aca="false">DATE(2000+D894,C894,B894)</f>
        <v>44097</v>
      </c>
      <c r="F894" s="28" t="n">
        <v>13.9514</v>
      </c>
      <c r="G894" s="28" t="n">
        <v>13.9515</v>
      </c>
      <c r="H894" s="28" t="n">
        <v>13.9514</v>
      </c>
      <c r="I894" s="29" t="n">
        <f aca="false">F894-F895</f>
        <v>0.000299999999999301</v>
      </c>
      <c r="J894" s="30" t="n">
        <f aca="false">I894/F895/(E894-E895)*100</f>
        <v>0.00215036807132987</v>
      </c>
      <c r="K894" s="31" t="n">
        <f aca="false">IF(H894&lt;H895,1+K895,0)</f>
        <v>0</v>
      </c>
      <c r="L894" s="32" t="n">
        <f aca="false">MIN(0, H894-MAX(H895:H905))</f>
        <v>0</v>
      </c>
      <c r="M894" s="3" t="n">
        <f aca="false">ABS(L894)/MAX(H894:H905)</f>
        <v>0</v>
      </c>
    </row>
    <row r="895" customFormat="false" ht="15" hidden="false" customHeight="false" outlineLevel="0" collapsed="false">
      <c r="A895" s="25" t="s">
        <v>905</v>
      </c>
      <c r="B895" s="25" t="str">
        <f aca="false">LEFT(A895,2)</f>
        <v>22</v>
      </c>
      <c r="C895" s="26" t="n">
        <f aca="false">VLOOKUP(MID(A895,4,4),MONTHS!$A$1:$B$12,2,0)</f>
        <v>9</v>
      </c>
      <c r="D895" s="26" t="n">
        <f aca="false">_xlfn.NUMBERVALUE(RIGHT(A895,2))-43</f>
        <v>20</v>
      </c>
      <c r="E895" s="27" t="n">
        <f aca="false">DATE(2000+D895,C895,B895)</f>
        <v>44096</v>
      </c>
      <c r="F895" s="28" t="n">
        <v>13.9511</v>
      </c>
      <c r="G895" s="28" t="n">
        <v>13.9512</v>
      </c>
      <c r="H895" s="28" t="n">
        <v>13.9511</v>
      </c>
      <c r="I895" s="29" t="n">
        <f aca="false">F895-F896</f>
        <v>0.000199999999999534</v>
      </c>
      <c r="J895" s="30" t="n">
        <f aca="false">I895/F896/(E895-E896)*100</f>
        <v>0.00143359926599383</v>
      </c>
      <c r="K895" s="31" t="n">
        <f aca="false">IF(H895&lt;H896,1+K896,0)</f>
        <v>0</v>
      </c>
      <c r="L895" s="32" t="n">
        <f aca="false">MIN(0, H895-MAX(H896:H906))</f>
        <v>0</v>
      </c>
      <c r="M895" s="3" t="n">
        <f aca="false">ABS(L895)/MAX(H895:H906)</f>
        <v>0</v>
      </c>
    </row>
    <row r="896" customFormat="false" ht="15" hidden="false" customHeight="false" outlineLevel="0" collapsed="false">
      <c r="A896" s="25" t="s">
        <v>906</v>
      </c>
      <c r="B896" s="25" t="str">
        <f aca="false">LEFT(A896,2)</f>
        <v>21</v>
      </c>
      <c r="C896" s="26" t="n">
        <f aca="false">VLOOKUP(MID(A896,4,4),MONTHS!$A$1:$B$12,2,0)</f>
        <v>9</v>
      </c>
      <c r="D896" s="26" t="n">
        <f aca="false">_xlfn.NUMBERVALUE(RIGHT(A896,2))-43</f>
        <v>20</v>
      </c>
      <c r="E896" s="27" t="n">
        <f aca="false">DATE(2000+D896,C896,B896)</f>
        <v>44095</v>
      </c>
      <c r="F896" s="28" t="n">
        <v>13.9509</v>
      </c>
      <c r="G896" s="28" t="n">
        <v>13.951</v>
      </c>
      <c r="H896" s="28" t="n">
        <v>13.9509</v>
      </c>
      <c r="I896" s="29" t="n">
        <f aca="false">F896-F897</f>
        <v>0.00120000000000076</v>
      </c>
      <c r="J896" s="30" t="n">
        <f aca="false">I896/F897/(E896-E897)*100</f>
        <v>0.00286744517803431</v>
      </c>
      <c r="K896" s="31" t="n">
        <f aca="false">IF(H896&lt;H897,1+K897,0)</f>
        <v>0</v>
      </c>
      <c r="L896" s="32" t="n">
        <f aca="false">MIN(0, H896-MAX(H897:H907))</f>
        <v>0</v>
      </c>
      <c r="M896" s="3" t="n">
        <f aca="false">ABS(L896)/MAX(H896:H907)</f>
        <v>0</v>
      </c>
    </row>
    <row r="897" customFormat="false" ht="15" hidden="false" customHeight="false" outlineLevel="0" collapsed="false">
      <c r="A897" s="25" t="s">
        <v>907</v>
      </c>
      <c r="B897" s="25" t="str">
        <f aca="false">LEFT(A897,2)</f>
        <v>18</v>
      </c>
      <c r="C897" s="26" t="n">
        <f aca="false">VLOOKUP(MID(A897,4,4),MONTHS!$A$1:$B$12,2,0)</f>
        <v>9</v>
      </c>
      <c r="D897" s="26" t="n">
        <f aca="false">_xlfn.NUMBERVALUE(RIGHT(A897,2))-43</f>
        <v>20</v>
      </c>
      <c r="E897" s="27" t="n">
        <f aca="false">DATE(2000+D897,C897,B897)</f>
        <v>44092</v>
      </c>
      <c r="F897" s="28" t="n">
        <v>13.9497</v>
      </c>
      <c r="G897" s="28" t="n">
        <v>13.9498</v>
      </c>
      <c r="H897" s="28" t="n">
        <v>13.9497</v>
      </c>
      <c r="I897" s="29" t="n">
        <f aca="false">F897-F898</f>
        <v>9.99999999997669E-005</v>
      </c>
      <c r="J897" s="30" t="n">
        <f aca="false">I897/F898/(E897-E898)*100</f>
        <v>0.00071686643344445</v>
      </c>
      <c r="K897" s="31" t="n">
        <f aca="false">IF(H897&lt;H898,1+K898,0)</f>
        <v>0</v>
      </c>
      <c r="L897" s="32" t="n">
        <f aca="false">MIN(0, H897-MAX(H898:H908))</f>
        <v>0</v>
      </c>
      <c r="M897" s="3" t="n">
        <f aca="false">ABS(L897)/MAX(H897:H908)</f>
        <v>0</v>
      </c>
    </row>
    <row r="898" customFormat="false" ht="15" hidden="false" customHeight="false" outlineLevel="0" collapsed="false">
      <c r="A898" s="25" t="s">
        <v>908</v>
      </c>
      <c r="B898" s="25" t="str">
        <f aca="false">LEFT(A898,2)</f>
        <v>17</v>
      </c>
      <c r="C898" s="26" t="n">
        <f aca="false">VLOOKUP(MID(A898,4,4),MONTHS!$A$1:$B$12,2,0)</f>
        <v>9</v>
      </c>
      <c r="D898" s="26" t="n">
        <f aca="false">_xlfn.NUMBERVALUE(RIGHT(A898,2))-43</f>
        <v>20</v>
      </c>
      <c r="E898" s="27" t="n">
        <f aca="false">DATE(2000+D898,C898,B898)</f>
        <v>44091</v>
      </c>
      <c r="F898" s="28" t="n">
        <v>13.9496</v>
      </c>
      <c r="G898" s="28" t="n">
        <v>13.9497</v>
      </c>
      <c r="H898" s="28" t="n">
        <v>13.9496</v>
      </c>
      <c r="I898" s="29" t="n">
        <f aca="false">F898-F899</f>
        <v>0.000400000000000844</v>
      </c>
      <c r="J898" s="30" t="n">
        <f aca="false">I898/F899/(E898-E899)*100</f>
        <v>0.00286754795974568</v>
      </c>
      <c r="K898" s="31" t="n">
        <f aca="false">IF(H898&lt;H899,1+K899,0)</f>
        <v>0</v>
      </c>
      <c r="L898" s="32" t="n">
        <f aca="false">MIN(0, H898-MAX(H899:H909))</f>
        <v>0</v>
      </c>
      <c r="M898" s="3" t="n">
        <f aca="false">ABS(L898)/MAX(H898:H909)</f>
        <v>0</v>
      </c>
    </row>
    <row r="899" customFormat="false" ht="15" hidden="false" customHeight="false" outlineLevel="0" collapsed="false">
      <c r="A899" s="25" t="s">
        <v>909</v>
      </c>
      <c r="B899" s="25" t="str">
        <f aca="false">LEFT(A899,2)</f>
        <v>16</v>
      </c>
      <c r="C899" s="26" t="n">
        <f aca="false">VLOOKUP(MID(A899,4,4),MONTHS!$A$1:$B$12,2,0)</f>
        <v>9</v>
      </c>
      <c r="D899" s="26" t="n">
        <f aca="false">_xlfn.NUMBERVALUE(RIGHT(A899,2))-43</f>
        <v>20</v>
      </c>
      <c r="E899" s="27" t="n">
        <f aca="false">DATE(2000+D899,C899,B899)</f>
        <v>44090</v>
      </c>
      <c r="F899" s="28" t="n">
        <v>13.9492</v>
      </c>
      <c r="G899" s="28" t="n">
        <v>13.9493</v>
      </c>
      <c r="H899" s="28" t="n">
        <v>13.9492</v>
      </c>
      <c r="I899" s="29" t="n">
        <f aca="false">F899-F900</f>
        <v>0.000399999999999068</v>
      </c>
      <c r="J899" s="30" t="n">
        <f aca="false">I899/F900/(E899-E900)*100</f>
        <v>0.00286763019040396</v>
      </c>
      <c r="K899" s="31" t="n">
        <f aca="false">IF(H899&lt;H900,1+K900,0)</f>
        <v>0</v>
      </c>
      <c r="L899" s="32" t="n">
        <f aca="false">MIN(0, H899-MAX(H900:H910))</f>
        <v>0</v>
      </c>
      <c r="M899" s="3" t="n">
        <f aca="false">ABS(L899)/MAX(H899:H910)</f>
        <v>0</v>
      </c>
    </row>
    <row r="900" customFormat="false" ht="15" hidden="false" customHeight="false" outlineLevel="0" collapsed="false">
      <c r="A900" s="25" t="s">
        <v>910</v>
      </c>
      <c r="B900" s="25" t="str">
        <f aca="false">LEFT(A900,2)</f>
        <v>15</v>
      </c>
      <c r="C900" s="26" t="n">
        <f aca="false">VLOOKUP(MID(A900,4,4),MONTHS!$A$1:$B$12,2,0)</f>
        <v>9</v>
      </c>
      <c r="D900" s="26" t="n">
        <f aca="false">_xlfn.NUMBERVALUE(RIGHT(A900,2))-43</f>
        <v>20</v>
      </c>
      <c r="E900" s="27" t="n">
        <f aca="false">DATE(2000+D900,C900,B900)</f>
        <v>44089</v>
      </c>
      <c r="F900" s="28" t="n">
        <v>13.9488</v>
      </c>
      <c r="G900" s="28" t="n">
        <v>13.9489</v>
      </c>
      <c r="H900" s="28" t="n">
        <v>13.9488</v>
      </c>
      <c r="I900" s="29" t="n">
        <f aca="false">F900-F901</f>
        <v>0.000400000000000844</v>
      </c>
      <c r="J900" s="30" t="n">
        <f aca="false">I900/F901/(E900-E901)*100</f>
        <v>0.00286771242580399</v>
      </c>
      <c r="K900" s="31" t="n">
        <f aca="false">IF(H900&lt;H901,1+K901,0)</f>
        <v>0</v>
      </c>
      <c r="L900" s="32" t="n">
        <f aca="false">MIN(0, H900-MAX(H901:H911))</f>
        <v>0</v>
      </c>
      <c r="M900" s="3" t="n">
        <f aca="false">ABS(L900)/MAX(H900:H911)</f>
        <v>0</v>
      </c>
    </row>
    <row r="901" customFormat="false" ht="15" hidden="false" customHeight="false" outlineLevel="0" collapsed="false">
      <c r="A901" s="25" t="s">
        <v>911</v>
      </c>
      <c r="B901" s="25" t="str">
        <f aca="false">LEFT(A901,2)</f>
        <v>14</v>
      </c>
      <c r="C901" s="26" t="n">
        <f aca="false">VLOOKUP(MID(A901,4,4),MONTHS!$A$1:$B$12,2,0)</f>
        <v>9</v>
      </c>
      <c r="D901" s="26" t="n">
        <f aca="false">_xlfn.NUMBERVALUE(RIGHT(A901,2))-43</f>
        <v>20</v>
      </c>
      <c r="E901" s="27" t="n">
        <f aca="false">DATE(2000+D901,C901,B901)</f>
        <v>44088</v>
      </c>
      <c r="F901" s="28" t="n">
        <v>13.9484</v>
      </c>
      <c r="G901" s="28" t="n">
        <v>13.9485</v>
      </c>
      <c r="H901" s="28" t="n">
        <v>13.9484</v>
      </c>
      <c r="I901" s="29" t="n">
        <f aca="false">F901-F902</f>
        <v>0.000599999999998602</v>
      </c>
      <c r="J901" s="30" t="n">
        <f aca="false">I901/F902/(E901-E902)*100</f>
        <v>0.00143391789385806</v>
      </c>
      <c r="K901" s="31" t="n">
        <f aca="false">IF(H901&lt;H902,1+K902,0)</f>
        <v>0</v>
      </c>
      <c r="L901" s="32" t="n">
        <f aca="false">MIN(0, H901-MAX(H902:H912))</f>
        <v>0</v>
      </c>
      <c r="M901" s="3" t="n">
        <f aca="false">ABS(L901)/MAX(H901:H912)</f>
        <v>0</v>
      </c>
    </row>
    <row r="902" customFormat="false" ht="15" hidden="false" customHeight="false" outlineLevel="0" collapsed="false">
      <c r="A902" s="25" t="s">
        <v>912</v>
      </c>
      <c r="B902" s="25" t="str">
        <f aca="false">LEFT(A902,2)</f>
        <v>11</v>
      </c>
      <c r="C902" s="26" t="n">
        <f aca="false">VLOOKUP(MID(A902,4,4),MONTHS!$A$1:$B$12,2,0)</f>
        <v>9</v>
      </c>
      <c r="D902" s="26" t="n">
        <f aca="false">_xlfn.NUMBERVALUE(RIGHT(A902,2))-43</f>
        <v>20</v>
      </c>
      <c r="E902" s="27" t="n">
        <f aca="false">DATE(2000+D902,C902,B902)</f>
        <v>44085</v>
      </c>
      <c r="F902" s="28" t="n">
        <v>13.9478</v>
      </c>
      <c r="G902" s="28" t="n">
        <v>13.9479</v>
      </c>
      <c r="H902" s="28" t="n">
        <v>13.9478</v>
      </c>
      <c r="I902" s="29" t="n">
        <f aca="false">F902-F903</f>
        <v>0.000300000000001077</v>
      </c>
      <c r="J902" s="30" t="n">
        <f aca="false">I902/F903/(E902-E903)*100</f>
        <v>0.00215092310450674</v>
      </c>
      <c r="K902" s="31" t="n">
        <f aca="false">IF(H902&lt;H903,1+K903,0)</f>
        <v>0</v>
      </c>
      <c r="L902" s="32" t="n">
        <f aca="false">MIN(0, H902-MAX(H903:H913))</f>
        <v>0</v>
      </c>
      <c r="M902" s="3" t="n">
        <f aca="false">ABS(L902)/MAX(H902:H913)</f>
        <v>0</v>
      </c>
    </row>
    <row r="903" customFormat="false" ht="15" hidden="false" customHeight="false" outlineLevel="0" collapsed="false">
      <c r="A903" s="25" t="s">
        <v>913</v>
      </c>
      <c r="B903" s="25" t="str">
        <f aca="false">LEFT(A903,2)</f>
        <v>10</v>
      </c>
      <c r="C903" s="26" t="n">
        <f aca="false">VLOOKUP(MID(A903,4,4),MONTHS!$A$1:$B$12,2,0)</f>
        <v>9</v>
      </c>
      <c r="D903" s="26" t="n">
        <f aca="false">_xlfn.NUMBERVALUE(RIGHT(A903,2))-43</f>
        <v>20</v>
      </c>
      <c r="E903" s="27" t="n">
        <f aca="false">DATE(2000+D903,C903,B903)</f>
        <v>44084</v>
      </c>
      <c r="F903" s="28" t="n">
        <v>13.9475</v>
      </c>
      <c r="G903" s="28" t="n">
        <v>13.9476</v>
      </c>
      <c r="H903" s="28" t="n">
        <v>13.9475</v>
      </c>
      <c r="I903" s="29" t="n">
        <f aca="false">F903-F904</f>
        <v>0.000799999999999912</v>
      </c>
      <c r="J903" s="30" t="n">
        <f aca="false">I903/F904/(E903-E904)*100</f>
        <v>0.00573612395763809</v>
      </c>
      <c r="K903" s="31" t="n">
        <f aca="false">IF(H903&lt;H904,1+K904,0)</f>
        <v>0</v>
      </c>
      <c r="L903" s="32" t="n">
        <f aca="false">MIN(0, H903-MAX(H904:H914))</f>
        <v>0</v>
      </c>
      <c r="M903" s="3" t="n">
        <f aca="false">ABS(L903)/MAX(H903:H914)</f>
        <v>0</v>
      </c>
    </row>
    <row r="904" customFormat="false" ht="15" hidden="false" customHeight="false" outlineLevel="0" collapsed="false">
      <c r="A904" s="25" t="s">
        <v>914</v>
      </c>
      <c r="B904" s="25" t="str">
        <f aca="false">LEFT(A904,2)</f>
        <v>09</v>
      </c>
      <c r="C904" s="26" t="n">
        <f aca="false">VLOOKUP(MID(A904,4,4),MONTHS!$A$1:$B$12,2,0)</f>
        <v>9</v>
      </c>
      <c r="D904" s="26" t="n">
        <f aca="false">_xlfn.NUMBERVALUE(RIGHT(A904,2))-43</f>
        <v>20</v>
      </c>
      <c r="E904" s="27" t="n">
        <f aca="false">DATE(2000+D904,C904,B904)</f>
        <v>44083</v>
      </c>
      <c r="F904" s="28" t="n">
        <v>13.9467</v>
      </c>
      <c r="G904" s="28" t="n">
        <v>13.9468</v>
      </c>
      <c r="H904" s="28" t="n">
        <v>13.9467</v>
      </c>
      <c r="I904" s="29" t="n">
        <f aca="false">F904-F905</f>
        <v>0</v>
      </c>
      <c r="J904" s="30" t="n">
        <f aca="false">I904/F905/(E904-E905)*100</f>
        <v>0</v>
      </c>
      <c r="K904" s="31" t="n">
        <f aca="false">IF(H904&lt;H905,1+K905,0)</f>
        <v>0</v>
      </c>
      <c r="L904" s="32" t="n">
        <f aca="false">MIN(0, H904-MAX(H905:H915))</f>
        <v>0</v>
      </c>
      <c r="M904" s="3" t="n">
        <f aca="false">ABS(L904)/MAX(H904:H915)</f>
        <v>0</v>
      </c>
    </row>
    <row r="905" customFormat="false" ht="15" hidden="false" customHeight="false" outlineLevel="0" collapsed="false">
      <c r="A905" s="25" t="s">
        <v>915</v>
      </c>
      <c r="B905" s="25" t="str">
        <f aca="false">LEFT(A905,2)</f>
        <v>08</v>
      </c>
      <c r="C905" s="26" t="n">
        <f aca="false">VLOOKUP(MID(A905,4,4),MONTHS!$A$1:$B$12,2,0)</f>
        <v>9</v>
      </c>
      <c r="D905" s="26" t="n">
        <f aca="false">_xlfn.NUMBERVALUE(RIGHT(A905,2))-43</f>
        <v>20</v>
      </c>
      <c r="E905" s="27" t="n">
        <f aca="false">DATE(2000+D905,C905,B905)</f>
        <v>44082</v>
      </c>
      <c r="F905" s="28" t="n">
        <v>13.9467</v>
      </c>
      <c r="G905" s="28" t="n">
        <v>13.9468</v>
      </c>
      <c r="H905" s="28" t="n">
        <v>13.9467</v>
      </c>
      <c r="I905" s="29" t="n">
        <f aca="false">F905-F906</f>
        <v>0.00109999999999921</v>
      </c>
      <c r="J905" s="30" t="n">
        <f aca="false">I905/F906/(E905-E906)*100</f>
        <v>0.00157755851307827</v>
      </c>
      <c r="K905" s="31" t="n">
        <f aca="false">IF(H905&lt;H906,1+K906,0)</f>
        <v>0</v>
      </c>
      <c r="L905" s="32" t="n">
        <f aca="false">MIN(0, H905-MAX(H906:H916))</f>
        <v>0</v>
      </c>
      <c r="M905" s="3" t="n">
        <f aca="false">ABS(L905)/MAX(H905:H916)</f>
        <v>0</v>
      </c>
    </row>
    <row r="906" customFormat="false" ht="15" hidden="false" customHeight="false" outlineLevel="0" collapsed="false">
      <c r="A906" s="25" t="s">
        <v>916</v>
      </c>
      <c r="B906" s="25" t="str">
        <f aca="false">LEFT(A906,2)</f>
        <v>03</v>
      </c>
      <c r="C906" s="26" t="n">
        <f aca="false">VLOOKUP(MID(A906,4,4),MONTHS!$A$1:$B$12,2,0)</f>
        <v>9</v>
      </c>
      <c r="D906" s="26" t="n">
        <f aca="false">_xlfn.NUMBERVALUE(RIGHT(A906,2))-43</f>
        <v>20</v>
      </c>
      <c r="E906" s="27" t="n">
        <f aca="false">DATE(2000+D906,C906,B906)</f>
        <v>44077</v>
      </c>
      <c r="F906" s="28" t="n">
        <v>13.9456</v>
      </c>
      <c r="G906" s="28" t="n">
        <v>13.9457</v>
      </c>
      <c r="H906" s="28" t="n">
        <v>13.9456</v>
      </c>
      <c r="I906" s="29" t="n">
        <f aca="false">F906-F907</f>
        <v>0.000400000000000844</v>
      </c>
      <c r="J906" s="30" t="n">
        <f aca="false">I906/F907/(E906-E907)*100</f>
        <v>0.00286837047873709</v>
      </c>
      <c r="K906" s="31" t="n">
        <f aca="false">IF(H906&lt;H907,1+K907,0)</f>
        <v>0</v>
      </c>
      <c r="L906" s="32" t="n">
        <f aca="false">MIN(0, H906-MAX(H907:H917))</f>
        <v>0</v>
      </c>
      <c r="M906" s="3" t="n">
        <f aca="false">ABS(L906)/MAX(H906:H917)</f>
        <v>0</v>
      </c>
    </row>
    <row r="907" customFormat="false" ht="15" hidden="false" customHeight="false" outlineLevel="0" collapsed="false">
      <c r="A907" s="25" t="s">
        <v>917</v>
      </c>
      <c r="B907" s="25" t="str">
        <f aca="false">LEFT(A907,2)</f>
        <v>02</v>
      </c>
      <c r="C907" s="26" t="n">
        <f aca="false">VLOOKUP(MID(A907,4,4),MONTHS!$A$1:$B$12,2,0)</f>
        <v>9</v>
      </c>
      <c r="D907" s="26" t="n">
        <f aca="false">_xlfn.NUMBERVALUE(RIGHT(A907,2))-43</f>
        <v>20</v>
      </c>
      <c r="E907" s="27" t="n">
        <f aca="false">DATE(2000+D907,C907,B907)</f>
        <v>44076</v>
      </c>
      <c r="F907" s="28" t="n">
        <v>13.9452</v>
      </c>
      <c r="G907" s="28" t="n">
        <v>13.9453</v>
      </c>
      <c r="H907" s="28" t="n">
        <v>13.9452</v>
      </c>
      <c r="I907" s="29" t="n">
        <f aca="false">F907-F908</f>
        <v>0.000499999999998835</v>
      </c>
      <c r="J907" s="30" t="n">
        <f aca="false">I907/F908/(E907-E908)*100</f>
        <v>0.00358559165847121</v>
      </c>
      <c r="K907" s="31" t="n">
        <f aca="false">IF(H907&lt;H908,1+K908,0)</f>
        <v>0</v>
      </c>
      <c r="L907" s="32" t="n">
        <f aca="false">MIN(0, H907-MAX(H908:H918))</f>
        <v>0</v>
      </c>
      <c r="M907" s="3" t="n">
        <f aca="false">ABS(L907)/MAX(H907:H918)</f>
        <v>0</v>
      </c>
    </row>
    <row r="908" customFormat="false" ht="15" hidden="false" customHeight="false" outlineLevel="0" collapsed="false">
      <c r="A908" s="25" t="s">
        <v>918</v>
      </c>
      <c r="B908" s="25" t="str">
        <f aca="false">LEFT(A908,2)</f>
        <v>01</v>
      </c>
      <c r="C908" s="26" t="n">
        <f aca="false">VLOOKUP(MID(A908,4,4),MONTHS!$A$1:$B$12,2,0)</f>
        <v>9</v>
      </c>
      <c r="D908" s="26" t="n">
        <f aca="false">_xlfn.NUMBERVALUE(RIGHT(A908,2))-43</f>
        <v>20</v>
      </c>
      <c r="E908" s="27" t="n">
        <f aca="false">DATE(2000+D908,C908,B908)</f>
        <v>44075</v>
      </c>
      <c r="F908" s="28" t="n">
        <v>13.9447</v>
      </c>
      <c r="G908" s="28" t="n">
        <v>13.9448</v>
      </c>
      <c r="H908" s="28" t="n">
        <v>13.9447</v>
      </c>
      <c r="I908" s="29" t="n">
        <f aca="false">F908-F909</f>
        <v>0.00020000000000131</v>
      </c>
      <c r="J908" s="30" t="n">
        <f aca="false">I908/F909/(E908-E909)*100</f>
        <v>0.00143425723404432</v>
      </c>
      <c r="K908" s="31" t="n">
        <f aca="false">IF(H908&lt;H909,1+K909,0)</f>
        <v>0</v>
      </c>
      <c r="L908" s="32" t="n">
        <f aca="false">MIN(0, H908-MAX(H909:H919))</f>
        <v>0</v>
      </c>
      <c r="M908" s="3" t="n">
        <f aca="false">ABS(L908)/MAX(H908:H919)</f>
        <v>0</v>
      </c>
    </row>
    <row r="909" customFormat="false" ht="15" hidden="false" customHeight="false" outlineLevel="0" collapsed="false">
      <c r="A909" s="25" t="s">
        <v>919</v>
      </c>
      <c r="B909" s="25" t="str">
        <f aca="false">LEFT(A909,2)</f>
        <v>31</v>
      </c>
      <c r="C909" s="26" t="n">
        <f aca="false">VLOOKUP(MID(A909,4,4),MONTHS!$A$1:$B$12,2,0)</f>
        <v>8</v>
      </c>
      <c r="D909" s="26" t="n">
        <f aca="false">_xlfn.NUMBERVALUE(RIGHT(A909,2))-43</f>
        <v>20</v>
      </c>
      <c r="E909" s="27" t="n">
        <f aca="false">DATE(2000+D909,C909,B909)</f>
        <v>44074</v>
      </c>
      <c r="F909" s="28" t="n">
        <v>13.9445</v>
      </c>
      <c r="G909" s="28" t="n">
        <v>13.9446</v>
      </c>
      <c r="H909" s="28" t="n">
        <v>13.9445</v>
      </c>
      <c r="I909" s="29" t="n">
        <f aca="false">F909-F910</f>
        <v>0.000799999999999912</v>
      </c>
      <c r="J909" s="30" t="n">
        <f aca="false">I909/F910/(E909-E910)*100</f>
        <v>0.00191245269667762</v>
      </c>
      <c r="K909" s="31" t="n">
        <f aca="false">IF(H909&lt;H910,1+K910,0)</f>
        <v>0</v>
      </c>
      <c r="L909" s="32" t="n">
        <f aca="false">MIN(0, H909-MAX(H910:H920))</f>
        <v>0</v>
      </c>
      <c r="M909" s="3" t="n">
        <f aca="false">ABS(L909)/MAX(H909:H920)</f>
        <v>0</v>
      </c>
    </row>
    <row r="910" customFormat="false" ht="15" hidden="false" customHeight="false" outlineLevel="0" collapsed="false">
      <c r="A910" s="25" t="s">
        <v>920</v>
      </c>
      <c r="B910" s="25" t="str">
        <f aca="false">LEFT(A910,2)</f>
        <v>28</v>
      </c>
      <c r="C910" s="26" t="n">
        <f aca="false">VLOOKUP(MID(A910,4,4),MONTHS!$A$1:$B$12,2,0)</f>
        <v>8</v>
      </c>
      <c r="D910" s="26" t="n">
        <f aca="false">_xlfn.NUMBERVALUE(RIGHT(A910,2))-43</f>
        <v>20</v>
      </c>
      <c r="E910" s="27" t="n">
        <f aca="false">DATE(2000+D910,C910,B910)</f>
        <v>44071</v>
      </c>
      <c r="F910" s="28" t="n">
        <v>13.9437</v>
      </c>
      <c r="G910" s="28" t="n">
        <v>13.9438</v>
      </c>
      <c r="H910" s="28" t="n">
        <v>13.9437</v>
      </c>
      <c r="I910" s="29" t="n">
        <f aca="false">F910-F911</f>
        <v>0.000399999999999068</v>
      </c>
      <c r="J910" s="30" t="n">
        <f aca="false">I910/F911/(E910-E911)*100</f>
        <v>0.00286876134056549</v>
      </c>
      <c r="K910" s="31" t="n">
        <f aca="false">IF(H910&lt;H911,1+K911,0)</f>
        <v>0</v>
      </c>
      <c r="L910" s="32" t="n">
        <f aca="false">MIN(0, H910-MAX(H911:H921))</f>
        <v>0</v>
      </c>
      <c r="M910" s="3" t="n">
        <f aca="false">ABS(L910)/MAX(H910:H921)</f>
        <v>0</v>
      </c>
    </row>
    <row r="911" customFormat="false" ht="15" hidden="false" customHeight="false" outlineLevel="0" collapsed="false">
      <c r="A911" s="25" t="s">
        <v>921</v>
      </c>
      <c r="B911" s="25" t="str">
        <f aca="false">LEFT(A911,2)</f>
        <v>27</v>
      </c>
      <c r="C911" s="26" t="n">
        <f aca="false">VLOOKUP(MID(A911,4,4),MONTHS!$A$1:$B$12,2,0)</f>
        <v>8</v>
      </c>
      <c r="D911" s="26" t="n">
        <f aca="false">_xlfn.NUMBERVALUE(RIGHT(A911,2))-43</f>
        <v>20</v>
      </c>
      <c r="E911" s="27" t="n">
        <f aca="false">DATE(2000+D911,C911,B911)</f>
        <v>44070</v>
      </c>
      <c r="F911" s="28" t="n">
        <v>13.9433</v>
      </c>
      <c r="G911" s="28" t="n">
        <v>13.9434</v>
      </c>
      <c r="H911" s="28" t="n">
        <v>13.9433</v>
      </c>
      <c r="I911" s="29" t="n">
        <f aca="false">F911-F912</f>
        <v>0.000300000000001077</v>
      </c>
      <c r="J911" s="30" t="n">
        <f aca="false">I911/F912/(E911-E912)*100</f>
        <v>0.00215161729901081</v>
      </c>
      <c r="K911" s="31" t="n">
        <f aca="false">IF(H911&lt;H912,1+K912,0)</f>
        <v>0</v>
      </c>
      <c r="L911" s="32" t="n">
        <f aca="false">MIN(0, H911-MAX(H912:H922))</f>
        <v>0</v>
      </c>
      <c r="M911" s="3" t="n">
        <f aca="false">ABS(L911)/MAX(H911:H922)</f>
        <v>0</v>
      </c>
    </row>
    <row r="912" customFormat="false" ht="15" hidden="false" customHeight="false" outlineLevel="0" collapsed="false">
      <c r="A912" s="25" t="s">
        <v>922</v>
      </c>
      <c r="B912" s="25" t="str">
        <f aca="false">LEFT(A912,2)</f>
        <v>26</v>
      </c>
      <c r="C912" s="26" t="n">
        <f aca="false">VLOOKUP(MID(A912,4,4),MONTHS!$A$1:$B$12,2,0)</f>
        <v>8</v>
      </c>
      <c r="D912" s="26" t="n">
        <f aca="false">_xlfn.NUMBERVALUE(RIGHT(A912,2))-43</f>
        <v>20</v>
      </c>
      <c r="E912" s="27" t="n">
        <f aca="false">DATE(2000+D912,C912,B912)</f>
        <v>44069</v>
      </c>
      <c r="F912" s="28" t="n">
        <v>13.943</v>
      </c>
      <c r="G912" s="28" t="n">
        <v>13.9431</v>
      </c>
      <c r="H912" s="28" t="n">
        <v>13.943</v>
      </c>
      <c r="I912" s="29" t="n">
        <f aca="false">F912-F913</f>
        <v>0.0024999999999995</v>
      </c>
      <c r="J912" s="30" t="n">
        <f aca="false">I912/F913/(E912-E913)*100</f>
        <v>0.0179333596355906</v>
      </c>
      <c r="K912" s="31" t="n">
        <f aca="false">IF(H912&lt;H913,1+K913,0)</f>
        <v>0</v>
      </c>
      <c r="L912" s="32" t="n">
        <f aca="false">MIN(0, H912-MAX(H913:H923))</f>
        <v>0</v>
      </c>
      <c r="M912" s="3" t="n">
        <f aca="false">ABS(L912)/MAX(H912:H923)</f>
        <v>0</v>
      </c>
    </row>
    <row r="913" customFormat="false" ht="15" hidden="false" customHeight="false" outlineLevel="0" collapsed="false">
      <c r="A913" s="25" t="s">
        <v>923</v>
      </c>
      <c r="B913" s="25" t="str">
        <f aca="false">LEFT(A913,2)</f>
        <v>25</v>
      </c>
      <c r="C913" s="26" t="n">
        <f aca="false">VLOOKUP(MID(A913,4,4),MONTHS!$A$1:$B$12,2,0)</f>
        <v>8</v>
      </c>
      <c r="D913" s="26" t="n">
        <f aca="false">_xlfn.NUMBERVALUE(RIGHT(A913,2))-43</f>
        <v>20</v>
      </c>
      <c r="E913" s="27" t="n">
        <f aca="false">DATE(2000+D913,C913,B913)</f>
        <v>44068</v>
      </c>
      <c r="F913" s="28" t="n">
        <v>13.9405</v>
      </c>
      <c r="G913" s="28" t="n">
        <v>13.9406</v>
      </c>
      <c r="H913" s="28" t="n">
        <v>13.9405</v>
      </c>
      <c r="I913" s="29" t="n">
        <f aca="false">F913-F914</f>
        <v>9.99999999997669E-005</v>
      </c>
      <c r="J913" s="30" t="n">
        <f aca="false">I913/F914/(E913-E914)*100</f>
        <v>0.000717339531145211</v>
      </c>
      <c r="K913" s="31" t="n">
        <f aca="false">IF(H913&lt;H914,1+K914,0)</f>
        <v>0</v>
      </c>
      <c r="L913" s="32" t="n">
        <f aca="false">MIN(0, H913-MAX(H914:H924))</f>
        <v>0</v>
      </c>
      <c r="M913" s="3" t="n">
        <f aca="false">ABS(L913)/MAX(H913:H924)</f>
        <v>0</v>
      </c>
    </row>
    <row r="914" customFormat="false" ht="15" hidden="false" customHeight="false" outlineLevel="0" collapsed="false">
      <c r="A914" s="25" t="s">
        <v>924</v>
      </c>
      <c r="B914" s="25" t="str">
        <f aca="false">LEFT(A914,2)</f>
        <v>24</v>
      </c>
      <c r="C914" s="26" t="n">
        <f aca="false">VLOOKUP(MID(A914,4,4),MONTHS!$A$1:$B$12,2,0)</f>
        <v>8</v>
      </c>
      <c r="D914" s="26" t="n">
        <f aca="false">_xlfn.NUMBERVALUE(RIGHT(A914,2))-43</f>
        <v>20</v>
      </c>
      <c r="E914" s="27" t="n">
        <f aca="false">DATE(2000+D914,C914,B914)</f>
        <v>44067</v>
      </c>
      <c r="F914" s="28" t="n">
        <v>13.9404</v>
      </c>
      <c r="G914" s="28" t="n">
        <v>13.9405</v>
      </c>
      <c r="H914" s="28" t="n">
        <v>13.9404</v>
      </c>
      <c r="I914" s="29" t="n">
        <f aca="false">F914-F915</f>
        <v>0.00260000000000105</v>
      </c>
      <c r="J914" s="30" t="n">
        <f aca="false">I914/F915/(E914-E915)*100</f>
        <v>0.00621810233083424</v>
      </c>
      <c r="K914" s="31" t="n">
        <f aca="false">IF(H914&lt;H915,1+K915,0)</f>
        <v>0</v>
      </c>
      <c r="L914" s="32" t="n">
        <f aca="false">MIN(0, H914-MAX(H915:H925))</f>
        <v>0</v>
      </c>
      <c r="M914" s="3" t="n">
        <f aca="false">ABS(L914)/MAX(H914:H925)</f>
        <v>0</v>
      </c>
    </row>
    <row r="915" customFormat="false" ht="15" hidden="false" customHeight="false" outlineLevel="0" collapsed="false">
      <c r="A915" s="25" t="s">
        <v>925</v>
      </c>
      <c r="B915" s="25" t="str">
        <f aca="false">LEFT(A915,2)</f>
        <v>21</v>
      </c>
      <c r="C915" s="26" t="n">
        <f aca="false">VLOOKUP(MID(A915,4,4),MONTHS!$A$1:$B$12,2,0)</f>
        <v>8</v>
      </c>
      <c r="D915" s="26" t="n">
        <f aca="false">_xlfn.NUMBERVALUE(RIGHT(A915,2))-43</f>
        <v>20</v>
      </c>
      <c r="E915" s="27" t="n">
        <f aca="false">DATE(2000+D915,C915,B915)</f>
        <v>44064</v>
      </c>
      <c r="F915" s="28" t="n">
        <v>13.9378</v>
      </c>
      <c r="G915" s="28" t="n">
        <v>13.9379</v>
      </c>
      <c r="H915" s="28" t="n">
        <v>13.9378</v>
      </c>
      <c r="I915" s="29" t="n">
        <f aca="false">F915-F916</f>
        <v>0.000199999999999534</v>
      </c>
      <c r="J915" s="30" t="n">
        <f aca="false">I915/F916/(E915-E916)*100</f>
        <v>0.00143496728274261</v>
      </c>
      <c r="K915" s="31" t="n">
        <f aca="false">IF(H915&lt;H916,1+K916,0)</f>
        <v>0</v>
      </c>
      <c r="L915" s="32" t="n">
        <f aca="false">MIN(0, H915-MAX(H916:H926))</f>
        <v>0</v>
      </c>
      <c r="M915" s="3" t="n">
        <f aca="false">ABS(L915)/MAX(H915:H926)</f>
        <v>0</v>
      </c>
    </row>
    <row r="916" customFormat="false" ht="15" hidden="false" customHeight="false" outlineLevel="0" collapsed="false">
      <c r="A916" s="25" t="s">
        <v>926</v>
      </c>
      <c r="B916" s="25" t="str">
        <f aca="false">LEFT(A916,2)</f>
        <v>20</v>
      </c>
      <c r="C916" s="26" t="n">
        <f aca="false">VLOOKUP(MID(A916,4,4),MONTHS!$A$1:$B$12,2,0)</f>
        <v>8</v>
      </c>
      <c r="D916" s="26" t="n">
        <f aca="false">_xlfn.NUMBERVALUE(RIGHT(A916,2))-43</f>
        <v>20</v>
      </c>
      <c r="E916" s="27" t="n">
        <f aca="false">DATE(2000+D916,C916,B916)</f>
        <v>44063</v>
      </c>
      <c r="F916" s="28" t="n">
        <v>13.9376</v>
      </c>
      <c r="G916" s="28" t="n">
        <v>13.9377</v>
      </c>
      <c r="H916" s="28" t="n">
        <v>13.9376</v>
      </c>
      <c r="I916" s="29" t="n">
        <f aca="false">F916-F917</f>
        <v>0.000299999999999301</v>
      </c>
      <c r="J916" s="30" t="n">
        <f aca="false">I916/F917/(E916-E917)*100</f>
        <v>0.00215249725556098</v>
      </c>
      <c r="K916" s="31" t="n">
        <f aca="false">IF(H916&lt;H917,1+K917,0)</f>
        <v>0</v>
      </c>
      <c r="L916" s="32" t="n">
        <f aca="false">MIN(0, H916-MAX(H917:H927))</f>
        <v>0</v>
      </c>
      <c r="M916" s="3" t="n">
        <f aca="false">ABS(L916)/MAX(H916:H927)</f>
        <v>0</v>
      </c>
    </row>
    <row r="917" customFormat="false" ht="15" hidden="false" customHeight="false" outlineLevel="0" collapsed="false">
      <c r="A917" s="25" t="s">
        <v>927</v>
      </c>
      <c r="B917" s="25" t="str">
        <f aca="false">LEFT(A917,2)</f>
        <v>19</v>
      </c>
      <c r="C917" s="26" t="n">
        <f aca="false">VLOOKUP(MID(A917,4,4),MONTHS!$A$1:$B$12,2,0)</f>
        <v>8</v>
      </c>
      <c r="D917" s="26" t="n">
        <f aca="false">_xlfn.NUMBERVALUE(RIGHT(A917,2))-43</f>
        <v>20</v>
      </c>
      <c r="E917" s="27" t="n">
        <f aca="false">DATE(2000+D917,C917,B917)</f>
        <v>44062</v>
      </c>
      <c r="F917" s="28" t="n">
        <v>13.9373</v>
      </c>
      <c r="G917" s="28" t="n">
        <v>13.9374</v>
      </c>
      <c r="H917" s="28" t="n">
        <v>13.9373</v>
      </c>
      <c r="I917" s="29" t="n">
        <f aca="false">F917-F918</f>
        <v>0.000300000000001077</v>
      </c>
      <c r="J917" s="30" t="n">
        <f aca="false">I917/F918/(E917-E918)*100</f>
        <v>0.00215254358901541</v>
      </c>
      <c r="K917" s="31" t="n">
        <f aca="false">IF(H917&lt;H918,1+K918,0)</f>
        <v>0</v>
      </c>
      <c r="L917" s="32" t="n">
        <f aca="false">MIN(0, H917-MAX(H918:H928))</f>
        <v>0</v>
      </c>
      <c r="M917" s="3" t="n">
        <f aca="false">ABS(L917)/MAX(H917:H928)</f>
        <v>0</v>
      </c>
    </row>
    <row r="918" customFormat="false" ht="15" hidden="false" customHeight="false" outlineLevel="0" collapsed="false">
      <c r="A918" s="25" t="s">
        <v>928</v>
      </c>
      <c r="B918" s="25" t="str">
        <f aca="false">LEFT(A918,2)</f>
        <v>18</v>
      </c>
      <c r="C918" s="26" t="n">
        <f aca="false">VLOOKUP(MID(A918,4,4),MONTHS!$A$1:$B$12,2,0)</f>
        <v>8</v>
      </c>
      <c r="D918" s="26" t="n">
        <f aca="false">_xlfn.NUMBERVALUE(RIGHT(A918,2))-43</f>
        <v>20</v>
      </c>
      <c r="E918" s="27" t="n">
        <f aca="false">DATE(2000+D918,C918,B918)</f>
        <v>44061</v>
      </c>
      <c r="F918" s="28" t="n">
        <v>13.937</v>
      </c>
      <c r="G918" s="28" t="n">
        <v>13.9371</v>
      </c>
      <c r="H918" s="28" t="n">
        <v>13.937</v>
      </c>
      <c r="I918" s="29" t="n">
        <f aca="false">F918-F919</f>
        <v>0.000399999999999068</v>
      </c>
      <c r="J918" s="30" t="n">
        <f aca="false">I918/F919/(E918-E919)*100</f>
        <v>0.00287014049337046</v>
      </c>
      <c r="K918" s="31" t="n">
        <f aca="false">IF(H918&lt;H919,1+K919,0)</f>
        <v>0</v>
      </c>
      <c r="L918" s="32" t="n">
        <f aca="false">MIN(0, H918-MAX(H919:H929))</f>
        <v>0</v>
      </c>
      <c r="M918" s="3" t="n">
        <f aca="false">ABS(L918)/MAX(H918:H929)</f>
        <v>0</v>
      </c>
    </row>
    <row r="919" customFormat="false" ht="15" hidden="false" customHeight="false" outlineLevel="0" collapsed="false">
      <c r="A919" s="25" t="s">
        <v>929</v>
      </c>
      <c r="B919" s="25" t="str">
        <f aca="false">LEFT(A919,2)</f>
        <v>17</v>
      </c>
      <c r="C919" s="26" t="n">
        <f aca="false">VLOOKUP(MID(A919,4,4),MONTHS!$A$1:$B$12,2,0)</f>
        <v>8</v>
      </c>
      <c r="D919" s="26" t="n">
        <f aca="false">_xlfn.NUMBERVALUE(RIGHT(A919,2))-43</f>
        <v>20</v>
      </c>
      <c r="E919" s="27" t="n">
        <f aca="false">DATE(2000+D919,C919,B919)</f>
        <v>44060</v>
      </c>
      <c r="F919" s="28" t="n">
        <v>13.9366</v>
      </c>
      <c r="G919" s="28" t="n">
        <v>13.9367</v>
      </c>
      <c r="H919" s="28" t="n">
        <v>13.9366</v>
      </c>
      <c r="I919" s="29" t="n">
        <f aca="false">F919-F920</f>
        <v>0.000600000000000378</v>
      </c>
      <c r="J919" s="30" t="n">
        <f aca="false">I919/F920/(E919-E920)*100</f>
        <v>0.00143513203214786</v>
      </c>
      <c r="K919" s="31" t="n">
        <f aca="false">IF(H919&lt;H920,1+K920,0)</f>
        <v>0</v>
      </c>
      <c r="L919" s="32" t="n">
        <f aca="false">MIN(0, H919-MAX(H920:H930))</f>
        <v>0</v>
      </c>
      <c r="M919" s="3" t="n">
        <f aca="false">ABS(L919)/MAX(H919:H930)</f>
        <v>0</v>
      </c>
    </row>
    <row r="920" customFormat="false" ht="15" hidden="false" customHeight="false" outlineLevel="0" collapsed="false">
      <c r="A920" s="25" t="s">
        <v>930</v>
      </c>
      <c r="B920" s="25" t="str">
        <f aca="false">LEFT(A920,2)</f>
        <v>14</v>
      </c>
      <c r="C920" s="26" t="n">
        <f aca="false">VLOOKUP(MID(A920,4,4),MONTHS!$A$1:$B$12,2,0)</f>
        <v>8</v>
      </c>
      <c r="D920" s="26" t="n">
        <f aca="false">_xlfn.NUMBERVALUE(RIGHT(A920,2))-43</f>
        <v>20</v>
      </c>
      <c r="E920" s="27" t="n">
        <f aca="false">DATE(2000+D920,C920,B920)</f>
        <v>44057</v>
      </c>
      <c r="F920" s="28" t="n">
        <v>13.936</v>
      </c>
      <c r="G920" s="28" t="n">
        <v>13.9361</v>
      </c>
      <c r="H920" s="28" t="n">
        <v>13.936</v>
      </c>
      <c r="I920" s="29" t="n">
        <f aca="false">F920-F921</f>
        <v>0.000299999999999301</v>
      </c>
      <c r="J920" s="30" t="n">
        <f aca="false">I920/F921/(E920-E921)*100</f>
        <v>0.00215274439030189</v>
      </c>
      <c r="K920" s="31" t="n">
        <f aca="false">IF(H920&lt;H921,1+K921,0)</f>
        <v>0</v>
      </c>
      <c r="L920" s="32" t="n">
        <f aca="false">MIN(0, H920-MAX(H921:H931))</f>
        <v>0</v>
      </c>
      <c r="M920" s="3" t="n">
        <f aca="false">ABS(L920)/MAX(H920:H931)</f>
        <v>0</v>
      </c>
    </row>
    <row r="921" customFormat="false" ht="15" hidden="false" customHeight="false" outlineLevel="0" collapsed="false">
      <c r="A921" s="25" t="s">
        <v>931</v>
      </c>
      <c r="B921" s="25" t="str">
        <f aca="false">LEFT(A921,2)</f>
        <v>13</v>
      </c>
      <c r="C921" s="26" t="n">
        <f aca="false">VLOOKUP(MID(A921,4,4),MONTHS!$A$1:$B$12,2,0)</f>
        <v>8</v>
      </c>
      <c r="D921" s="26" t="n">
        <f aca="false">_xlfn.NUMBERVALUE(RIGHT(A921,2))-43</f>
        <v>20</v>
      </c>
      <c r="E921" s="27" t="n">
        <f aca="false">DATE(2000+D921,C921,B921)</f>
        <v>44056</v>
      </c>
      <c r="F921" s="28" t="n">
        <v>13.9357</v>
      </c>
      <c r="G921" s="28" t="n">
        <v>13.9358</v>
      </c>
      <c r="H921" s="28" t="n">
        <v>13.9357</v>
      </c>
      <c r="I921" s="29" t="n">
        <f aca="false">F921-F922</f>
        <v>0.00020000000000131</v>
      </c>
      <c r="J921" s="30" t="n">
        <f aca="false">I921/F922/(E921-E922)*100</f>
        <v>0.000717591762051273</v>
      </c>
      <c r="K921" s="31" t="n">
        <f aca="false">IF(H921&lt;H922,1+K922,0)</f>
        <v>0</v>
      </c>
      <c r="L921" s="32" t="n">
        <f aca="false">MIN(0, H921-MAX(H922:H932))</f>
        <v>0</v>
      </c>
      <c r="M921" s="3" t="n">
        <f aca="false">ABS(L921)/MAX(H921:H932)</f>
        <v>0</v>
      </c>
    </row>
    <row r="922" customFormat="false" ht="15" hidden="false" customHeight="false" outlineLevel="0" collapsed="false">
      <c r="A922" s="25" t="s">
        <v>932</v>
      </c>
      <c r="B922" s="25" t="str">
        <f aca="false">LEFT(A922,2)</f>
        <v>11</v>
      </c>
      <c r="C922" s="26" t="n">
        <f aca="false">VLOOKUP(MID(A922,4,4),MONTHS!$A$1:$B$12,2,0)</f>
        <v>8</v>
      </c>
      <c r="D922" s="26" t="n">
        <f aca="false">_xlfn.NUMBERVALUE(RIGHT(A922,2))-43</f>
        <v>20</v>
      </c>
      <c r="E922" s="27" t="n">
        <f aca="false">DATE(2000+D922,C922,B922)</f>
        <v>44054</v>
      </c>
      <c r="F922" s="28" t="n">
        <v>13.9355</v>
      </c>
      <c r="G922" s="28" t="n">
        <v>13.9356</v>
      </c>
      <c r="H922" s="28" t="n">
        <v>13.9355</v>
      </c>
      <c r="I922" s="29" t="n">
        <f aca="false">F922-F923</f>
        <v>0.000700000000000145</v>
      </c>
      <c r="J922" s="30" t="n">
        <f aca="false">I922/F923/(E922-E923)*100</f>
        <v>0.00502339466659116</v>
      </c>
      <c r="K922" s="31" t="n">
        <f aca="false">IF(H922&lt;H923,1+K923,0)</f>
        <v>0</v>
      </c>
      <c r="L922" s="32" t="n">
        <f aca="false">MIN(0, H922-MAX(H923:H933))</f>
        <v>0</v>
      </c>
      <c r="M922" s="3" t="n">
        <f aca="false">ABS(L922)/MAX(H922:H933)</f>
        <v>0</v>
      </c>
    </row>
    <row r="923" customFormat="false" ht="15" hidden="false" customHeight="false" outlineLevel="0" collapsed="false">
      <c r="A923" s="25" t="s">
        <v>933</v>
      </c>
      <c r="B923" s="25" t="str">
        <f aca="false">LEFT(A923,2)</f>
        <v>10</v>
      </c>
      <c r="C923" s="26" t="n">
        <f aca="false">VLOOKUP(MID(A923,4,4),MONTHS!$A$1:$B$12,2,0)</f>
        <v>8</v>
      </c>
      <c r="D923" s="26" t="n">
        <f aca="false">_xlfn.NUMBERVALUE(RIGHT(A923,2))-43</f>
        <v>20</v>
      </c>
      <c r="E923" s="27" t="n">
        <f aca="false">DATE(2000+D923,C923,B923)</f>
        <v>44053</v>
      </c>
      <c r="F923" s="28" t="n">
        <v>13.9348</v>
      </c>
      <c r="G923" s="28" t="n">
        <v>13.9349</v>
      </c>
      <c r="H923" s="28" t="n">
        <v>13.9348</v>
      </c>
      <c r="I923" s="29" t="n">
        <f aca="false">F923-F924</f>
        <v>0.000499999999998835</v>
      </c>
      <c r="J923" s="30" t="n">
        <f aca="false">I923/F924/(E923-E924)*100</f>
        <v>0.00119608926653135</v>
      </c>
      <c r="K923" s="31" t="n">
        <f aca="false">IF(H923&lt;H924,1+K924,0)</f>
        <v>0</v>
      </c>
      <c r="L923" s="32" t="n">
        <f aca="false">MIN(0, H923-MAX(H924:H934))</f>
        <v>0</v>
      </c>
      <c r="M923" s="3" t="n">
        <f aca="false">ABS(L923)/MAX(H923:H934)</f>
        <v>0</v>
      </c>
    </row>
    <row r="924" customFormat="false" ht="15" hidden="false" customHeight="false" outlineLevel="0" collapsed="false">
      <c r="A924" s="25" t="s">
        <v>934</v>
      </c>
      <c r="B924" s="25" t="str">
        <f aca="false">LEFT(A924,2)</f>
        <v>07</v>
      </c>
      <c r="C924" s="26" t="n">
        <f aca="false">VLOOKUP(MID(A924,4,4),MONTHS!$A$1:$B$12,2,0)</f>
        <v>8</v>
      </c>
      <c r="D924" s="26" t="n">
        <f aca="false">_xlfn.NUMBERVALUE(RIGHT(A924,2))-43</f>
        <v>20</v>
      </c>
      <c r="E924" s="27" t="n">
        <f aca="false">DATE(2000+D924,C924,B924)</f>
        <v>44050</v>
      </c>
      <c r="F924" s="28" t="n">
        <v>13.9343</v>
      </c>
      <c r="G924" s="28" t="n">
        <v>13.9344</v>
      </c>
      <c r="H924" s="28" t="n">
        <v>13.9343</v>
      </c>
      <c r="I924" s="29" t="n">
        <f aca="false">F924-F925</f>
        <v>0.000300000000001077</v>
      </c>
      <c r="J924" s="30" t="n">
        <f aca="false">I924/F925/(E924-E925)*100</f>
        <v>0.00215300703316404</v>
      </c>
      <c r="K924" s="31" t="n">
        <f aca="false">IF(H924&lt;H925,1+K925,0)</f>
        <v>0</v>
      </c>
      <c r="L924" s="32" t="n">
        <f aca="false">MIN(0, H924-MAX(H925:H935))</f>
        <v>0</v>
      </c>
      <c r="M924" s="3" t="n">
        <f aca="false">ABS(L924)/MAX(H924:H935)</f>
        <v>0</v>
      </c>
    </row>
    <row r="925" customFormat="false" ht="15" hidden="false" customHeight="false" outlineLevel="0" collapsed="false">
      <c r="A925" s="25" t="s">
        <v>935</v>
      </c>
      <c r="B925" s="25" t="str">
        <f aca="false">LEFT(A925,2)</f>
        <v>06</v>
      </c>
      <c r="C925" s="26" t="n">
        <f aca="false">VLOOKUP(MID(A925,4,4),MONTHS!$A$1:$B$12,2,0)</f>
        <v>8</v>
      </c>
      <c r="D925" s="26" t="n">
        <f aca="false">_xlfn.NUMBERVALUE(RIGHT(A925,2))-43</f>
        <v>20</v>
      </c>
      <c r="E925" s="27" t="n">
        <f aca="false">DATE(2000+D925,C925,B925)</f>
        <v>44049</v>
      </c>
      <c r="F925" s="28" t="n">
        <v>13.934</v>
      </c>
      <c r="G925" s="28" t="n">
        <v>13.9341</v>
      </c>
      <c r="H925" s="28" t="n">
        <v>13.934</v>
      </c>
      <c r="I925" s="29" t="n">
        <f aca="false">F925-F926</f>
        <v>0.000700000000000145</v>
      </c>
      <c r="J925" s="30" t="n">
        <f aca="false">I925/F926/(E925-E926)*100</f>
        <v>0.00502393546396148</v>
      </c>
      <c r="K925" s="31" t="n">
        <f aca="false">IF(H925&lt;H926,1+K926,0)</f>
        <v>0</v>
      </c>
      <c r="L925" s="32" t="n">
        <f aca="false">MIN(0, H925-MAX(H926:H936))</f>
        <v>0</v>
      </c>
      <c r="M925" s="3" t="n">
        <f aca="false">ABS(L925)/MAX(H925:H936)</f>
        <v>0</v>
      </c>
    </row>
    <row r="926" customFormat="false" ht="15" hidden="false" customHeight="false" outlineLevel="0" collapsed="false">
      <c r="A926" s="25" t="s">
        <v>936</v>
      </c>
      <c r="B926" s="25" t="str">
        <f aca="false">LEFT(A926,2)</f>
        <v>05</v>
      </c>
      <c r="C926" s="26" t="n">
        <f aca="false">VLOOKUP(MID(A926,4,4),MONTHS!$A$1:$B$12,2,0)</f>
        <v>8</v>
      </c>
      <c r="D926" s="26" t="n">
        <f aca="false">_xlfn.NUMBERVALUE(RIGHT(A926,2))-43</f>
        <v>20</v>
      </c>
      <c r="E926" s="27" t="n">
        <f aca="false">DATE(2000+D926,C926,B926)</f>
        <v>44048</v>
      </c>
      <c r="F926" s="28" t="n">
        <v>13.9333</v>
      </c>
      <c r="G926" s="28" t="n">
        <v>13.9334</v>
      </c>
      <c r="H926" s="28" t="n">
        <v>13.9333</v>
      </c>
      <c r="I926" s="29" t="n">
        <f aca="false">F926-F927</f>
        <v>-0.00020000000000131</v>
      </c>
      <c r="J926" s="30" t="n">
        <f aca="false">I926/F927/(E926-E927)*100</f>
        <v>-0.00143538952884279</v>
      </c>
      <c r="K926" s="31" t="n">
        <f aca="false">IF(H926&lt;H927,1+K927,0)</f>
        <v>2</v>
      </c>
      <c r="L926" s="32" t="n">
        <f aca="false">MIN(0, H926-MAX(H927:H937))</f>
        <v>-0.000600000000000378</v>
      </c>
      <c r="M926" s="3" t="n">
        <f aca="false">ABS(L926)/MAX(H926:H937)</f>
        <v>4.30604496946568E-005</v>
      </c>
    </row>
    <row r="927" customFormat="false" ht="15" hidden="false" customHeight="false" outlineLevel="0" collapsed="false">
      <c r="A927" s="25" t="s">
        <v>937</v>
      </c>
      <c r="B927" s="25" t="str">
        <f aca="false">LEFT(A927,2)</f>
        <v>04</v>
      </c>
      <c r="C927" s="26" t="n">
        <f aca="false">VLOOKUP(MID(A927,4,4),MONTHS!$A$1:$B$12,2,0)</f>
        <v>8</v>
      </c>
      <c r="D927" s="26" t="n">
        <f aca="false">_xlfn.NUMBERVALUE(RIGHT(A927,2))-43</f>
        <v>20</v>
      </c>
      <c r="E927" s="27" t="n">
        <f aca="false">DATE(2000+D927,C927,B927)</f>
        <v>44047</v>
      </c>
      <c r="F927" s="28" t="n">
        <v>13.9335</v>
      </c>
      <c r="G927" s="28" t="n">
        <v>13.9336</v>
      </c>
      <c r="H927" s="28" t="n">
        <v>13.9335</v>
      </c>
      <c r="I927" s="29" t="n">
        <f aca="false">F927-F928</f>
        <v>-0.000399999999999068</v>
      </c>
      <c r="J927" s="30" t="n">
        <f aca="false">I927/F928/(E927-E928)*100</f>
        <v>-0.00287069664630195</v>
      </c>
      <c r="K927" s="31" t="n">
        <f aca="false">IF(H927&lt;H928,1+K928,0)</f>
        <v>1</v>
      </c>
      <c r="L927" s="32" t="n">
        <f aca="false">MIN(0, H927-MAX(H928:H938))</f>
        <v>-0.000399999999999068</v>
      </c>
      <c r="M927" s="3" t="n">
        <f aca="false">ABS(L927)/MAX(H927:H938)</f>
        <v>2.87069664630195E-005</v>
      </c>
    </row>
    <row r="928" customFormat="false" ht="15" hidden="false" customHeight="false" outlineLevel="0" collapsed="false">
      <c r="A928" s="25" t="s">
        <v>938</v>
      </c>
      <c r="B928" s="25" t="str">
        <f aca="false">LEFT(A928,2)</f>
        <v>03</v>
      </c>
      <c r="C928" s="26" t="n">
        <f aca="false">VLOOKUP(MID(A928,4,4),MONTHS!$A$1:$B$12,2,0)</f>
        <v>8</v>
      </c>
      <c r="D928" s="26" t="n">
        <f aca="false">_xlfn.NUMBERVALUE(RIGHT(A928,2))-43</f>
        <v>20</v>
      </c>
      <c r="E928" s="27" t="n">
        <f aca="false">DATE(2000+D928,C928,B928)</f>
        <v>44046</v>
      </c>
      <c r="F928" s="28" t="n">
        <v>13.9339</v>
      </c>
      <c r="G928" s="28" t="n">
        <v>13.934</v>
      </c>
      <c r="H928" s="28" t="n">
        <v>13.9339</v>
      </c>
      <c r="I928" s="29" t="n">
        <f aca="false">F928-F929</f>
        <v>0.000499999999998835</v>
      </c>
      <c r="J928" s="30" t="n">
        <f aca="false">I928/F929/(E928-E929)*100</f>
        <v>0.00119616652551623</v>
      </c>
      <c r="K928" s="31" t="n">
        <f aca="false">IF(H928&lt;H929,1+K929,0)</f>
        <v>0</v>
      </c>
      <c r="L928" s="32" t="n">
        <f aca="false">MIN(0, H928-MAX(H929:H939))</f>
        <v>0</v>
      </c>
      <c r="M928" s="3" t="n">
        <f aca="false">ABS(L928)/MAX(H928:H939)</f>
        <v>0</v>
      </c>
    </row>
    <row r="929" customFormat="false" ht="15" hidden="false" customHeight="false" outlineLevel="0" collapsed="false">
      <c r="A929" s="25" t="s">
        <v>939</v>
      </c>
      <c r="B929" s="25" t="str">
        <f aca="false">LEFT(A929,2)</f>
        <v>31</v>
      </c>
      <c r="C929" s="26" t="n">
        <f aca="false">VLOOKUP(MID(A929,4,4),MONTHS!$A$1:$B$12,2,0)</f>
        <v>7</v>
      </c>
      <c r="D929" s="26" t="n">
        <f aca="false">_xlfn.NUMBERVALUE(RIGHT(A929,2))-43</f>
        <v>20</v>
      </c>
      <c r="E929" s="27" t="n">
        <f aca="false">DATE(2000+D929,C929,B929)</f>
        <v>44043</v>
      </c>
      <c r="F929" s="28" t="n">
        <v>13.9334</v>
      </c>
      <c r="G929" s="28" t="n">
        <v>13.9335</v>
      </c>
      <c r="H929" s="28" t="n">
        <v>13.9334</v>
      </c>
      <c r="I929" s="29" t="n">
        <f aca="false">F929-F930</f>
        <v>0.000300000000001077</v>
      </c>
      <c r="J929" s="30" t="n">
        <f aca="false">I929/F930/(E929-E930)*100</f>
        <v>0.00215314610532528</v>
      </c>
      <c r="K929" s="31" t="n">
        <f aca="false">IF(H929&lt;H930,1+K930,0)</f>
        <v>0</v>
      </c>
      <c r="L929" s="32" t="n">
        <f aca="false">MIN(0, H929-MAX(H930:H940))</f>
        <v>0</v>
      </c>
      <c r="M929" s="3" t="n">
        <f aca="false">ABS(L929)/MAX(H929:H940)</f>
        <v>0</v>
      </c>
    </row>
    <row r="930" customFormat="false" ht="15" hidden="false" customHeight="false" outlineLevel="0" collapsed="false">
      <c r="A930" s="25" t="s">
        <v>940</v>
      </c>
      <c r="B930" s="25" t="str">
        <f aca="false">LEFT(A930,2)</f>
        <v>30</v>
      </c>
      <c r="C930" s="26" t="n">
        <f aca="false">VLOOKUP(MID(A930,4,4),MONTHS!$A$1:$B$12,2,0)</f>
        <v>7</v>
      </c>
      <c r="D930" s="26" t="n">
        <f aca="false">_xlfn.NUMBERVALUE(RIGHT(A930,2))-43</f>
        <v>20</v>
      </c>
      <c r="E930" s="27" t="n">
        <f aca="false">DATE(2000+D930,C930,B930)</f>
        <v>44042</v>
      </c>
      <c r="F930" s="28" t="n">
        <v>13.9331</v>
      </c>
      <c r="G930" s="28" t="n">
        <v>13.9332</v>
      </c>
      <c r="H930" s="28" t="n">
        <v>13.9331</v>
      </c>
      <c r="I930" s="29" t="n">
        <f aca="false">F930-F931</f>
        <v>0.000499999999998835</v>
      </c>
      <c r="J930" s="30" t="n">
        <f aca="false">I930/F931/(E930-E931)*100</f>
        <v>0.00358870562564657</v>
      </c>
      <c r="K930" s="31" t="n">
        <f aca="false">IF(H930&lt;H931,1+K931,0)</f>
        <v>0</v>
      </c>
      <c r="L930" s="32" t="n">
        <f aca="false">MIN(0, H930-MAX(H931:H941))</f>
        <v>0</v>
      </c>
      <c r="M930" s="3" t="n">
        <f aca="false">ABS(L930)/MAX(H930:H941)</f>
        <v>0</v>
      </c>
    </row>
    <row r="931" customFormat="false" ht="15" hidden="false" customHeight="false" outlineLevel="0" collapsed="false">
      <c r="A931" s="25" t="s">
        <v>941</v>
      </c>
      <c r="B931" s="25" t="str">
        <f aca="false">LEFT(A931,2)</f>
        <v>29</v>
      </c>
      <c r="C931" s="26" t="n">
        <f aca="false">VLOOKUP(MID(A931,4,4),MONTHS!$A$1:$B$12,2,0)</f>
        <v>7</v>
      </c>
      <c r="D931" s="26" t="n">
        <f aca="false">_xlfn.NUMBERVALUE(RIGHT(A931,2))-43</f>
        <v>20</v>
      </c>
      <c r="E931" s="27" t="n">
        <f aca="false">DATE(2000+D931,C931,B931)</f>
        <v>44041</v>
      </c>
      <c r="F931" s="28" t="n">
        <v>13.9326</v>
      </c>
      <c r="G931" s="28" t="n">
        <v>13.9327</v>
      </c>
      <c r="H931" s="28" t="n">
        <v>13.9326</v>
      </c>
      <c r="I931" s="29" t="n">
        <f aca="false">F931-F932</f>
        <v>0.000600000000000378</v>
      </c>
      <c r="J931" s="30" t="n">
        <f aca="false">I931/F932/(E931-E932)*100</f>
        <v>0.000861326442722334</v>
      </c>
      <c r="K931" s="31" t="n">
        <f aca="false">IF(H931&lt;H932,1+K932,0)</f>
        <v>0</v>
      </c>
      <c r="L931" s="32" t="n">
        <f aca="false">MIN(0, H931-MAX(H932:H942))</f>
        <v>0</v>
      </c>
      <c r="M931" s="3" t="n">
        <f aca="false">ABS(L931)/MAX(H931:H942)</f>
        <v>0</v>
      </c>
    </row>
    <row r="932" customFormat="false" ht="15" hidden="false" customHeight="false" outlineLevel="0" collapsed="false">
      <c r="A932" s="25" t="s">
        <v>942</v>
      </c>
      <c r="B932" s="25" t="str">
        <f aca="false">LEFT(A932,2)</f>
        <v>24</v>
      </c>
      <c r="C932" s="26" t="n">
        <f aca="false">VLOOKUP(MID(A932,4,4),MONTHS!$A$1:$B$12,2,0)</f>
        <v>7</v>
      </c>
      <c r="D932" s="26" t="n">
        <f aca="false">_xlfn.NUMBERVALUE(RIGHT(A932,2))-43</f>
        <v>20</v>
      </c>
      <c r="E932" s="27" t="n">
        <f aca="false">DATE(2000+D932,C932,B932)</f>
        <v>44036</v>
      </c>
      <c r="F932" s="28" t="n">
        <v>13.932</v>
      </c>
      <c r="G932" s="28" t="n">
        <v>13.9321</v>
      </c>
      <c r="H932" s="28" t="n">
        <v>13.932</v>
      </c>
      <c r="I932" s="29" t="n">
        <f aca="false">F932-F933</f>
        <v>0</v>
      </c>
      <c r="J932" s="30" t="n">
        <f aca="false">I932/F933/(E932-E933)*100</f>
        <v>0</v>
      </c>
      <c r="K932" s="31" t="n">
        <f aca="false">IF(H932&lt;H933,1+K933,0)</f>
        <v>0</v>
      </c>
      <c r="L932" s="32" t="n">
        <f aca="false">MIN(0, H932-MAX(H933:H943))</f>
        <v>0</v>
      </c>
      <c r="M932" s="3" t="n">
        <f aca="false">ABS(L932)/MAX(H932:H943)</f>
        <v>0</v>
      </c>
    </row>
    <row r="933" customFormat="false" ht="15" hidden="false" customHeight="false" outlineLevel="0" collapsed="false">
      <c r="A933" s="25" t="s">
        <v>943</v>
      </c>
      <c r="B933" s="25" t="str">
        <f aca="false">LEFT(A933,2)</f>
        <v>23</v>
      </c>
      <c r="C933" s="26" t="n">
        <f aca="false">VLOOKUP(MID(A933,4,4),MONTHS!$A$1:$B$12,2,0)</f>
        <v>7</v>
      </c>
      <c r="D933" s="26" t="n">
        <f aca="false">_xlfn.NUMBERVALUE(RIGHT(A933,2))-43</f>
        <v>20</v>
      </c>
      <c r="E933" s="27" t="n">
        <f aca="false">DATE(2000+D933,C933,B933)</f>
        <v>44035</v>
      </c>
      <c r="F933" s="28" t="n">
        <v>13.932</v>
      </c>
      <c r="G933" s="28" t="n">
        <v>13.9321</v>
      </c>
      <c r="H933" s="28" t="n">
        <v>13.932</v>
      </c>
      <c r="I933" s="29" t="n">
        <f aca="false">F933-F934</f>
        <v>0.000300000000001077</v>
      </c>
      <c r="J933" s="30" t="n">
        <f aca="false">I933/F934/(E933-E934)*100</f>
        <v>0.00215336247551323</v>
      </c>
      <c r="K933" s="31" t="n">
        <f aca="false">IF(H933&lt;H934,1+K934,0)</f>
        <v>0</v>
      </c>
      <c r="L933" s="32" t="n">
        <f aca="false">MIN(0, H933-MAX(H934:H944))</f>
        <v>0</v>
      </c>
      <c r="M933" s="3" t="n">
        <f aca="false">ABS(L933)/MAX(H933:H944)</f>
        <v>0</v>
      </c>
    </row>
    <row r="934" customFormat="false" ht="15" hidden="false" customHeight="false" outlineLevel="0" collapsed="false">
      <c r="A934" s="25" t="s">
        <v>944</v>
      </c>
      <c r="B934" s="25" t="str">
        <f aca="false">LEFT(A934,2)</f>
        <v>22</v>
      </c>
      <c r="C934" s="26" t="n">
        <f aca="false">VLOOKUP(MID(A934,4,4),MONTHS!$A$1:$B$12,2,0)</f>
        <v>7</v>
      </c>
      <c r="D934" s="26" t="n">
        <f aca="false">_xlfn.NUMBERVALUE(RIGHT(A934,2))-43</f>
        <v>20</v>
      </c>
      <c r="E934" s="27" t="n">
        <f aca="false">DATE(2000+D934,C934,B934)</f>
        <v>44034</v>
      </c>
      <c r="F934" s="28" t="n">
        <v>13.9317</v>
      </c>
      <c r="G934" s="28" t="n">
        <v>13.9318</v>
      </c>
      <c r="H934" s="28" t="n">
        <v>13.9317</v>
      </c>
      <c r="I934" s="29" t="n">
        <f aca="false">F934-F935</f>
        <v>0.000299999999999301</v>
      </c>
      <c r="J934" s="30" t="n">
        <f aca="false">I934/F935/(E934-E935)*100</f>
        <v>0.00215340884619852</v>
      </c>
      <c r="K934" s="31" t="n">
        <f aca="false">IF(H934&lt;H935,1+K935,0)</f>
        <v>0</v>
      </c>
      <c r="L934" s="32" t="n">
        <f aca="false">MIN(0, H934-MAX(H935:H945))</f>
        <v>0</v>
      </c>
      <c r="M934" s="3" t="n">
        <f aca="false">ABS(L934)/MAX(H934:H945)</f>
        <v>0</v>
      </c>
    </row>
    <row r="935" customFormat="false" ht="15" hidden="false" customHeight="false" outlineLevel="0" collapsed="false">
      <c r="A935" s="25" t="s">
        <v>945</v>
      </c>
      <c r="B935" s="25" t="str">
        <f aca="false">LEFT(A935,2)</f>
        <v>21</v>
      </c>
      <c r="C935" s="26" t="n">
        <f aca="false">VLOOKUP(MID(A935,4,4),MONTHS!$A$1:$B$12,2,0)</f>
        <v>7</v>
      </c>
      <c r="D935" s="26" t="n">
        <f aca="false">_xlfn.NUMBERVALUE(RIGHT(A935,2))-43</f>
        <v>20</v>
      </c>
      <c r="E935" s="27" t="n">
        <f aca="false">DATE(2000+D935,C935,B935)</f>
        <v>44033</v>
      </c>
      <c r="F935" s="28" t="n">
        <v>13.9314</v>
      </c>
      <c r="G935" s="28" t="n">
        <v>13.9315</v>
      </c>
      <c r="H935" s="28" t="n">
        <v>13.9314</v>
      </c>
      <c r="I935" s="29" t="n">
        <f aca="false">F935-F936</f>
        <v>0.000199999999999534</v>
      </c>
      <c r="J935" s="30" t="n">
        <f aca="false">I935/F936/(E935-E936)*100</f>
        <v>0.00143562650740449</v>
      </c>
      <c r="K935" s="31" t="n">
        <f aca="false">IF(H935&lt;H936,1+K936,0)</f>
        <v>0</v>
      </c>
      <c r="L935" s="32" t="n">
        <f aca="false">MIN(0, H935-MAX(H936:H946))</f>
        <v>0</v>
      </c>
      <c r="M935" s="3" t="n">
        <f aca="false">ABS(L935)/MAX(H935:H946)</f>
        <v>0</v>
      </c>
    </row>
    <row r="936" customFormat="false" ht="15" hidden="false" customHeight="false" outlineLevel="0" collapsed="false">
      <c r="A936" s="25" t="s">
        <v>946</v>
      </c>
      <c r="B936" s="25" t="str">
        <f aca="false">LEFT(A936,2)</f>
        <v>20</v>
      </c>
      <c r="C936" s="26" t="n">
        <f aca="false">VLOOKUP(MID(A936,4,4),MONTHS!$A$1:$B$12,2,0)</f>
        <v>7</v>
      </c>
      <c r="D936" s="26" t="n">
        <f aca="false">_xlfn.NUMBERVALUE(RIGHT(A936,2))-43</f>
        <v>20</v>
      </c>
      <c r="E936" s="27" t="n">
        <f aca="false">DATE(2000+D936,C936,B936)</f>
        <v>44032</v>
      </c>
      <c r="F936" s="28" t="n">
        <v>13.9312</v>
      </c>
      <c r="G936" s="28" t="n">
        <v>13.9313</v>
      </c>
      <c r="H936" s="28" t="n">
        <v>13.9312</v>
      </c>
      <c r="I936" s="29" t="n">
        <f aca="false">F936-F937</f>
        <v>0.000500000000000611</v>
      </c>
      <c r="J936" s="30" t="n">
        <f aca="false">I936/F937/(E936-E937)*100</f>
        <v>0.00119639836237138</v>
      </c>
      <c r="K936" s="31" t="n">
        <f aca="false">IF(H936&lt;H937,1+K937,0)</f>
        <v>0</v>
      </c>
      <c r="L936" s="32" t="n">
        <f aca="false">MIN(0, H936-MAX(H937:H947))</f>
        <v>0</v>
      </c>
      <c r="M936" s="3" t="n">
        <f aca="false">ABS(L936)/MAX(H936:H947)</f>
        <v>0</v>
      </c>
    </row>
    <row r="937" customFormat="false" ht="15" hidden="false" customHeight="false" outlineLevel="0" collapsed="false">
      <c r="A937" s="25" t="s">
        <v>947</v>
      </c>
      <c r="B937" s="25" t="str">
        <f aca="false">LEFT(A937,2)</f>
        <v>17</v>
      </c>
      <c r="C937" s="26" t="n">
        <f aca="false">VLOOKUP(MID(A937,4,4),MONTHS!$A$1:$B$12,2,0)</f>
        <v>7</v>
      </c>
      <c r="D937" s="26" t="n">
        <f aca="false">_xlfn.NUMBERVALUE(RIGHT(A937,2))-43</f>
        <v>20</v>
      </c>
      <c r="E937" s="27" t="n">
        <f aca="false">DATE(2000+D937,C937,B937)</f>
        <v>44029</v>
      </c>
      <c r="F937" s="28" t="n">
        <v>13.9307</v>
      </c>
      <c r="G937" s="28" t="n">
        <v>13.9308</v>
      </c>
      <c r="H937" s="28" t="n">
        <v>13.9307</v>
      </c>
      <c r="I937" s="29" t="n">
        <f aca="false">F937-F938</f>
        <v>0.000299999999999301</v>
      </c>
      <c r="J937" s="30" t="n">
        <f aca="false">I937/F938/(E937-E938)*100</f>
        <v>0.00215356342961653</v>
      </c>
      <c r="K937" s="31" t="n">
        <f aca="false">IF(H937&lt;H938,1+K938,0)</f>
        <v>0</v>
      </c>
      <c r="L937" s="32" t="n">
        <f aca="false">MIN(0, H937-MAX(H938:H948))</f>
        <v>0</v>
      </c>
      <c r="M937" s="3" t="n">
        <f aca="false">ABS(L937)/MAX(H937:H948)</f>
        <v>0</v>
      </c>
    </row>
    <row r="938" customFormat="false" ht="15" hidden="false" customHeight="false" outlineLevel="0" collapsed="false">
      <c r="A938" s="25" t="s">
        <v>948</v>
      </c>
      <c r="B938" s="25" t="str">
        <f aca="false">LEFT(A938,2)</f>
        <v>16</v>
      </c>
      <c r="C938" s="26" t="n">
        <f aca="false">VLOOKUP(MID(A938,4,4),MONTHS!$A$1:$B$12,2,0)</f>
        <v>7</v>
      </c>
      <c r="D938" s="26" t="n">
        <f aca="false">_xlfn.NUMBERVALUE(RIGHT(A938,2))-43</f>
        <v>20</v>
      </c>
      <c r="E938" s="27" t="n">
        <f aca="false">DATE(2000+D938,C938,B938)</f>
        <v>44028</v>
      </c>
      <c r="F938" s="28" t="n">
        <v>13.9304</v>
      </c>
      <c r="G938" s="28" t="n">
        <v>13.9305</v>
      </c>
      <c r="H938" s="28" t="n">
        <v>13.9304</v>
      </c>
      <c r="I938" s="29" t="n">
        <f aca="false">F938-F939</f>
        <v>0</v>
      </c>
      <c r="J938" s="30" t="n">
        <f aca="false">I938/F939/(E938-E939)*100</f>
        <v>0</v>
      </c>
      <c r="K938" s="31" t="n">
        <f aca="false">IF(H938&lt;H939,1+K939,0)</f>
        <v>0</v>
      </c>
      <c r="L938" s="32" t="n">
        <f aca="false">MIN(0, H938-MAX(H939:H949))</f>
        <v>0</v>
      </c>
      <c r="M938" s="3" t="n">
        <f aca="false">ABS(L938)/MAX(H938:H949)</f>
        <v>0</v>
      </c>
    </row>
    <row r="939" customFormat="false" ht="15" hidden="false" customHeight="false" outlineLevel="0" collapsed="false">
      <c r="A939" s="25" t="s">
        <v>949</v>
      </c>
      <c r="B939" s="25" t="str">
        <f aca="false">LEFT(A939,2)</f>
        <v>15</v>
      </c>
      <c r="C939" s="26" t="n">
        <f aca="false">VLOOKUP(MID(A939,4,4),MONTHS!$A$1:$B$12,2,0)</f>
        <v>7</v>
      </c>
      <c r="D939" s="26" t="n">
        <f aca="false">_xlfn.NUMBERVALUE(RIGHT(A939,2))-43</f>
        <v>20</v>
      </c>
      <c r="E939" s="27" t="n">
        <f aca="false">DATE(2000+D939,C939,B939)</f>
        <v>44027</v>
      </c>
      <c r="F939" s="28" t="n">
        <v>13.9304</v>
      </c>
      <c r="G939" s="28" t="n">
        <v>13.9305</v>
      </c>
      <c r="H939" s="28" t="n">
        <v>13.9304</v>
      </c>
      <c r="I939" s="29" t="n">
        <f aca="false">F939-F940</f>
        <v>0.000300000000001077</v>
      </c>
      <c r="J939" s="30" t="n">
        <f aca="false">I939/F940/(E939-E940)*100</f>
        <v>0.00215360980898254</v>
      </c>
      <c r="K939" s="31" t="n">
        <f aca="false">IF(H939&lt;H940,1+K940,0)</f>
        <v>0</v>
      </c>
      <c r="L939" s="32" t="n">
        <f aca="false">MIN(0, H939-MAX(H940:H950))</f>
        <v>0</v>
      </c>
      <c r="M939" s="3" t="n">
        <f aca="false">ABS(L939)/MAX(H939:H950)</f>
        <v>0</v>
      </c>
    </row>
    <row r="940" customFormat="false" ht="15" hidden="false" customHeight="false" outlineLevel="0" collapsed="false">
      <c r="A940" s="25" t="s">
        <v>950</v>
      </c>
      <c r="B940" s="25" t="str">
        <f aca="false">LEFT(A940,2)</f>
        <v>14</v>
      </c>
      <c r="C940" s="26" t="n">
        <f aca="false">VLOOKUP(MID(A940,4,4),MONTHS!$A$1:$B$12,2,0)</f>
        <v>7</v>
      </c>
      <c r="D940" s="26" t="n">
        <f aca="false">_xlfn.NUMBERVALUE(RIGHT(A940,2))-43</f>
        <v>20</v>
      </c>
      <c r="E940" s="27" t="n">
        <f aca="false">DATE(2000+D940,C940,B940)</f>
        <v>44026</v>
      </c>
      <c r="F940" s="28" t="n">
        <v>13.9301</v>
      </c>
      <c r="G940" s="28" t="n">
        <v>13.9302</v>
      </c>
      <c r="H940" s="28" t="n">
        <v>13.9301</v>
      </c>
      <c r="I940" s="29" t="n">
        <f aca="false">F940-F941</f>
        <v>0.000700000000000145</v>
      </c>
      <c r="J940" s="30" t="n">
        <f aca="false">I940/F941/(E940-E941)*100</f>
        <v>0.00502534208221564</v>
      </c>
      <c r="K940" s="31" t="n">
        <f aca="false">IF(H940&lt;H941,1+K941,0)</f>
        <v>0</v>
      </c>
      <c r="L940" s="32" t="n">
        <f aca="false">MIN(0, H940-MAX(H941:H951))</f>
        <v>0</v>
      </c>
      <c r="M940" s="3" t="n">
        <f aca="false">ABS(L940)/MAX(H940:H951)</f>
        <v>0</v>
      </c>
    </row>
    <row r="941" customFormat="false" ht="15" hidden="false" customHeight="false" outlineLevel="0" collapsed="false">
      <c r="A941" s="25" t="s">
        <v>951</v>
      </c>
      <c r="B941" s="25" t="str">
        <f aca="false">LEFT(A941,2)</f>
        <v>13</v>
      </c>
      <c r="C941" s="26" t="n">
        <f aca="false">VLOOKUP(MID(A941,4,4),MONTHS!$A$1:$B$12,2,0)</f>
        <v>7</v>
      </c>
      <c r="D941" s="26" t="n">
        <f aca="false">_xlfn.NUMBERVALUE(RIGHT(A941,2))-43</f>
        <v>20</v>
      </c>
      <c r="E941" s="27" t="n">
        <f aca="false">DATE(2000+D941,C941,B941)</f>
        <v>44025</v>
      </c>
      <c r="F941" s="28" t="n">
        <v>13.9294</v>
      </c>
      <c r="G941" s="28" t="n">
        <v>13.9295</v>
      </c>
      <c r="H941" s="28" t="n">
        <v>13.9294</v>
      </c>
      <c r="I941" s="29" t="n">
        <f aca="false">F941-F942</f>
        <v>0.000299999999999301</v>
      </c>
      <c r="J941" s="30" t="n">
        <f aca="false">I941/F942/(E941-E942)*100</f>
        <v>0.000717921473747528</v>
      </c>
      <c r="K941" s="31" t="n">
        <f aca="false">IF(H941&lt;H942,1+K942,0)</f>
        <v>0</v>
      </c>
      <c r="L941" s="32" t="n">
        <f aca="false">MIN(0, H941-MAX(H942:H952))</f>
        <v>0</v>
      </c>
      <c r="M941" s="3" t="n">
        <f aca="false">ABS(L941)/MAX(H941:H952)</f>
        <v>0</v>
      </c>
    </row>
    <row r="942" customFormat="false" ht="15" hidden="false" customHeight="false" outlineLevel="0" collapsed="false">
      <c r="A942" s="25" t="s">
        <v>952</v>
      </c>
      <c r="B942" s="25" t="str">
        <f aca="false">LEFT(A942,2)</f>
        <v>10</v>
      </c>
      <c r="C942" s="26" t="n">
        <f aca="false">VLOOKUP(MID(A942,4,4),MONTHS!$A$1:$B$12,2,0)</f>
        <v>7</v>
      </c>
      <c r="D942" s="26" t="n">
        <f aca="false">_xlfn.NUMBERVALUE(RIGHT(A942,2))-43</f>
        <v>20</v>
      </c>
      <c r="E942" s="27" t="n">
        <f aca="false">DATE(2000+D942,C942,B942)</f>
        <v>44022</v>
      </c>
      <c r="F942" s="28" t="n">
        <v>13.9291</v>
      </c>
      <c r="G942" s="28" t="n">
        <v>13.9292</v>
      </c>
      <c r="H942" s="28" t="n">
        <v>13.9291</v>
      </c>
      <c r="I942" s="29" t="n">
        <f aca="false">F942-F943</f>
        <v>0.000299999999999301</v>
      </c>
      <c r="J942" s="30" t="n">
        <f aca="false">I942/F943/(E942-E943)*100</f>
        <v>0.00215381080925349</v>
      </c>
      <c r="K942" s="31" t="n">
        <f aca="false">IF(H942&lt;H943,1+K943,0)</f>
        <v>0</v>
      </c>
      <c r="L942" s="32" t="n">
        <f aca="false">MIN(0, H942-MAX(H943:H953))</f>
        <v>0</v>
      </c>
      <c r="M942" s="3" t="n">
        <f aca="false">ABS(L942)/MAX(H942:H953)</f>
        <v>0</v>
      </c>
    </row>
    <row r="943" customFormat="false" ht="15" hidden="false" customHeight="false" outlineLevel="0" collapsed="false">
      <c r="A943" s="25" t="s">
        <v>953</v>
      </c>
      <c r="B943" s="25" t="str">
        <f aca="false">LEFT(A943,2)</f>
        <v>09</v>
      </c>
      <c r="C943" s="26" t="n">
        <f aca="false">VLOOKUP(MID(A943,4,4),MONTHS!$A$1:$B$12,2,0)</f>
        <v>7</v>
      </c>
      <c r="D943" s="26" t="n">
        <f aca="false">_xlfn.NUMBERVALUE(RIGHT(A943,2))-43</f>
        <v>20</v>
      </c>
      <c r="E943" s="27" t="n">
        <f aca="false">DATE(2000+D943,C943,B943)</f>
        <v>44021</v>
      </c>
      <c r="F943" s="28" t="n">
        <v>13.9288</v>
      </c>
      <c r="G943" s="28" t="n">
        <v>13.9289</v>
      </c>
      <c r="H943" s="28" t="n">
        <v>13.9288</v>
      </c>
      <c r="I943" s="29" t="n">
        <f aca="false">F943-F944</f>
        <v>0.000500000000000611</v>
      </c>
      <c r="J943" s="30" t="n">
        <f aca="false">I943/F944/(E943-E944)*100</f>
        <v>0.00358981354508886</v>
      </c>
      <c r="K943" s="31" t="n">
        <f aca="false">IF(H943&lt;H944,1+K944,0)</f>
        <v>0</v>
      </c>
      <c r="L943" s="32" t="n">
        <f aca="false">MIN(0, H943-MAX(H944:H954))</f>
        <v>0</v>
      </c>
      <c r="M943" s="3" t="n">
        <f aca="false">ABS(L943)/MAX(H943:H954)</f>
        <v>0</v>
      </c>
    </row>
    <row r="944" customFormat="false" ht="15" hidden="false" customHeight="false" outlineLevel="0" collapsed="false">
      <c r="A944" s="25" t="s">
        <v>954</v>
      </c>
      <c r="B944" s="25" t="str">
        <f aca="false">LEFT(A944,2)</f>
        <v>08</v>
      </c>
      <c r="C944" s="26" t="n">
        <f aca="false">VLOOKUP(MID(A944,4,4),MONTHS!$A$1:$B$12,2,0)</f>
        <v>7</v>
      </c>
      <c r="D944" s="26" t="n">
        <f aca="false">_xlfn.NUMBERVALUE(RIGHT(A944,2))-43</f>
        <v>20</v>
      </c>
      <c r="E944" s="27" t="n">
        <f aca="false">DATE(2000+D944,C944,B944)</f>
        <v>44020</v>
      </c>
      <c r="F944" s="28" t="n">
        <v>13.9283</v>
      </c>
      <c r="G944" s="28" t="n">
        <v>13.9284</v>
      </c>
      <c r="H944" s="28" t="n">
        <v>13.9283</v>
      </c>
      <c r="I944" s="29" t="n">
        <f aca="false">F944-F945</f>
        <v>0.000400000000000844</v>
      </c>
      <c r="J944" s="30" t="n">
        <f aca="false">I944/F945/(E944-E945)*100</f>
        <v>0.00287193331371452</v>
      </c>
      <c r="K944" s="31" t="n">
        <f aca="false">IF(H944&lt;H945,1+K945,0)</f>
        <v>0</v>
      </c>
      <c r="L944" s="32" t="n">
        <f aca="false">MIN(0, H944-MAX(H945:H955))</f>
        <v>0</v>
      </c>
      <c r="M944" s="3" t="n">
        <f aca="false">ABS(L944)/MAX(H944:H955)</f>
        <v>0</v>
      </c>
    </row>
    <row r="945" customFormat="false" ht="15" hidden="false" customHeight="false" outlineLevel="0" collapsed="false">
      <c r="A945" s="25" t="s">
        <v>955</v>
      </c>
      <c r="B945" s="25" t="str">
        <f aca="false">LEFT(A945,2)</f>
        <v>07</v>
      </c>
      <c r="C945" s="26" t="n">
        <f aca="false">VLOOKUP(MID(A945,4,4),MONTHS!$A$1:$B$12,2,0)</f>
        <v>7</v>
      </c>
      <c r="D945" s="26" t="n">
        <f aca="false">_xlfn.NUMBERVALUE(RIGHT(A945,2))-43</f>
        <v>20</v>
      </c>
      <c r="E945" s="27" t="n">
        <f aca="false">DATE(2000+D945,C945,B945)</f>
        <v>44019</v>
      </c>
      <c r="F945" s="28" t="n">
        <v>13.9279</v>
      </c>
      <c r="G945" s="28" t="n">
        <v>13.928</v>
      </c>
      <c r="H945" s="28" t="n">
        <v>13.9279</v>
      </c>
      <c r="I945" s="29" t="n">
        <f aca="false">F945-F946</f>
        <v>0.000899999999999679</v>
      </c>
      <c r="J945" s="30" t="n">
        <f aca="false">I945/F946/(E945-E946)*100</f>
        <v>0.00161556688446844</v>
      </c>
      <c r="K945" s="31" t="n">
        <f aca="false">IF(H945&lt;H946,1+K946,0)</f>
        <v>0</v>
      </c>
      <c r="L945" s="32" t="n">
        <f aca="false">MIN(0, H945-MAX(H946:H956))</f>
        <v>0</v>
      </c>
      <c r="M945" s="3" t="n">
        <f aca="false">ABS(L945)/MAX(H945:H956)</f>
        <v>0</v>
      </c>
    </row>
    <row r="946" customFormat="false" ht="15" hidden="false" customHeight="false" outlineLevel="0" collapsed="false">
      <c r="A946" s="25" t="s">
        <v>956</v>
      </c>
      <c r="B946" s="25" t="str">
        <f aca="false">LEFT(A946,2)</f>
        <v>03</v>
      </c>
      <c r="C946" s="26" t="n">
        <f aca="false">VLOOKUP(MID(A946,4,4),MONTHS!$A$1:$B$12,2,0)</f>
        <v>7</v>
      </c>
      <c r="D946" s="26" t="n">
        <f aca="false">_xlfn.NUMBERVALUE(RIGHT(A946,2))-43</f>
        <v>20</v>
      </c>
      <c r="E946" s="27" t="n">
        <f aca="false">DATE(2000+D946,C946,B946)</f>
        <v>44015</v>
      </c>
      <c r="F946" s="28" t="n">
        <v>13.927</v>
      </c>
      <c r="G946" s="28" t="n">
        <v>13.9271</v>
      </c>
      <c r="H946" s="28" t="n">
        <v>13.927</v>
      </c>
      <c r="I946" s="29" t="n">
        <f aca="false">F946-F947</f>
        <v>0.000299999999999301</v>
      </c>
      <c r="J946" s="30" t="n">
        <f aca="false">I946/F947/(E946-E947)*100</f>
        <v>0.00215413558128847</v>
      </c>
      <c r="K946" s="31" t="n">
        <f aca="false">IF(H946&lt;H947,1+K947,0)</f>
        <v>0</v>
      </c>
      <c r="L946" s="32" t="n">
        <f aca="false">MIN(0, H946-MAX(H947:H957))</f>
        <v>0</v>
      </c>
      <c r="M946" s="3" t="n">
        <f aca="false">ABS(L946)/MAX(H946:H957)</f>
        <v>0</v>
      </c>
    </row>
    <row r="947" customFormat="false" ht="15" hidden="false" customHeight="false" outlineLevel="0" collapsed="false">
      <c r="A947" s="25" t="s">
        <v>957</v>
      </c>
      <c r="B947" s="25" t="str">
        <f aca="false">LEFT(A947,2)</f>
        <v>02</v>
      </c>
      <c r="C947" s="26" t="n">
        <f aca="false">VLOOKUP(MID(A947,4,4),MONTHS!$A$1:$B$12,2,0)</f>
        <v>7</v>
      </c>
      <c r="D947" s="26" t="n">
        <f aca="false">_xlfn.NUMBERVALUE(RIGHT(A947,2))-43</f>
        <v>20</v>
      </c>
      <c r="E947" s="27" t="n">
        <f aca="false">DATE(2000+D947,C947,B947)</f>
        <v>44014</v>
      </c>
      <c r="F947" s="28" t="n">
        <v>13.9267</v>
      </c>
      <c r="G947" s="28" t="n">
        <v>13.9268</v>
      </c>
      <c r="H947" s="28" t="n">
        <v>13.9267</v>
      </c>
      <c r="I947" s="29" t="n">
        <f aca="false">F947-F948</f>
        <v>0.000500000000000611</v>
      </c>
      <c r="J947" s="30" t="n">
        <f aca="false">I947/F948/(E947-E948)*100</f>
        <v>0.00359035487067981</v>
      </c>
      <c r="K947" s="31" t="n">
        <f aca="false">IF(H947&lt;H948,1+K948,0)</f>
        <v>0</v>
      </c>
      <c r="L947" s="32" t="n">
        <f aca="false">MIN(0, H947-MAX(H948:H958))</f>
        <v>0</v>
      </c>
      <c r="M947" s="3" t="n">
        <f aca="false">ABS(L947)/MAX(H947:H958)</f>
        <v>0</v>
      </c>
    </row>
    <row r="948" customFormat="false" ht="15" hidden="false" customHeight="false" outlineLevel="0" collapsed="false">
      <c r="A948" s="25" t="s">
        <v>958</v>
      </c>
      <c r="B948" s="25" t="str">
        <f aca="false">LEFT(A948,2)</f>
        <v>01</v>
      </c>
      <c r="C948" s="26" t="n">
        <f aca="false">VLOOKUP(MID(A948,4,4),MONTHS!$A$1:$B$12,2,0)</f>
        <v>7</v>
      </c>
      <c r="D948" s="26" t="n">
        <f aca="false">_xlfn.NUMBERVALUE(RIGHT(A948,2))-43</f>
        <v>20</v>
      </c>
      <c r="E948" s="27" t="n">
        <f aca="false">DATE(2000+D948,C948,B948)</f>
        <v>44013</v>
      </c>
      <c r="F948" s="28" t="n">
        <v>13.9262</v>
      </c>
      <c r="G948" s="28" t="n">
        <v>13.9263</v>
      </c>
      <c r="H948" s="28" t="n">
        <v>13.9262</v>
      </c>
      <c r="I948" s="29" t="n">
        <f aca="false">F948-F949</f>
        <v>9.99999999997669E-005</v>
      </c>
      <c r="J948" s="30" t="n">
        <f aca="false">I948/F949/(E948-E949)*100</f>
        <v>0.000718076130429675</v>
      </c>
      <c r="K948" s="31" t="n">
        <f aca="false">IF(H948&lt;H949,1+K949,0)</f>
        <v>0</v>
      </c>
      <c r="L948" s="32" t="n">
        <f aca="false">MIN(0, H948-MAX(H949:H959))</f>
        <v>0</v>
      </c>
      <c r="M948" s="3" t="n">
        <f aca="false">ABS(L948)/MAX(H948:H959)</f>
        <v>0</v>
      </c>
    </row>
    <row r="949" customFormat="false" ht="15" hidden="false" customHeight="false" outlineLevel="0" collapsed="false">
      <c r="A949" s="25" t="s">
        <v>959</v>
      </c>
      <c r="B949" s="25" t="str">
        <f aca="false">LEFT(A949,2)</f>
        <v>30</v>
      </c>
      <c r="C949" s="26" t="n">
        <f aca="false">VLOOKUP(MID(A949,4,4),MONTHS!$A$1:$B$12,2,0)</f>
        <v>6</v>
      </c>
      <c r="D949" s="26" t="n">
        <f aca="false">_xlfn.NUMBERVALUE(RIGHT(A949,2))-43</f>
        <v>20</v>
      </c>
      <c r="E949" s="27" t="n">
        <f aca="false">DATE(2000+D949,C949,B949)</f>
        <v>44012</v>
      </c>
      <c r="F949" s="28" t="n">
        <v>13.9261</v>
      </c>
      <c r="G949" s="28" t="n">
        <v>13.9262</v>
      </c>
      <c r="H949" s="28" t="n">
        <v>13.9261</v>
      </c>
      <c r="I949" s="29" t="n">
        <f aca="false">F949-F950</f>
        <v>0.000500000000000611</v>
      </c>
      <c r="J949" s="30" t="n">
        <f aca="false">I949/F950/(E949-E950)*100</f>
        <v>0.00359050956512187</v>
      </c>
      <c r="K949" s="31" t="n">
        <f aca="false">IF(H949&lt;H950,1+K950,0)</f>
        <v>0</v>
      </c>
      <c r="L949" s="32" t="n">
        <f aca="false">MIN(0, H949-MAX(H950:H960))</f>
        <v>0</v>
      </c>
      <c r="M949" s="3" t="n">
        <f aca="false">ABS(L949)/MAX(H949:H960)</f>
        <v>0</v>
      </c>
    </row>
    <row r="950" customFormat="false" ht="15" hidden="false" customHeight="false" outlineLevel="0" collapsed="false">
      <c r="A950" s="25" t="s">
        <v>960</v>
      </c>
      <c r="B950" s="25" t="str">
        <f aca="false">LEFT(A950,2)</f>
        <v>29</v>
      </c>
      <c r="C950" s="26" t="n">
        <f aca="false">VLOOKUP(MID(A950,4,4),MONTHS!$A$1:$B$12,2,0)</f>
        <v>6</v>
      </c>
      <c r="D950" s="26" t="n">
        <f aca="false">_xlfn.NUMBERVALUE(RIGHT(A950,2))-43</f>
        <v>20</v>
      </c>
      <c r="E950" s="27" t="n">
        <f aca="false">DATE(2000+D950,C950,B950)</f>
        <v>44011</v>
      </c>
      <c r="F950" s="28" t="n">
        <v>13.9256</v>
      </c>
      <c r="G950" s="28" t="n">
        <v>13.9257</v>
      </c>
      <c r="H950" s="28" t="n">
        <v>13.9256</v>
      </c>
      <c r="I950" s="29" t="n">
        <f aca="false">F950-F951</f>
        <v>0.000499999999998835</v>
      </c>
      <c r="J950" s="30" t="n">
        <f aca="false">I950/F951/(E950-E951)*100</f>
        <v>0.00119687949577582</v>
      </c>
      <c r="K950" s="31" t="n">
        <f aca="false">IF(H950&lt;H951,1+K951,0)</f>
        <v>0</v>
      </c>
      <c r="L950" s="32" t="n">
        <f aca="false">MIN(0, H950-MAX(H951:H961))</f>
        <v>0</v>
      </c>
      <c r="M950" s="3" t="n">
        <f aca="false">ABS(L950)/MAX(H950:H961)</f>
        <v>0</v>
      </c>
    </row>
    <row r="951" customFormat="false" ht="15" hidden="false" customHeight="false" outlineLevel="0" collapsed="false">
      <c r="A951" s="25" t="s">
        <v>961</v>
      </c>
      <c r="B951" s="25" t="str">
        <f aca="false">LEFT(A951,2)</f>
        <v>26</v>
      </c>
      <c r="C951" s="26" t="n">
        <f aca="false">VLOOKUP(MID(A951,4,4),MONTHS!$A$1:$B$12,2,0)</f>
        <v>6</v>
      </c>
      <c r="D951" s="26" t="n">
        <f aca="false">_xlfn.NUMBERVALUE(RIGHT(A951,2))-43</f>
        <v>20</v>
      </c>
      <c r="E951" s="27" t="n">
        <f aca="false">DATE(2000+D951,C951,B951)</f>
        <v>44008</v>
      </c>
      <c r="F951" s="28" t="n">
        <v>13.9251</v>
      </c>
      <c r="G951" s="28" t="n">
        <v>13.9252</v>
      </c>
      <c r="H951" s="28" t="n">
        <v>13.9251</v>
      </c>
      <c r="I951" s="29" t="n">
        <f aca="false">F951-F952</f>
        <v>9.99999999997669E-005</v>
      </c>
      <c r="J951" s="30" t="n">
        <f aca="false">I951/F952/(E951-E952)*100</f>
        <v>0.000718132854576423</v>
      </c>
      <c r="K951" s="31" t="n">
        <f aca="false">IF(H951&lt;H952,1+K952,0)</f>
        <v>0</v>
      </c>
      <c r="L951" s="32" t="n">
        <f aca="false">MIN(0, H951-MAX(H952:H962))</f>
        <v>0</v>
      </c>
      <c r="M951" s="3" t="n">
        <f aca="false">ABS(L951)/MAX(H951:H962)</f>
        <v>0</v>
      </c>
    </row>
    <row r="952" customFormat="false" ht="15" hidden="false" customHeight="false" outlineLevel="0" collapsed="false">
      <c r="A952" s="25" t="s">
        <v>962</v>
      </c>
      <c r="B952" s="25" t="str">
        <f aca="false">LEFT(A952,2)</f>
        <v>25</v>
      </c>
      <c r="C952" s="26" t="n">
        <f aca="false">VLOOKUP(MID(A952,4,4),MONTHS!$A$1:$B$12,2,0)</f>
        <v>6</v>
      </c>
      <c r="D952" s="26" t="n">
        <f aca="false">_xlfn.NUMBERVALUE(RIGHT(A952,2))-43</f>
        <v>20</v>
      </c>
      <c r="E952" s="27" t="n">
        <f aca="false">DATE(2000+D952,C952,B952)</f>
        <v>44007</v>
      </c>
      <c r="F952" s="28" t="n">
        <v>13.925</v>
      </c>
      <c r="G952" s="28" t="n">
        <v>13.9251</v>
      </c>
      <c r="H952" s="28" t="n">
        <v>13.925</v>
      </c>
      <c r="I952" s="29" t="n">
        <f aca="false">F952-F953</f>
        <v>0.000400000000000844</v>
      </c>
      <c r="J952" s="30" t="n">
        <f aca="false">I952/F953/(E952-E953)*100</f>
        <v>0.00287261393505626</v>
      </c>
      <c r="K952" s="31" t="n">
        <f aca="false">IF(H952&lt;H953,1+K953,0)</f>
        <v>0</v>
      </c>
      <c r="L952" s="32" t="n">
        <f aca="false">MIN(0, H952-MAX(H953:H963))</f>
        <v>0</v>
      </c>
      <c r="M952" s="3" t="n">
        <f aca="false">ABS(L952)/MAX(H952:H963)</f>
        <v>0</v>
      </c>
    </row>
    <row r="953" customFormat="false" ht="15" hidden="false" customHeight="false" outlineLevel="0" collapsed="false">
      <c r="A953" s="25" t="s">
        <v>963</v>
      </c>
      <c r="B953" s="25" t="str">
        <f aca="false">LEFT(A953,2)</f>
        <v>24</v>
      </c>
      <c r="C953" s="26" t="n">
        <f aca="false">VLOOKUP(MID(A953,4,4),MONTHS!$A$1:$B$12,2,0)</f>
        <v>6</v>
      </c>
      <c r="D953" s="26" t="n">
        <f aca="false">_xlfn.NUMBERVALUE(RIGHT(A953,2))-43</f>
        <v>20</v>
      </c>
      <c r="E953" s="27" t="n">
        <f aca="false">DATE(2000+D953,C953,B953)</f>
        <v>44006</v>
      </c>
      <c r="F953" s="28" t="n">
        <v>13.9246</v>
      </c>
      <c r="G953" s="28" t="n">
        <v>13.9247</v>
      </c>
      <c r="H953" s="28" t="n">
        <v>13.9246</v>
      </c>
      <c r="I953" s="29" t="n">
        <f aca="false">F953-F954</f>
        <v>0.000299999999999301</v>
      </c>
      <c r="J953" s="30" t="n">
        <f aca="false">I953/F954/(E953-E954)*100</f>
        <v>0.00215450686928105</v>
      </c>
      <c r="K953" s="31" t="n">
        <f aca="false">IF(H953&lt;H954,1+K954,0)</f>
        <v>0</v>
      </c>
      <c r="L953" s="32" t="n">
        <f aca="false">MIN(0, H953-MAX(H954:H964))</f>
        <v>0</v>
      </c>
      <c r="M953" s="3" t="n">
        <f aca="false">ABS(L953)/MAX(H953:H964)</f>
        <v>0</v>
      </c>
    </row>
    <row r="954" customFormat="false" ht="15" hidden="false" customHeight="false" outlineLevel="0" collapsed="false">
      <c r="A954" s="25" t="s">
        <v>964</v>
      </c>
      <c r="B954" s="25" t="str">
        <f aca="false">LEFT(A954,2)</f>
        <v>23</v>
      </c>
      <c r="C954" s="26" t="n">
        <f aca="false">VLOOKUP(MID(A954,4,4),MONTHS!$A$1:$B$12,2,0)</f>
        <v>6</v>
      </c>
      <c r="D954" s="26" t="n">
        <f aca="false">_xlfn.NUMBERVALUE(RIGHT(A954,2))-43</f>
        <v>20</v>
      </c>
      <c r="E954" s="27" t="n">
        <f aca="false">DATE(2000+D954,C954,B954)</f>
        <v>44005</v>
      </c>
      <c r="F954" s="28" t="n">
        <v>13.9243</v>
      </c>
      <c r="G954" s="28" t="n">
        <v>13.9244</v>
      </c>
      <c r="H954" s="28" t="n">
        <v>13.9243</v>
      </c>
      <c r="I954" s="29" t="n">
        <f aca="false">F954-F955</f>
        <v>0.000300000000001077</v>
      </c>
      <c r="J954" s="30" t="n">
        <f aca="false">I954/F955/(E954-E955)*100</f>
        <v>0.00215455328929242</v>
      </c>
      <c r="K954" s="31" t="n">
        <f aca="false">IF(H954&lt;H955,1+K955,0)</f>
        <v>0</v>
      </c>
      <c r="L954" s="32" t="n">
        <f aca="false">MIN(0, H954-MAX(H955:H965))</f>
        <v>0</v>
      </c>
      <c r="M954" s="3" t="n">
        <f aca="false">ABS(L954)/MAX(H954:H965)</f>
        <v>0</v>
      </c>
    </row>
    <row r="955" customFormat="false" ht="15" hidden="false" customHeight="false" outlineLevel="0" collapsed="false">
      <c r="A955" s="25" t="s">
        <v>965</v>
      </c>
      <c r="B955" s="25" t="str">
        <f aca="false">LEFT(A955,2)</f>
        <v>22</v>
      </c>
      <c r="C955" s="26" t="n">
        <f aca="false">VLOOKUP(MID(A955,4,4),MONTHS!$A$1:$B$12,2,0)</f>
        <v>6</v>
      </c>
      <c r="D955" s="26" t="n">
        <f aca="false">_xlfn.NUMBERVALUE(RIGHT(A955,2))-43</f>
        <v>20</v>
      </c>
      <c r="E955" s="27" t="n">
        <f aca="false">DATE(2000+D955,C955,B955)</f>
        <v>44004</v>
      </c>
      <c r="F955" s="28" t="n">
        <v>13.924</v>
      </c>
      <c r="G955" s="28" t="n">
        <v>13.9241</v>
      </c>
      <c r="H955" s="28" t="n">
        <v>13.924</v>
      </c>
      <c r="I955" s="29" t="n">
        <f aca="false">F955-F956</f>
        <v>0.000799999999999912</v>
      </c>
      <c r="J955" s="30" t="n">
        <f aca="false">I955/F956/(E955-E956)*100</f>
        <v>0.00191526852064638</v>
      </c>
      <c r="K955" s="31" t="n">
        <f aca="false">IF(H955&lt;H956,1+K956,0)</f>
        <v>0</v>
      </c>
      <c r="L955" s="32" t="n">
        <f aca="false">MIN(0, H955-MAX(H956:H966))</f>
        <v>0</v>
      </c>
      <c r="M955" s="3" t="n">
        <f aca="false">ABS(L955)/MAX(H955:H966)</f>
        <v>0</v>
      </c>
    </row>
    <row r="956" customFormat="false" ht="15" hidden="false" customHeight="false" outlineLevel="0" collapsed="false">
      <c r="A956" s="25" t="s">
        <v>966</v>
      </c>
      <c r="B956" s="25" t="str">
        <f aca="false">LEFT(A956,2)</f>
        <v>19</v>
      </c>
      <c r="C956" s="26" t="n">
        <f aca="false">VLOOKUP(MID(A956,4,4),MONTHS!$A$1:$B$12,2,0)</f>
        <v>6</v>
      </c>
      <c r="D956" s="26" t="n">
        <f aca="false">_xlfn.NUMBERVALUE(RIGHT(A956,2))-43</f>
        <v>20</v>
      </c>
      <c r="E956" s="27" t="n">
        <f aca="false">DATE(2000+D956,C956,B956)</f>
        <v>44001</v>
      </c>
      <c r="F956" s="28" t="n">
        <v>13.9232</v>
      </c>
      <c r="G956" s="28" t="n">
        <v>13.9233</v>
      </c>
      <c r="H956" s="28" t="n">
        <v>13.9232</v>
      </c>
      <c r="I956" s="29" t="n">
        <f aca="false">F956-F957</f>
        <v>-0.00020000000000131</v>
      </c>
      <c r="J956" s="30" t="n">
        <f aca="false">I956/F957/(E956-E957)*100</f>
        <v>-0.00143643075686478</v>
      </c>
      <c r="K956" s="31" t="n">
        <f aca="false">IF(H956&lt;H957,1+K957,0)</f>
        <v>1</v>
      </c>
      <c r="L956" s="32" t="n">
        <f aca="false">MIN(0, H956-MAX(H957:H967))</f>
        <v>-0.00020000000000131</v>
      </c>
      <c r="M956" s="3" t="n">
        <f aca="false">ABS(L956)/MAX(H956:H967)</f>
        <v>1.43643075686478E-005</v>
      </c>
    </row>
    <row r="957" customFormat="false" ht="15" hidden="false" customHeight="false" outlineLevel="0" collapsed="false">
      <c r="A957" s="25" t="s">
        <v>967</v>
      </c>
      <c r="B957" s="25" t="str">
        <f aca="false">LEFT(A957,2)</f>
        <v>18</v>
      </c>
      <c r="C957" s="26" t="n">
        <f aca="false">VLOOKUP(MID(A957,4,4),MONTHS!$A$1:$B$12,2,0)</f>
        <v>6</v>
      </c>
      <c r="D957" s="26" t="n">
        <f aca="false">_xlfn.NUMBERVALUE(RIGHT(A957,2))-43</f>
        <v>20</v>
      </c>
      <c r="E957" s="27" t="n">
        <f aca="false">DATE(2000+D957,C957,B957)</f>
        <v>44000</v>
      </c>
      <c r="F957" s="28" t="n">
        <v>13.9234</v>
      </c>
      <c r="G957" s="28" t="n">
        <v>13.9235</v>
      </c>
      <c r="H957" s="28" t="n">
        <v>13.9234</v>
      </c>
      <c r="I957" s="29" t="n">
        <f aca="false">F957-F958</f>
        <v>0.000500000000000611</v>
      </c>
      <c r="J957" s="30" t="n">
        <f aca="false">I957/F958/(E957-E958)*100</f>
        <v>0.00359120585510641</v>
      </c>
      <c r="K957" s="31" t="n">
        <f aca="false">IF(H957&lt;H958,1+K958,0)</f>
        <v>0</v>
      </c>
      <c r="L957" s="32" t="n">
        <f aca="false">MIN(0, H957-MAX(H958:H968))</f>
        <v>0</v>
      </c>
      <c r="M957" s="3" t="n">
        <f aca="false">ABS(L957)/MAX(H957:H968)</f>
        <v>0</v>
      </c>
    </row>
    <row r="958" customFormat="false" ht="15" hidden="false" customHeight="false" outlineLevel="0" collapsed="false">
      <c r="A958" s="25" t="s">
        <v>968</v>
      </c>
      <c r="B958" s="25" t="str">
        <f aca="false">LEFT(A958,2)</f>
        <v>17</v>
      </c>
      <c r="C958" s="26" t="n">
        <f aca="false">VLOOKUP(MID(A958,4,4),MONTHS!$A$1:$B$12,2,0)</f>
        <v>6</v>
      </c>
      <c r="D958" s="26" t="n">
        <f aca="false">_xlfn.NUMBERVALUE(RIGHT(A958,2))-43</f>
        <v>20</v>
      </c>
      <c r="E958" s="27" t="n">
        <f aca="false">DATE(2000+D958,C958,B958)</f>
        <v>43999</v>
      </c>
      <c r="F958" s="28" t="n">
        <v>13.9229</v>
      </c>
      <c r="G958" s="28" t="n">
        <v>13.923</v>
      </c>
      <c r="H958" s="28" t="n">
        <v>13.9229</v>
      </c>
      <c r="I958" s="29" t="n">
        <f aca="false">F958-F959</f>
        <v>0.000300000000001077</v>
      </c>
      <c r="J958" s="30" t="n">
        <f aca="false">I958/F959/(E958-E959)*100</f>
        <v>0.00215476994240355</v>
      </c>
      <c r="K958" s="31" t="n">
        <f aca="false">IF(H958&lt;H959,1+K959,0)</f>
        <v>0</v>
      </c>
      <c r="L958" s="32" t="n">
        <f aca="false">MIN(0, H958-MAX(H959:H969))</f>
        <v>0</v>
      </c>
      <c r="M958" s="3" t="n">
        <f aca="false">ABS(L958)/MAX(H958:H969)</f>
        <v>0</v>
      </c>
    </row>
    <row r="959" customFormat="false" ht="15" hidden="false" customHeight="false" outlineLevel="0" collapsed="false">
      <c r="A959" s="25" t="s">
        <v>969</v>
      </c>
      <c r="B959" s="25" t="str">
        <f aca="false">LEFT(A959,2)</f>
        <v>16</v>
      </c>
      <c r="C959" s="26" t="n">
        <f aca="false">VLOOKUP(MID(A959,4,4),MONTHS!$A$1:$B$12,2,0)</f>
        <v>6</v>
      </c>
      <c r="D959" s="26" t="n">
        <f aca="false">_xlfn.NUMBERVALUE(RIGHT(A959,2))-43</f>
        <v>20</v>
      </c>
      <c r="E959" s="27" t="n">
        <f aca="false">DATE(2000+D959,C959,B959)</f>
        <v>43998</v>
      </c>
      <c r="F959" s="28" t="n">
        <v>13.9226</v>
      </c>
      <c r="G959" s="28" t="n">
        <v>13.9227</v>
      </c>
      <c r="H959" s="28" t="n">
        <v>13.9226</v>
      </c>
      <c r="I959" s="29" t="n">
        <f aca="false">F959-F960</f>
        <v>0</v>
      </c>
      <c r="J959" s="30" t="n">
        <f aca="false">I959/F960/(E959-E960)*100</f>
        <v>0</v>
      </c>
      <c r="K959" s="31" t="n">
        <f aca="false">IF(H959&lt;H960,1+K960,0)</f>
        <v>0</v>
      </c>
      <c r="L959" s="32" t="n">
        <f aca="false">MIN(0, H959-MAX(H960:H970))</f>
        <v>0</v>
      </c>
      <c r="M959" s="3" t="n">
        <f aca="false">ABS(L959)/MAX(H959:H970)</f>
        <v>0</v>
      </c>
    </row>
    <row r="960" customFormat="false" ht="15" hidden="false" customHeight="false" outlineLevel="0" collapsed="false">
      <c r="A960" s="25" t="s">
        <v>970</v>
      </c>
      <c r="B960" s="25" t="str">
        <f aca="false">LEFT(A960,2)</f>
        <v>15</v>
      </c>
      <c r="C960" s="26" t="n">
        <f aca="false">VLOOKUP(MID(A960,4,4),MONTHS!$A$1:$B$12,2,0)</f>
        <v>6</v>
      </c>
      <c r="D960" s="26" t="n">
        <f aca="false">_xlfn.NUMBERVALUE(RIGHT(A960,2))-43</f>
        <v>20</v>
      </c>
      <c r="E960" s="27" t="n">
        <f aca="false">DATE(2000+D960,C960,B960)</f>
        <v>43997</v>
      </c>
      <c r="F960" s="28" t="n">
        <v>13.9226</v>
      </c>
      <c r="G960" s="28" t="n">
        <v>13.9227</v>
      </c>
      <c r="H960" s="28" t="n">
        <v>13.9226</v>
      </c>
      <c r="I960" s="29" t="n">
        <f aca="false">F960-F961</f>
        <v>0.00109999999999921</v>
      </c>
      <c r="J960" s="30" t="n">
        <f aca="false">I960/F961/(E960-E961)*100</f>
        <v>0.00263381580049854</v>
      </c>
      <c r="K960" s="31" t="n">
        <f aca="false">IF(H960&lt;H961,1+K961,0)</f>
        <v>0</v>
      </c>
      <c r="L960" s="32" t="n">
        <f aca="false">MIN(0, H960-MAX(H961:H971))</f>
        <v>0</v>
      </c>
      <c r="M960" s="3" t="n">
        <f aca="false">ABS(L960)/MAX(H960:H971)</f>
        <v>0</v>
      </c>
    </row>
    <row r="961" customFormat="false" ht="15" hidden="false" customHeight="false" outlineLevel="0" collapsed="false">
      <c r="A961" s="25" t="s">
        <v>971</v>
      </c>
      <c r="B961" s="25" t="str">
        <f aca="false">LEFT(A961,2)</f>
        <v>12</v>
      </c>
      <c r="C961" s="26" t="n">
        <f aca="false">VLOOKUP(MID(A961,4,4),MONTHS!$A$1:$B$12,2,0)</f>
        <v>6</v>
      </c>
      <c r="D961" s="26" t="n">
        <f aca="false">_xlfn.NUMBERVALUE(RIGHT(A961,2))-43</f>
        <v>20</v>
      </c>
      <c r="E961" s="27" t="n">
        <f aca="false">DATE(2000+D961,C961,B961)</f>
        <v>43994</v>
      </c>
      <c r="F961" s="28" t="n">
        <v>13.9215</v>
      </c>
      <c r="G961" s="28" t="n">
        <v>13.9216</v>
      </c>
      <c r="H961" s="28" t="n">
        <v>13.9215</v>
      </c>
      <c r="I961" s="29" t="n">
        <f aca="false">F961-F962</f>
        <v>0.000500000000000611</v>
      </c>
      <c r="J961" s="30" t="n">
        <f aca="false">I961/F962/(E961-E962)*100</f>
        <v>0.00359169599885505</v>
      </c>
      <c r="K961" s="31" t="n">
        <f aca="false">IF(H961&lt;H962,1+K962,0)</f>
        <v>0</v>
      </c>
      <c r="L961" s="32" t="n">
        <f aca="false">MIN(0, H961-MAX(H962:H972))</f>
        <v>0</v>
      </c>
      <c r="M961" s="3" t="n">
        <f aca="false">ABS(L961)/MAX(H961:H972)</f>
        <v>0</v>
      </c>
    </row>
    <row r="962" customFormat="false" ht="15" hidden="false" customHeight="false" outlineLevel="0" collapsed="false">
      <c r="A962" s="25" t="s">
        <v>972</v>
      </c>
      <c r="B962" s="25" t="str">
        <f aca="false">LEFT(A962,2)</f>
        <v>11</v>
      </c>
      <c r="C962" s="26" t="n">
        <f aca="false">VLOOKUP(MID(A962,4,4),MONTHS!$A$1:$B$12,2,0)</f>
        <v>6</v>
      </c>
      <c r="D962" s="26" t="n">
        <f aca="false">_xlfn.NUMBERVALUE(RIGHT(A962,2))-43</f>
        <v>20</v>
      </c>
      <c r="E962" s="27" t="n">
        <f aca="false">DATE(2000+D962,C962,B962)</f>
        <v>43993</v>
      </c>
      <c r="F962" s="28" t="n">
        <v>13.921</v>
      </c>
      <c r="G962" s="28" t="n">
        <v>13.9211</v>
      </c>
      <c r="H962" s="28" t="n">
        <v>13.921</v>
      </c>
      <c r="I962" s="29" t="n">
        <f aca="false">F962-F963</f>
        <v>0.000700000000000145</v>
      </c>
      <c r="J962" s="30" t="n">
        <f aca="false">I962/F963/(E962-E963)*100</f>
        <v>0.00502862725659752</v>
      </c>
      <c r="K962" s="31" t="n">
        <f aca="false">IF(H962&lt;H963,1+K963,0)</f>
        <v>0</v>
      </c>
      <c r="L962" s="32" t="n">
        <f aca="false">MIN(0, H962-MAX(H963:H973))</f>
        <v>0</v>
      </c>
      <c r="M962" s="3" t="n">
        <f aca="false">ABS(L962)/MAX(H962:H973)</f>
        <v>0</v>
      </c>
    </row>
    <row r="963" customFormat="false" ht="15" hidden="false" customHeight="false" outlineLevel="0" collapsed="false">
      <c r="A963" s="25" t="s">
        <v>973</v>
      </c>
      <c r="B963" s="25" t="str">
        <f aca="false">LEFT(A963,2)</f>
        <v>10</v>
      </c>
      <c r="C963" s="26" t="n">
        <f aca="false">VLOOKUP(MID(A963,4,4),MONTHS!$A$1:$B$12,2,0)</f>
        <v>6</v>
      </c>
      <c r="D963" s="26" t="n">
        <f aca="false">_xlfn.NUMBERVALUE(RIGHT(A963,2))-43</f>
        <v>20</v>
      </c>
      <c r="E963" s="27" t="n">
        <f aca="false">DATE(2000+D963,C963,B963)</f>
        <v>43992</v>
      </c>
      <c r="F963" s="28" t="n">
        <v>13.9203</v>
      </c>
      <c r="G963" s="28" t="n">
        <v>13.9204</v>
      </c>
      <c r="H963" s="28" t="n">
        <v>13.9203</v>
      </c>
      <c r="I963" s="29" t="n">
        <f aca="false">F963-F964</f>
        <v>0.000399999999999068</v>
      </c>
      <c r="J963" s="30" t="n">
        <f aca="false">I963/F964/(E963-E964)*100</f>
        <v>0.00287358386194633</v>
      </c>
      <c r="K963" s="31" t="n">
        <f aca="false">IF(H963&lt;H964,1+K964,0)</f>
        <v>0</v>
      </c>
      <c r="L963" s="32" t="n">
        <f aca="false">MIN(0, H963-MAX(H964:H974))</f>
        <v>0</v>
      </c>
      <c r="M963" s="3" t="n">
        <f aca="false">ABS(L963)/MAX(H963:H974)</f>
        <v>0</v>
      </c>
    </row>
    <row r="964" customFormat="false" ht="15" hidden="false" customHeight="false" outlineLevel="0" collapsed="false">
      <c r="A964" s="25" t="s">
        <v>974</v>
      </c>
      <c r="B964" s="25" t="str">
        <f aca="false">LEFT(A964,2)</f>
        <v>09</v>
      </c>
      <c r="C964" s="26" t="n">
        <f aca="false">VLOOKUP(MID(A964,4,4),MONTHS!$A$1:$B$12,2,0)</f>
        <v>6</v>
      </c>
      <c r="D964" s="26" t="n">
        <f aca="false">_xlfn.NUMBERVALUE(RIGHT(A964,2))-43</f>
        <v>20</v>
      </c>
      <c r="E964" s="27" t="n">
        <f aca="false">DATE(2000+D964,C964,B964)</f>
        <v>43991</v>
      </c>
      <c r="F964" s="28" t="n">
        <v>13.9199</v>
      </c>
      <c r="G964" s="28" t="n">
        <v>13.92</v>
      </c>
      <c r="H964" s="28" t="n">
        <v>13.9199</v>
      </c>
      <c r="I964" s="29" t="n">
        <f aca="false">F964-F965</f>
        <v>0.000700000000000145</v>
      </c>
      <c r="J964" s="30" t="n">
        <f aca="false">I964/F965/(E964-E965)*100</f>
        <v>0.0050290246565905</v>
      </c>
      <c r="K964" s="31" t="n">
        <f aca="false">IF(H964&lt;H965,1+K965,0)</f>
        <v>0</v>
      </c>
      <c r="L964" s="32" t="n">
        <f aca="false">MIN(0, H964-MAX(H965:H975))</f>
        <v>0</v>
      </c>
      <c r="M964" s="3" t="n">
        <f aca="false">ABS(L964)/MAX(H964:H975)</f>
        <v>0</v>
      </c>
    </row>
    <row r="965" customFormat="false" ht="15" hidden="false" customHeight="false" outlineLevel="0" collapsed="false">
      <c r="A965" s="25" t="s">
        <v>975</v>
      </c>
      <c r="B965" s="25" t="str">
        <f aca="false">LEFT(A965,2)</f>
        <v>08</v>
      </c>
      <c r="C965" s="26" t="n">
        <f aca="false">VLOOKUP(MID(A965,4,4),MONTHS!$A$1:$B$12,2,0)</f>
        <v>6</v>
      </c>
      <c r="D965" s="26" t="n">
        <f aca="false">_xlfn.NUMBERVALUE(RIGHT(A965,2))-43</f>
        <v>20</v>
      </c>
      <c r="E965" s="27" t="n">
        <f aca="false">DATE(2000+D965,C965,B965)</f>
        <v>43990</v>
      </c>
      <c r="F965" s="28" t="n">
        <v>13.9192</v>
      </c>
      <c r="G965" s="28" t="n">
        <v>13.9193</v>
      </c>
      <c r="H965" s="28" t="n">
        <v>13.9192</v>
      </c>
      <c r="I965" s="29" t="n">
        <f aca="false">F965-F966</f>
        <v>0.000600000000000378</v>
      </c>
      <c r="J965" s="30" t="n">
        <f aca="false">I965/F966/(E965-E966)*100</f>
        <v>0.00143692612762868</v>
      </c>
      <c r="K965" s="31" t="n">
        <f aca="false">IF(H965&lt;H966,1+K966,0)</f>
        <v>0</v>
      </c>
      <c r="L965" s="32" t="n">
        <f aca="false">MIN(0, H965-MAX(H966:H976))</f>
        <v>0</v>
      </c>
      <c r="M965" s="3" t="n">
        <f aca="false">ABS(L965)/MAX(H965:H976)</f>
        <v>0</v>
      </c>
    </row>
    <row r="966" customFormat="false" ht="15" hidden="false" customHeight="false" outlineLevel="0" collapsed="false">
      <c r="A966" s="25" t="s">
        <v>976</v>
      </c>
      <c r="B966" s="25" t="str">
        <f aca="false">LEFT(A966,2)</f>
        <v>05</v>
      </c>
      <c r="C966" s="26" t="n">
        <f aca="false">VLOOKUP(MID(A966,4,4),MONTHS!$A$1:$B$12,2,0)</f>
        <v>6</v>
      </c>
      <c r="D966" s="26" t="n">
        <f aca="false">_xlfn.NUMBERVALUE(RIGHT(A966,2))-43</f>
        <v>20</v>
      </c>
      <c r="E966" s="27" t="n">
        <f aca="false">DATE(2000+D966,C966,B966)</f>
        <v>43987</v>
      </c>
      <c r="F966" s="28" t="n">
        <v>13.9186</v>
      </c>
      <c r="G966" s="28" t="n">
        <v>13.9187</v>
      </c>
      <c r="H966" s="28" t="n">
        <v>13.9186</v>
      </c>
      <c r="I966" s="29" t="n">
        <f aca="false">F966-F967</f>
        <v>0</v>
      </c>
      <c r="J966" s="30" t="n">
        <f aca="false">I966/F967/(E966-E967)*100</f>
        <v>0</v>
      </c>
      <c r="K966" s="31" t="n">
        <f aca="false">IF(H966&lt;H967,1+K967,0)</f>
        <v>0</v>
      </c>
      <c r="L966" s="32" t="n">
        <f aca="false">MIN(0, H966-MAX(H967:H977))</f>
        <v>0</v>
      </c>
      <c r="M966" s="3" t="n">
        <f aca="false">ABS(L966)/MAX(H966:H977)</f>
        <v>0</v>
      </c>
    </row>
    <row r="967" customFormat="false" ht="15" hidden="false" customHeight="false" outlineLevel="0" collapsed="false">
      <c r="A967" s="25" t="s">
        <v>977</v>
      </c>
      <c r="B967" s="25" t="str">
        <f aca="false">LEFT(A967,2)</f>
        <v>04</v>
      </c>
      <c r="C967" s="26" t="n">
        <f aca="false">VLOOKUP(MID(A967,4,4),MONTHS!$A$1:$B$12,2,0)</f>
        <v>6</v>
      </c>
      <c r="D967" s="26" t="n">
        <f aca="false">_xlfn.NUMBERVALUE(RIGHT(A967,2))-43</f>
        <v>20</v>
      </c>
      <c r="E967" s="27" t="n">
        <f aca="false">DATE(2000+D967,C967,B967)</f>
        <v>43986</v>
      </c>
      <c r="F967" s="28" t="n">
        <v>13.9186</v>
      </c>
      <c r="G967" s="28" t="n">
        <v>13.9187</v>
      </c>
      <c r="H967" s="28" t="n">
        <v>13.9186</v>
      </c>
      <c r="I967" s="29" t="n">
        <f aca="false">F967-F968</f>
        <v>0.000399999999999068</v>
      </c>
      <c r="J967" s="30" t="n">
        <f aca="false">I967/F968/(E967-E968)*100</f>
        <v>0.00143696742394515</v>
      </c>
      <c r="K967" s="31" t="n">
        <f aca="false">IF(H967&lt;H968,1+K968,0)</f>
        <v>0</v>
      </c>
      <c r="L967" s="32" t="n">
        <f aca="false">MIN(0, H967-MAX(H968:H978))</f>
        <v>0</v>
      </c>
      <c r="M967" s="3" t="n">
        <f aca="false">ABS(L967)/MAX(H967:H978)</f>
        <v>0</v>
      </c>
    </row>
    <row r="968" customFormat="false" ht="15" hidden="false" customHeight="false" outlineLevel="0" collapsed="false">
      <c r="A968" s="25" t="s">
        <v>978</v>
      </c>
      <c r="B968" s="25" t="str">
        <f aca="false">LEFT(A968,2)</f>
        <v>02</v>
      </c>
      <c r="C968" s="26" t="n">
        <f aca="false">VLOOKUP(MID(A968,4,4),MONTHS!$A$1:$B$12,2,0)</f>
        <v>6</v>
      </c>
      <c r="D968" s="26" t="n">
        <f aca="false">_xlfn.NUMBERVALUE(RIGHT(A968,2))-43</f>
        <v>20</v>
      </c>
      <c r="E968" s="27" t="n">
        <f aca="false">DATE(2000+D968,C968,B968)</f>
        <v>43984</v>
      </c>
      <c r="F968" s="28" t="n">
        <v>13.9182</v>
      </c>
      <c r="G968" s="28" t="n">
        <v>13.9183</v>
      </c>
      <c r="H968" s="28" t="n">
        <v>13.9182</v>
      </c>
      <c r="I968" s="29" t="n">
        <f aca="false">F968-F969</f>
        <v>-0.000199999999999534</v>
      </c>
      <c r="J968" s="30" t="n">
        <f aca="false">I968/F969/(E968-E969)*100</f>
        <v>-0.00143694677548809</v>
      </c>
      <c r="K968" s="31" t="n">
        <f aca="false">IF(H968&lt;H969,1+K969,0)</f>
        <v>1</v>
      </c>
      <c r="L968" s="32" t="n">
        <f aca="false">MIN(0, H968-MAX(H969:H979))</f>
        <v>-0.000199999999999534</v>
      </c>
      <c r="M968" s="3" t="n">
        <f aca="false">ABS(L968)/MAX(H968:H979)</f>
        <v>1.43694677548809E-005</v>
      </c>
    </row>
    <row r="969" customFormat="false" ht="15" hidden="false" customHeight="false" outlineLevel="0" collapsed="false">
      <c r="A969" s="25" t="s">
        <v>979</v>
      </c>
      <c r="B969" s="25" t="str">
        <f aca="false">LEFT(A969,2)</f>
        <v>01</v>
      </c>
      <c r="C969" s="26" t="n">
        <f aca="false">VLOOKUP(MID(A969,4,4),MONTHS!$A$1:$B$12,2,0)</f>
        <v>6</v>
      </c>
      <c r="D969" s="26" t="n">
        <f aca="false">_xlfn.NUMBERVALUE(RIGHT(A969,2))-43</f>
        <v>20</v>
      </c>
      <c r="E969" s="27" t="n">
        <f aca="false">DATE(2000+D969,C969,B969)</f>
        <v>43983</v>
      </c>
      <c r="F969" s="28" t="n">
        <v>13.9184</v>
      </c>
      <c r="G969" s="28" t="n">
        <v>13.9185</v>
      </c>
      <c r="H969" s="28" t="n">
        <v>13.9184</v>
      </c>
      <c r="I969" s="29" t="n">
        <f aca="false">F969-F970</f>
        <v>0.000600000000000378</v>
      </c>
      <c r="J969" s="30" t="n">
        <f aca="false">I969/F970/(E969-E970)*100</f>
        <v>0.00143700872264385</v>
      </c>
      <c r="K969" s="31" t="n">
        <f aca="false">IF(H969&lt;H970,1+K970,0)</f>
        <v>0</v>
      </c>
      <c r="L969" s="32" t="n">
        <f aca="false">MIN(0, H969-MAX(H970:H980))</f>
        <v>0</v>
      </c>
      <c r="M969" s="3" t="n">
        <f aca="false">ABS(L969)/MAX(H969:H980)</f>
        <v>0</v>
      </c>
    </row>
    <row r="970" customFormat="false" ht="15" hidden="false" customHeight="false" outlineLevel="0" collapsed="false">
      <c r="A970" s="25" t="s">
        <v>980</v>
      </c>
      <c r="B970" s="25" t="str">
        <f aca="false">LEFT(A970,2)</f>
        <v>29</v>
      </c>
      <c r="C970" s="26" t="n">
        <f aca="false">VLOOKUP(MID(A970,4,4),MONTHS!$A$1:$B$12,2,0)</f>
        <v>5</v>
      </c>
      <c r="D970" s="26" t="n">
        <f aca="false">_xlfn.NUMBERVALUE(RIGHT(A970,2))-43</f>
        <v>20</v>
      </c>
      <c r="E970" s="27" t="n">
        <f aca="false">DATE(2000+D970,C970,B970)</f>
        <v>43980</v>
      </c>
      <c r="F970" s="28" t="n">
        <v>13.9178</v>
      </c>
      <c r="G970" s="28" t="n">
        <v>13.9179</v>
      </c>
      <c r="H970" s="28" t="n">
        <v>13.9178</v>
      </c>
      <c r="I970" s="29" t="n">
        <f aca="false">F970-F971</f>
        <v>0.000299999999999301</v>
      </c>
      <c r="J970" s="30" t="n">
        <f aca="false">I970/F971/(E970-E971)*100</f>
        <v>0.00215555954732747</v>
      </c>
      <c r="K970" s="31" t="n">
        <f aca="false">IF(H970&lt;H971,1+K971,0)</f>
        <v>0</v>
      </c>
      <c r="L970" s="32" t="n">
        <f aca="false">MIN(0, H970-MAX(H971:H981))</f>
        <v>0</v>
      </c>
      <c r="M970" s="3" t="n">
        <f aca="false">ABS(L970)/MAX(H970:H981)</f>
        <v>0</v>
      </c>
    </row>
    <row r="971" customFormat="false" ht="15" hidden="false" customHeight="false" outlineLevel="0" collapsed="false">
      <c r="A971" s="25" t="s">
        <v>981</v>
      </c>
      <c r="B971" s="25" t="str">
        <f aca="false">LEFT(A971,2)</f>
        <v>28</v>
      </c>
      <c r="C971" s="26" t="n">
        <f aca="false">VLOOKUP(MID(A971,4,4),MONTHS!$A$1:$B$12,2,0)</f>
        <v>5</v>
      </c>
      <c r="D971" s="26" t="n">
        <f aca="false">_xlfn.NUMBERVALUE(RIGHT(A971,2))-43</f>
        <v>20</v>
      </c>
      <c r="E971" s="27" t="n">
        <f aca="false">DATE(2000+D971,C971,B971)</f>
        <v>43979</v>
      </c>
      <c r="F971" s="28" t="n">
        <v>13.9175</v>
      </c>
      <c r="G971" s="28" t="n">
        <v>13.9176</v>
      </c>
      <c r="H971" s="28" t="n">
        <v>13.9175</v>
      </c>
      <c r="I971" s="29" t="n">
        <f aca="false">F971-F972</f>
        <v>0.000600000000000378</v>
      </c>
      <c r="J971" s="30" t="n">
        <f aca="false">I971/F972/(E971-E972)*100</f>
        <v>0.00431130496015907</v>
      </c>
      <c r="K971" s="31" t="n">
        <f aca="false">IF(H971&lt;H972,1+K972,0)</f>
        <v>0</v>
      </c>
      <c r="L971" s="32" t="n">
        <f aca="false">MIN(0, H971-MAX(H972:H982))</f>
        <v>0</v>
      </c>
      <c r="M971" s="3" t="n">
        <f aca="false">ABS(L971)/MAX(H971:H982)</f>
        <v>0</v>
      </c>
    </row>
    <row r="972" customFormat="false" ht="15" hidden="false" customHeight="false" outlineLevel="0" collapsed="false">
      <c r="A972" s="25" t="s">
        <v>982</v>
      </c>
      <c r="B972" s="25" t="str">
        <f aca="false">LEFT(A972,2)</f>
        <v>27</v>
      </c>
      <c r="C972" s="26" t="n">
        <f aca="false">VLOOKUP(MID(A972,4,4),MONTHS!$A$1:$B$12,2,0)</f>
        <v>5</v>
      </c>
      <c r="D972" s="26" t="n">
        <f aca="false">_xlfn.NUMBERVALUE(RIGHT(A972,2))-43</f>
        <v>20</v>
      </c>
      <c r="E972" s="27" t="n">
        <f aca="false">DATE(2000+D972,C972,B972)</f>
        <v>43978</v>
      </c>
      <c r="F972" s="28" t="n">
        <v>13.9169</v>
      </c>
      <c r="G972" s="28" t="n">
        <v>13.917</v>
      </c>
      <c r="H972" s="28" t="n">
        <v>13.9169</v>
      </c>
      <c r="I972" s="29" t="n">
        <f aca="false">F972-F973</f>
        <v>9.99999999997669E-005</v>
      </c>
      <c r="J972" s="30" t="n">
        <f aca="false">I972/F973/(E972-E973)*100</f>
        <v>0.000718555989881057</v>
      </c>
      <c r="K972" s="31" t="n">
        <f aca="false">IF(H972&lt;H973,1+K973,0)</f>
        <v>0</v>
      </c>
      <c r="L972" s="32" t="n">
        <f aca="false">MIN(0, H972-MAX(H973:H983))</f>
        <v>0</v>
      </c>
      <c r="M972" s="3" t="n">
        <f aca="false">ABS(L972)/MAX(H972:H983)</f>
        <v>0</v>
      </c>
    </row>
    <row r="973" customFormat="false" ht="15" hidden="false" customHeight="false" outlineLevel="0" collapsed="false">
      <c r="A973" s="25" t="s">
        <v>983</v>
      </c>
      <c r="B973" s="25" t="str">
        <f aca="false">LEFT(A973,2)</f>
        <v>26</v>
      </c>
      <c r="C973" s="26" t="n">
        <f aca="false">VLOOKUP(MID(A973,4,4),MONTHS!$A$1:$B$12,2,0)</f>
        <v>5</v>
      </c>
      <c r="D973" s="26" t="n">
        <f aca="false">_xlfn.NUMBERVALUE(RIGHT(A973,2))-43</f>
        <v>20</v>
      </c>
      <c r="E973" s="27" t="n">
        <f aca="false">DATE(2000+D973,C973,B973)</f>
        <v>43977</v>
      </c>
      <c r="F973" s="28" t="n">
        <v>13.9168</v>
      </c>
      <c r="G973" s="28" t="n">
        <v>13.9169</v>
      </c>
      <c r="H973" s="28" t="n">
        <v>13.9168</v>
      </c>
      <c r="I973" s="29" t="n">
        <f aca="false">F973-F974</f>
        <v>0.000300000000001077</v>
      </c>
      <c r="J973" s="30" t="n">
        <f aca="false">I973/F974/(E973-E974)*100</f>
        <v>0.00215571443970163</v>
      </c>
      <c r="K973" s="31" t="n">
        <f aca="false">IF(H973&lt;H974,1+K974,0)</f>
        <v>0</v>
      </c>
      <c r="L973" s="32" t="n">
        <f aca="false">MIN(0, H973-MAX(H974:H984))</f>
        <v>0</v>
      </c>
      <c r="M973" s="3" t="n">
        <f aca="false">ABS(L973)/MAX(H973:H984)</f>
        <v>0</v>
      </c>
    </row>
    <row r="974" customFormat="false" ht="15" hidden="false" customHeight="false" outlineLevel="0" collapsed="false">
      <c r="A974" s="25" t="s">
        <v>984</v>
      </c>
      <c r="B974" s="25" t="str">
        <f aca="false">LEFT(A974,2)</f>
        <v>25</v>
      </c>
      <c r="C974" s="26" t="n">
        <f aca="false">VLOOKUP(MID(A974,4,4),MONTHS!$A$1:$B$12,2,0)</f>
        <v>5</v>
      </c>
      <c r="D974" s="26" t="n">
        <f aca="false">_xlfn.NUMBERVALUE(RIGHT(A974,2))-43</f>
        <v>20</v>
      </c>
      <c r="E974" s="27" t="n">
        <f aca="false">DATE(2000+D974,C974,B974)</f>
        <v>43976</v>
      </c>
      <c r="F974" s="28" t="n">
        <v>13.9165</v>
      </c>
      <c r="G974" s="28" t="n">
        <v>13.9166</v>
      </c>
      <c r="H974" s="28" t="n">
        <v>13.9165</v>
      </c>
      <c r="I974" s="29" t="n">
        <f aca="false">F974-F975</f>
        <v>0.000699999999998369</v>
      </c>
      <c r="J974" s="30" t="n">
        <f aca="false">I974/F975/(E974-E975)*100</f>
        <v>0.00167675112701239</v>
      </c>
      <c r="K974" s="31" t="n">
        <f aca="false">IF(H974&lt;H975,1+K975,0)</f>
        <v>0</v>
      </c>
      <c r="L974" s="32" t="n">
        <f aca="false">MIN(0, H974-MAX(H975:H985))</f>
        <v>0</v>
      </c>
      <c r="M974" s="3" t="n">
        <f aca="false">ABS(L974)/MAX(H974:H985)</f>
        <v>0</v>
      </c>
    </row>
    <row r="975" customFormat="false" ht="15" hidden="false" customHeight="false" outlineLevel="0" collapsed="false">
      <c r="A975" s="25" t="s">
        <v>985</v>
      </c>
      <c r="B975" s="25" t="str">
        <f aca="false">LEFT(A975,2)</f>
        <v>22</v>
      </c>
      <c r="C975" s="26" t="n">
        <f aca="false">VLOOKUP(MID(A975,4,4),MONTHS!$A$1:$B$12,2,0)</f>
        <v>5</v>
      </c>
      <c r="D975" s="26" t="n">
        <f aca="false">_xlfn.NUMBERVALUE(RIGHT(A975,2))-43</f>
        <v>20</v>
      </c>
      <c r="E975" s="27" t="n">
        <f aca="false">DATE(2000+D975,C975,B975)</f>
        <v>43973</v>
      </c>
      <c r="F975" s="28" t="n">
        <v>13.9158</v>
      </c>
      <c r="G975" s="28" t="n">
        <v>13.9159</v>
      </c>
      <c r="H975" s="28" t="n">
        <v>13.9158</v>
      </c>
      <c r="I975" s="29" t="n">
        <f aca="false">F975-F976</f>
        <v>0.000400000000000844</v>
      </c>
      <c r="J975" s="30" t="n">
        <f aca="false">I975/F976/(E975-E976)*100</f>
        <v>0.00287451312934478</v>
      </c>
      <c r="K975" s="31" t="n">
        <f aca="false">IF(H975&lt;H976,1+K976,0)</f>
        <v>0</v>
      </c>
      <c r="L975" s="32" t="n">
        <f aca="false">MIN(0, H975-MAX(H976:H986))</f>
        <v>0</v>
      </c>
      <c r="M975" s="3" t="n">
        <f aca="false">ABS(L975)/MAX(H975:H986)</f>
        <v>0</v>
      </c>
    </row>
    <row r="976" customFormat="false" ht="15" hidden="false" customHeight="false" outlineLevel="0" collapsed="false">
      <c r="A976" s="25" t="s">
        <v>986</v>
      </c>
      <c r="B976" s="25" t="str">
        <f aca="false">LEFT(A976,2)</f>
        <v>21</v>
      </c>
      <c r="C976" s="26" t="n">
        <f aca="false">VLOOKUP(MID(A976,4,4),MONTHS!$A$1:$B$12,2,0)</f>
        <v>5</v>
      </c>
      <c r="D976" s="26" t="n">
        <f aca="false">_xlfn.NUMBERVALUE(RIGHT(A976,2))-43</f>
        <v>20</v>
      </c>
      <c r="E976" s="27" t="n">
        <f aca="false">DATE(2000+D976,C976,B976)</f>
        <v>43972</v>
      </c>
      <c r="F976" s="28" t="n">
        <v>13.9154</v>
      </c>
      <c r="G976" s="28" t="n">
        <v>13.9155</v>
      </c>
      <c r="H976" s="28" t="n">
        <v>13.9154</v>
      </c>
      <c r="I976" s="29" t="n">
        <f aca="false">F976-F977</f>
        <v>0.000299999999999301</v>
      </c>
      <c r="J976" s="30" t="n">
        <f aca="false">I976/F977/(E976-E977)*100</f>
        <v>0.00215593132639579</v>
      </c>
      <c r="K976" s="31" t="n">
        <f aca="false">IF(H976&lt;H977,1+K977,0)</f>
        <v>0</v>
      </c>
      <c r="L976" s="32" t="n">
        <f aca="false">MIN(0, H976-MAX(H977:H987))</f>
        <v>0</v>
      </c>
      <c r="M976" s="3" t="n">
        <f aca="false">ABS(L976)/MAX(H976:H987)</f>
        <v>0</v>
      </c>
    </row>
    <row r="977" customFormat="false" ht="15" hidden="false" customHeight="false" outlineLevel="0" collapsed="false">
      <c r="A977" s="25" t="s">
        <v>987</v>
      </c>
      <c r="B977" s="25" t="str">
        <f aca="false">LEFT(A977,2)</f>
        <v>20</v>
      </c>
      <c r="C977" s="26" t="n">
        <f aca="false">VLOOKUP(MID(A977,4,4),MONTHS!$A$1:$B$12,2,0)</f>
        <v>5</v>
      </c>
      <c r="D977" s="26" t="n">
        <f aca="false">_xlfn.NUMBERVALUE(RIGHT(A977,2))-43</f>
        <v>20</v>
      </c>
      <c r="E977" s="27" t="n">
        <f aca="false">DATE(2000+D977,C977,B977)</f>
        <v>43971</v>
      </c>
      <c r="F977" s="28" t="n">
        <v>13.9151</v>
      </c>
      <c r="G977" s="28" t="n">
        <v>13.9152</v>
      </c>
      <c r="H977" s="28" t="n">
        <v>13.9151</v>
      </c>
      <c r="I977" s="29" t="n">
        <f aca="false">F977-F978</f>
        <v>0.00100000000000122</v>
      </c>
      <c r="J977" s="30" t="n">
        <f aca="false">I977/F978/(E977-E978)*100</f>
        <v>0.00718695424067113</v>
      </c>
      <c r="K977" s="31" t="n">
        <f aca="false">IF(H977&lt;H978,1+K978,0)</f>
        <v>0</v>
      </c>
      <c r="L977" s="32" t="n">
        <f aca="false">MIN(0, H977-MAX(H978:H988))</f>
        <v>0</v>
      </c>
      <c r="M977" s="3" t="n">
        <f aca="false">ABS(L977)/MAX(H977:H988)</f>
        <v>0</v>
      </c>
    </row>
    <row r="978" customFormat="false" ht="15" hidden="false" customHeight="false" outlineLevel="0" collapsed="false">
      <c r="A978" s="25" t="s">
        <v>988</v>
      </c>
      <c r="B978" s="25" t="str">
        <f aca="false">LEFT(A978,2)</f>
        <v>19</v>
      </c>
      <c r="C978" s="26" t="n">
        <f aca="false">VLOOKUP(MID(A978,4,4),MONTHS!$A$1:$B$12,2,0)</f>
        <v>5</v>
      </c>
      <c r="D978" s="26" t="n">
        <f aca="false">_xlfn.NUMBERVALUE(RIGHT(A978,2))-43</f>
        <v>20</v>
      </c>
      <c r="E978" s="27" t="n">
        <f aca="false">DATE(2000+D978,C978,B978)</f>
        <v>43970</v>
      </c>
      <c r="F978" s="28" t="n">
        <v>13.9141</v>
      </c>
      <c r="G978" s="28" t="n">
        <v>13.9142</v>
      </c>
      <c r="H978" s="28" t="n">
        <v>13.9141</v>
      </c>
      <c r="I978" s="29" t="n">
        <f aca="false">F978-F979</f>
        <v>0.000299999999999301</v>
      </c>
      <c r="J978" s="30" t="n">
        <f aca="false">I978/F979/(E978-E979)*100</f>
        <v>0.00215613276027613</v>
      </c>
      <c r="K978" s="31" t="n">
        <f aca="false">IF(H978&lt;H979,1+K979,0)</f>
        <v>0</v>
      </c>
      <c r="L978" s="32" t="n">
        <f aca="false">MIN(0, H978-MAX(H979:H989))</f>
        <v>0</v>
      </c>
      <c r="M978" s="3" t="n">
        <f aca="false">ABS(L978)/MAX(H978:H989)</f>
        <v>0</v>
      </c>
    </row>
    <row r="979" customFormat="false" ht="15" hidden="false" customHeight="false" outlineLevel="0" collapsed="false">
      <c r="A979" s="25" t="s">
        <v>989</v>
      </c>
      <c r="B979" s="25" t="str">
        <f aca="false">LEFT(A979,2)</f>
        <v>18</v>
      </c>
      <c r="C979" s="26" t="n">
        <f aca="false">VLOOKUP(MID(A979,4,4),MONTHS!$A$1:$B$12,2,0)</f>
        <v>5</v>
      </c>
      <c r="D979" s="26" t="n">
        <f aca="false">_xlfn.NUMBERVALUE(RIGHT(A979,2))-43</f>
        <v>20</v>
      </c>
      <c r="E979" s="27" t="n">
        <f aca="false">DATE(2000+D979,C979,B979)</f>
        <v>43969</v>
      </c>
      <c r="F979" s="28" t="n">
        <v>13.9138</v>
      </c>
      <c r="G979" s="28" t="n">
        <v>13.9139</v>
      </c>
      <c r="H979" s="28" t="n">
        <v>13.9138</v>
      </c>
      <c r="I979" s="29" t="n">
        <f aca="false">F979-F980</f>
        <v>0.000500000000000611</v>
      </c>
      <c r="J979" s="30" t="n">
        <f aca="false">I979/F980/(E979-E980)*100</f>
        <v>0.0011978945804868</v>
      </c>
      <c r="K979" s="31" t="n">
        <f aca="false">IF(H979&lt;H980,1+K980,0)</f>
        <v>0</v>
      </c>
      <c r="L979" s="32" t="n">
        <f aca="false">MIN(0, H979-MAX(H980:H990))</f>
        <v>0</v>
      </c>
      <c r="M979" s="3" t="n">
        <f aca="false">ABS(L979)/MAX(H979:H990)</f>
        <v>0</v>
      </c>
    </row>
    <row r="980" customFormat="false" ht="15" hidden="false" customHeight="false" outlineLevel="0" collapsed="false">
      <c r="A980" s="25" t="s">
        <v>990</v>
      </c>
      <c r="B980" s="25" t="str">
        <f aca="false">LEFT(A980,2)</f>
        <v>15</v>
      </c>
      <c r="C980" s="26" t="n">
        <f aca="false">VLOOKUP(MID(A980,4,4),MONTHS!$A$1:$B$12,2,0)</f>
        <v>5</v>
      </c>
      <c r="D980" s="26" t="n">
        <f aca="false">_xlfn.NUMBERVALUE(RIGHT(A980,2))-43</f>
        <v>20</v>
      </c>
      <c r="E980" s="27" t="n">
        <f aca="false">DATE(2000+D980,C980,B980)</f>
        <v>43966</v>
      </c>
      <c r="F980" s="28" t="n">
        <v>13.9133</v>
      </c>
      <c r="G980" s="28" t="n">
        <v>13.9134</v>
      </c>
      <c r="H980" s="28" t="n">
        <v>13.9133</v>
      </c>
      <c r="I980" s="29" t="n">
        <f aca="false">F980-F981</f>
        <v>0.000700000000000145</v>
      </c>
      <c r="J980" s="30" t="n">
        <f aca="false">I980/F981/(E980-E981)*100</f>
        <v>0.00503141037620678</v>
      </c>
      <c r="K980" s="31" t="n">
        <f aca="false">IF(H980&lt;H981,1+K981,0)</f>
        <v>0</v>
      </c>
      <c r="L980" s="32" t="n">
        <f aca="false">MIN(0, H980-MAX(H981:H991))</f>
        <v>0</v>
      </c>
      <c r="M980" s="3" t="n">
        <f aca="false">ABS(L980)/MAX(H980:H991)</f>
        <v>0</v>
      </c>
    </row>
    <row r="981" customFormat="false" ht="15" hidden="false" customHeight="false" outlineLevel="0" collapsed="false">
      <c r="A981" s="25" t="s">
        <v>991</v>
      </c>
      <c r="B981" s="25" t="str">
        <f aca="false">LEFT(A981,2)</f>
        <v>14</v>
      </c>
      <c r="C981" s="26" t="n">
        <f aca="false">VLOOKUP(MID(A981,4,4),MONTHS!$A$1:$B$12,2,0)</f>
        <v>5</v>
      </c>
      <c r="D981" s="26" t="n">
        <f aca="false">_xlfn.NUMBERVALUE(RIGHT(A981,2))-43</f>
        <v>20</v>
      </c>
      <c r="E981" s="27" t="n">
        <f aca="false">DATE(2000+D981,C981,B981)</f>
        <v>43965</v>
      </c>
      <c r="F981" s="28" t="n">
        <v>13.9126</v>
      </c>
      <c r="G981" s="28" t="n">
        <v>13.9127</v>
      </c>
      <c r="H981" s="28" t="n">
        <v>13.9126</v>
      </c>
      <c r="I981" s="29" t="n">
        <f aca="false">F981-F982</f>
        <v>0.000599999999998602</v>
      </c>
      <c r="J981" s="30" t="n">
        <f aca="false">I981/F982/(E981-E982)*100</f>
        <v>0.00431282346174958</v>
      </c>
      <c r="K981" s="31" t="n">
        <f aca="false">IF(H981&lt;H982,1+K982,0)</f>
        <v>0</v>
      </c>
      <c r="L981" s="32" t="n">
        <f aca="false">MIN(0, H981-MAX(H982:H992))</f>
        <v>0</v>
      </c>
      <c r="M981" s="3" t="n">
        <f aca="false">ABS(L981)/MAX(H981:H992)</f>
        <v>0</v>
      </c>
    </row>
    <row r="982" customFormat="false" ht="15" hidden="false" customHeight="false" outlineLevel="0" collapsed="false">
      <c r="A982" s="25" t="s">
        <v>992</v>
      </c>
      <c r="B982" s="25" t="str">
        <f aca="false">LEFT(A982,2)</f>
        <v>13</v>
      </c>
      <c r="C982" s="26" t="n">
        <f aca="false">VLOOKUP(MID(A982,4,4),MONTHS!$A$1:$B$12,2,0)</f>
        <v>5</v>
      </c>
      <c r="D982" s="26" t="n">
        <f aca="false">_xlfn.NUMBERVALUE(RIGHT(A982,2))-43</f>
        <v>20</v>
      </c>
      <c r="E982" s="27" t="n">
        <f aca="false">DATE(2000+D982,C982,B982)</f>
        <v>43964</v>
      </c>
      <c r="F982" s="28" t="n">
        <v>13.912</v>
      </c>
      <c r="G982" s="28" t="n">
        <v>13.9121</v>
      </c>
      <c r="H982" s="28" t="n">
        <v>13.912</v>
      </c>
      <c r="I982" s="29" t="n">
        <f aca="false">F982-F983</f>
        <v>0.00020000000000131</v>
      </c>
      <c r="J982" s="30" t="n">
        <f aca="false">I982/F983/(E982-E983)*100</f>
        <v>0.00143762848805554</v>
      </c>
      <c r="K982" s="31" t="n">
        <f aca="false">IF(H982&lt;H983,1+K983,0)</f>
        <v>0</v>
      </c>
      <c r="L982" s="32" t="n">
        <f aca="false">MIN(0, H982-MAX(H983:H993))</f>
        <v>0</v>
      </c>
      <c r="M982" s="3" t="n">
        <f aca="false">ABS(L982)/MAX(H982:H993)</f>
        <v>0</v>
      </c>
    </row>
    <row r="983" customFormat="false" ht="15" hidden="false" customHeight="false" outlineLevel="0" collapsed="false">
      <c r="A983" s="25" t="s">
        <v>993</v>
      </c>
      <c r="B983" s="25" t="str">
        <f aca="false">LEFT(A983,2)</f>
        <v>12</v>
      </c>
      <c r="C983" s="26" t="n">
        <f aca="false">VLOOKUP(MID(A983,4,4),MONTHS!$A$1:$B$12,2,0)</f>
        <v>5</v>
      </c>
      <c r="D983" s="26" t="n">
        <f aca="false">_xlfn.NUMBERVALUE(RIGHT(A983,2))-43</f>
        <v>20</v>
      </c>
      <c r="E983" s="27" t="n">
        <f aca="false">DATE(2000+D983,C983,B983)</f>
        <v>43963</v>
      </c>
      <c r="F983" s="28" t="n">
        <v>13.9118</v>
      </c>
      <c r="G983" s="28" t="n">
        <v>13.9119</v>
      </c>
      <c r="H983" s="28" t="n">
        <v>13.9118</v>
      </c>
      <c r="I983" s="29" t="n">
        <f aca="false">F983-F984</f>
        <v>0.000399999999999068</v>
      </c>
      <c r="J983" s="30" t="n">
        <f aca="false">I983/F984/(E983-E984)*100</f>
        <v>0.0028753396494894</v>
      </c>
      <c r="K983" s="31" t="n">
        <f aca="false">IF(H983&lt;H984,1+K984,0)</f>
        <v>0</v>
      </c>
      <c r="L983" s="32" t="n">
        <f aca="false">MIN(0, H983-MAX(H984:H994))</f>
        <v>0</v>
      </c>
      <c r="M983" s="3" t="n">
        <f aca="false">ABS(L983)/MAX(H983:H994)</f>
        <v>0</v>
      </c>
    </row>
    <row r="984" customFormat="false" ht="15" hidden="false" customHeight="false" outlineLevel="0" collapsed="false">
      <c r="A984" s="25" t="s">
        <v>994</v>
      </c>
      <c r="B984" s="25" t="str">
        <f aca="false">LEFT(A984,2)</f>
        <v>11</v>
      </c>
      <c r="C984" s="26" t="n">
        <f aca="false">VLOOKUP(MID(A984,4,4),MONTHS!$A$1:$B$12,2,0)</f>
        <v>5</v>
      </c>
      <c r="D984" s="26" t="n">
        <f aca="false">_xlfn.NUMBERVALUE(RIGHT(A984,2))-43</f>
        <v>20</v>
      </c>
      <c r="E984" s="27" t="n">
        <f aca="false">DATE(2000+D984,C984,B984)</f>
        <v>43962</v>
      </c>
      <c r="F984" s="28" t="n">
        <v>13.9114</v>
      </c>
      <c r="G984" s="28" t="n">
        <v>13.9115</v>
      </c>
      <c r="H984" s="28" t="n">
        <v>13.9114</v>
      </c>
      <c r="I984" s="29" t="n">
        <f aca="false">F984-F985</f>
        <v>0.000300000000001077</v>
      </c>
      <c r="J984" s="30" t="n">
        <f aca="false">I984/F985/(E984-E985)*100</f>
        <v>0.000718850414419845</v>
      </c>
      <c r="K984" s="31" t="n">
        <f aca="false">IF(H984&lt;H985,1+K985,0)</f>
        <v>0</v>
      </c>
      <c r="L984" s="32" t="n">
        <f aca="false">MIN(0, H984-MAX(H985:H995))</f>
        <v>0</v>
      </c>
      <c r="M984" s="3" t="n">
        <f aca="false">ABS(L984)/MAX(H984:H995)</f>
        <v>0</v>
      </c>
    </row>
    <row r="985" customFormat="false" ht="15" hidden="false" customHeight="false" outlineLevel="0" collapsed="false">
      <c r="A985" s="25" t="s">
        <v>995</v>
      </c>
      <c r="B985" s="25" t="str">
        <f aca="false">LEFT(A985,2)</f>
        <v>08</v>
      </c>
      <c r="C985" s="26" t="n">
        <f aca="false">VLOOKUP(MID(A985,4,4),MONTHS!$A$1:$B$12,2,0)</f>
        <v>5</v>
      </c>
      <c r="D985" s="26" t="n">
        <f aca="false">_xlfn.NUMBERVALUE(RIGHT(A985,2))-43</f>
        <v>20</v>
      </c>
      <c r="E985" s="27" t="n">
        <f aca="false">DATE(2000+D985,C985,B985)</f>
        <v>43959</v>
      </c>
      <c r="F985" s="28" t="n">
        <v>13.9111</v>
      </c>
      <c r="G985" s="28" t="n">
        <v>13.9112</v>
      </c>
      <c r="H985" s="28" t="n">
        <v>13.9111</v>
      </c>
      <c r="I985" s="29" t="n">
        <f aca="false">F985-F986</f>
        <v>9.99999999997669E-005</v>
      </c>
      <c r="J985" s="30" t="n">
        <f aca="false">I985/F986/(E985-E986)*100</f>
        <v>0.000718855581911918</v>
      </c>
      <c r="K985" s="31" t="n">
        <f aca="false">IF(H985&lt;H986,1+K986,0)</f>
        <v>0</v>
      </c>
      <c r="L985" s="32" t="n">
        <f aca="false">MIN(0, H985-MAX(H986:H996))</f>
        <v>0</v>
      </c>
      <c r="M985" s="3" t="n">
        <f aca="false">ABS(L985)/MAX(H985:H996)</f>
        <v>0</v>
      </c>
    </row>
    <row r="986" customFormat="false" ht="15" hidden="false" customHeight="false" outlineLevel="0" collapsed="false">
      <c r="A986" s="25" t="s">
        <v>996</v>
      </c>
      <c r="B986" s="25" t="str">
        <f aca="false">LEFT(A986,2)</f>
        <v>07</v>
      </c>
      <c r="C986" s="26" t="n">
        <f aca="false">VLOOKUP(MID(A986,4,4),MONTHS!$A$1:$B$12,2,0)</f>
        <v>5</v>
      </c>
      <c r="D986" s="26" t="n">
        <f aca="false">_xlfn.NUMBERVALUE(RIGHT(A986,2))-43</f>
        <v>20</v>
      </c>
      <c r="E986" s="27" t="n">
        <f aca="false">DATE(2000+D986,C986,B986)</f>
        <v>43958</v>
      </c>
      <c r="F986" s="28" t="n">
        <v>13.911</v>
      </c>
      <c r="G986" s="28" t="n">
        <v>13.9111</v>
      </c>
      <c r="H986" s="28" t="n">
        <v>13.911</v>
      </c>
      <c r="I986" s="29" t="n">
        <f aca="false">F986-F987</f>
        <v>0.000399999999999068</v>
      </c>
      <c r="J986" s="30" t="n">
        <f aca="false">I986/F987/(E986-E987)*100</f>
        <v>0.00143775250528039</v>
      </c>
      <c r="K986" s="31" t="n">
        <f aca="false">IF(H986&lt;H987,1+K987,0)</f>
        <v>0</v>
      </c>
      <c r="L986" s="32" t="n">
        <f aca="false">MIN(0, H986-MAX(H987:H997))</f>
        <v>0</v>
      </c>
      <c r="M986" s="3" t="n">
        <f aca="false">ABS(L986)/MAX(H986:H997)</f>
        <v>0</v>
      </c>
    </row>
    <row r="987" customFormat="false" ht="15" hidden="false" customHeight="false" outlineLevel="0" collapsed="false">
      <c r="A987" s="25" t="s">
        <v>997</v>
      </c>
      <c r="B987" s="25" t="str">
        <f aca="false">LEFT(A987,2)</f>
        <v>05</v>
      </c>
      <c r="C987" s="26" t="n">
        <f aca="false">VLOOKUP(MID(A987,4,4),MONTHS!$A$1:$B$12,2,0)</f>
        <v>5</v>
      </c>
      <c r="D987" s="26" t="n">
        <f aca="false">_xlfn.NUMBERVALUE(RIGHT(A987,2))-43</f>
        <v>20</v>
      </c>
      <c r="E987" s="27" t="n">
        <f aca="false">DATE(2000+D987,C987,B987)</f>
        <v>43956</v>
      </c>
      <c r="F987" s="28" t="n">
        <v>13.9106</v>
      </c>
      <c r="G987" s="28" t="n">
        <v>13.9107</v>
      </c>
      <c r="H987" s="28" t="n">
        <v>13.9106</v>
      </c>
      <c r="I987" s="29" t="n">
        <f aca="false">F987-F988</f>
        <v>0.00120000000000076</v>
      </c>
      <c r="J987" s="30" t="n">
        <f aca="false">I987/F988/(E987-E988)*100</f>
        <v>0.00172545185270501</v>
      </c>
      <c r="K987" s="31" t="n">
        <f aca="false">IF(H987&lt;H988,1+K988,0)</f>
        <v>0</v>
      </c>
      <c r="L987" s="32" t="n">
        <f aca="false">MIN(0, H987-MAX(H988:H998))</f>
        <v>0</v>
      </c>
      <c r="M987" s="3" t="n">
        <f aca="false">ABS(L987)/MAX(H987:H998)</f>
        <v>0</v>
      </c>
    </row>
    <row r="988" customFormat="false" ht="15" hidden="false" customHeight="false" outlineLevel="0" collapsed="false">
      <c r="A988" s="25" t="s">
        <v>998</v>
      </c>
      <c r="B988" s="25" t="str">
        <f aca="false">LEFT(A988,2)</f>
        <v>30</v>
      </c>
      <c r="C988" s="26" t="n">
        <f aca="false">VLOOKUP(MID(A988,4,4),MONTHS!$A$1:$B$12,2,0)</f>
        <v>4</v>
      </c>
      <c r="D988" s="26" t="n">
        <f aca="false">_xlfn.NUMBERVALUE(RIGHT(A988,2))-43</f>
        <v>20</v>
      </c>
      <c r="E988" s="27" t="n">
        <f aca="false">DATE(2000+D988,C988,B988)</f>
        <v>43951</v>
      </c>
      <c r="F988" s="28" t="n">
        <v>13.9094</v>
      </c>
      <c r="G988" s="28" t="n">
        <v>13.9095</v>
      </c>
      <c r="H988" s="28" t="n">
        <v>13.9094</v>
      </c>
      <c r="I988" s="29" t="n">
        <f aca="false">F988-F989</f>
        <v>0.00140000000000029</v>
      </c>
      <c r="J988" s="30" t="n">
        <f aca="false">I988/F989/(E988-E989)*100</f>
        <v>0.010066148979007</v>
      </c>
      <c r="K988" s="31" t="n">
        <f aca="false">IF(H988&lt;H989,1+K989,0)</f>
        <v>0</v>
      </c>
      <c r="L988" s="32" t="n">
        <f aca="false">MIN(0, H988-MAX(H989:H999))</f>
        <v>0</v>
      </c>
      <c r="M988" s="3" t="n">
        <f aca="false">ABS(L988)/MAX(H988:H999)</f>
        <v>0</v>
      </c>
    </row>
    <row r="989" customFormat="false" ht="15" hidden="false" customHeight="false" outlineLevel="0" collapsed="false">
      <c r="A989" s="25" t="s">
        <v>999</v>
      </c>
      <c r="B989" s="25" t="str">
        <f aca="false">LEFT(A989,2)</f>
        <v>29</v>
      </c>
      <c r="C989" s="26" t="n">
        <f aca="false">VLOOKUP(MID(A989,4,4),MONTHS!$A$1:$B$12,2,0)</f>
        <v>4</v>
      </c>
      <c r="D989" s="26" t="n">
        <f aca="false">_xlfn.NUMBERVALUE(RIGHT(A989,2))-43</f>
        <v>20</v>
      </c>
      <c r="E989" s="27" t="n">
        <f aca="false">DATE(2000+D989,C989,B989)</f>
        <v>43950</v>
      </c>
      <c r="F989" s="28" t="n">
        <v>13.908</v>
      </c>
      <c r="G989" s="28" t="n">
        <v>13.9081</v>
      </c>
      <c r="H989" s="28" t="n">
        <v>13.908</v>
      </c>
      <c r="I989" s="29" t="n">
        <f aca="false">F989-F990</f>
        <v>0.000799999999999912</v>
      </c>
      <c r="J989" s="30" t="n">
        <f aca="false">I989/F990/(E989-E990)*100</f>
        <v>0.00575241601472555</v>
      </c>
      <c r="K989" s="31" t="n">
        <f aca="false">IF(H989&lt;H990,1+K990,0)</f>
        <v>0</v>
      </c>
      <c r="L989" s="32" t="n">
        <f aca="false">MIN(0, H989-MAX(H990:H1000))</f>
        <v>0</v>
      </c>
      <c r="M989" s="3" t="n">
        <f aca="false">ABS(L989)/MAX(H989:H1000)</f>
        <v>0</v>
      </c>
    </row>
    <row r="990" customFormat="false" ht="15" hidden="false" customHeight="false" outlineLevel="0" collapsed="false">
      <c r="A990" s="25" t="s">
        <v>1000</v>
      </c>
      <c r="B990" s="25" t="str">
        <f aca="false">LEFT(A990,2)</f>
        <v>28</v>
      </c>
      <c r="C990" s="26" t="n">
        <f aca="false">VLOOKUP(MID(A990,4,4),MONTHS!$A$1:$B$12,2,0)</f>
        <v>4</v>
      </c>
      <c r="D990" s="26" t="n">
        <f aca="false">_xlfn.NUMBERVALUE(RIGHT(A990,2))-43</f>
        <v>20</v>
      </c>
      <c r="E990" s="27" t="n">
        <f aca="false">DATE(2000+D990,C990,B990)</f>
        <v>43949</v>
      </c>
      <c r="F990" s="28" t="n">
        <v>13.9072</v>
      </c>
      <c r="G990" s="28" t="n">
        <v>13.9073</v>
      </c>
      <c r="H990" s="28" t="n">
        <v>13.9072</v>
      </c>
      <c r="I990" s="29" t="n">
        <f aca="false">F990-F991</f>
        <v>0.000899999999999679</v>
      </c>
      <c r="J990" s="30" t="n">
        <f aca="false">I990/F991/(E990-E991)*100</f>
        <v>0.00647188684265174</v>
      </c>
      <c r="K990" s="31" t="n">
        <f aca="false">IF(H990&lt;H991,1+K991,0)</f>
        <v>0</v>
      </c>
      <c r="L990" s="32" t="n">
        <f aca="false">MIN(0, H990-MAX(H991:H1001))</f>
        <v>0</v>
      </c>
      <c r="M990" s="3" t="n">
        <f aca="false">ABS(L990)/MAX(H990:H1001)</f>
        <v>0</v>
      </c>
    </row>
    <row r="991" customFormat="false" ht="15" hidden="false" customHeight="false" outlineLevel="0" collapsed="false">
      <c r="A991" s="25" t="s">
        <v>1001</v>
      </c>
      <c r="B991" s="25" t="str">
        <f aca="false">LEFT(A991,2)</f>
        <v>27</v>
      </c>
      <c r="C991" s="26" t="n">
        <f aca="false">VLOOKUP(MID(A991,4,4),MONTHS!$A$1:$B$12,2,0)</f>
        <v>4</v>
      </c>
      <c r="D991" s="26" t="n">
        <f aca="false">_xlfn.NUMBERVALUE(RIGHT(A991,2))-43</f>
        <v>20</v>
      </c>
      <c r="E991" s="27" t="n">
        <f aca="false">DATE(2000+D991,C991,B991)</f>
        <v>43948</v>
      </c>
      <c r="F991" s="28" t="n">
        <v>13.9063</v>
      </c>
      <c r="G991" s="28" t="n">
        <v>13.9064</v>
      </c>
      <c r="H991" s="28" t="n">
        <v>13.9063</v>
      </c>
      <c r="I991" s="29" t="n">
        <f aca="false">F991-F992</f>
        <v>0.000299999999999301</v>
      </c>
      <c r="J991" s="30" t="n">
        <f aca="false">I991/F992/(E991-E992)*100</f>
        <v>0.00071911405148689</v>
      </c>
      <c r="K991" s="31" t="n">
        <f aca="false">IF(H991&lt;H992,1+K992,0)</f>
        <v>0</v>
      </c>
      <c r="L991" s="32" t="n">
        <f aca="false">MIN(0, H991-MAX(H992:H1002))</f>
        <v>0</v>
      </c>
      <c r="M991" s="3" t="n">
        <f aca="false">ABS(L991)/MAX(H991:H1002)</f>
        <v>0</v>
      </c>
    </row>
    <row r="992" customFormat="false" ht="15" hidden="false" customHeight="false" outlineLevel="0" collapsed="false">
      <c r="A992" s="25" t="s">
        <v>1002</v>
      </c>
      <c r="B992" s="25" t="str">
        <f aca="false">LEFT(A992,2)</f>
        <v>24</v>
      </c>
      <c r="C992" s="26" t="n">
        <f aca="false">VLOOKUP(MID(A992,4,4),MONTHS!$A$1:$B$12,2,0)</f>
        <v>4</v>
      </c>
      <c r="D992" s="26" t="n">
        <f aca="false">_xlfn.NUMBERVALUE(RIGHT(A992,2))-43</f>
        <v>20</v>
      </c>
      <c r="E992" s="27" t="n">
        <f aca="false">DATE(2000+D992,C992,B992)</f>
        <v>43945</v>
      </c>
      <c r="F992" s="28" t="n">
        <v>13.906</v>
      </c>
      <c r="G992" s="28" t="n">
        <v>13.9061</v>
      </c>
      <c r="H992" s="28" t="n">
        <v>13.906</v>
      </c>
      <c r="I992" s="29" t="n">
        <f aca="false">F992-F993</f>
        <v>9.99999999997669E-005</v>
      </c>
      <c r="J992" s="30" t="n">
        <f aca="false">I992/F993/(E992-E993)*100</f>
        <v>0.000719119222774268</v>
      </c>
      <c r="K992" s="31" t="n">
        <f aca="false">IF(H992&lt;H993,1+K993,0)</f>
        <v>0</v>
      </c>
      <c r="L992" s="32" t="n">
        <f aca="false">MIN(0, H992-MAX(H993:H1003))</f>
        <v>0</v>
      </c>
      <c r="M992" s="3" t="n">
        <f aca="false">ABS(L992)/MAX(H992:H1003)</f>
        <v>0</v>
      </c>
    </row>
    <row r="993" customFormat="false" ht="15" hidden="false" customHeight="false" outlineLevel="0" collapsed="false">
      <c r="A993" s="25" t="s">
        <v>1003</v>
      </c>
      <c r="B993" s="25" t="str">
        <f aca="false">LEFT(A993,2)</f>
        <v>23</v>
      </c>
      <c r="C993" s="26" t="n">
        <f aca="false">VLOOKUP(MID(A993,4,4),MONTHS!$A$1:$B$12,2,0)</f>
        <v>4</v>
      </c>
      <c r="D993" s="26" t="n">
        <f aca="false">_xlfn.NUMBERVALUE(RIGHT(A993,2))-43</f>
        <v>20</v>
      </c>
      <c r="E993" s="27" t="n">
        <f aca="false">DATE(2000+D993,C993,B993)</f>
        <v>43944</v>
      </c>
      <c r="F993" s="28" t="n">
        <v>13.9059</v>
      </c>
      <c r="G993" s="28" t="n">
        <v>13.906</v>
      </c>
      <c r="H993" s="28" t="n">
        <v>13.9059</v>
      </c>
      <c r="I993" s="29" t="n">
        <f aca="false">F993-F994</f>
        <v>0.000300000000001077</v>
      </c>
      <c r="J993" s="30" t="n">
        <f aca="false">I993/F994/(E993-E994)*100</f>
        <v>0.00215740421126077</v>
      </c>
      <c r="K993" s="31" t="n">
        <f aca="false">IF(H993&lt;H994,1+K994,0)</f>
        <v>0</v>
      </c>
      <c r="L993" s="32" t="n">
        <f aca="false">MIN(0, H993-MAX(H994:H1004))</f>
        <v>0</v>
      </c>
      <c r="M993" s="3" t="n">
        <f aca="false">ABS(L993)/MAX(H993:H1004)</f>
        <v>0</v>
      </c>
    </row>
    <row r="994" customFormat="false" ht="15" hidden="false" customHeight="false" outlineLevel="0" collapsed="false">
      <c r="A994" s="25" t="s">
        <v>1004</v>
      </c>
      <c r="B994" s="25" t="str">
        <f aca="false">LEFT(A994,2)</f>
        <v>22</v>
      </c>
      <c r="C994" s="26" t="n">
        <f aca="false">VLOOKUP(MID(A994,4,4),MONTHS!$A$1:$B$12,2,0)</f>
        <v>4</v>
      </c>
      <c r="D994" s="26" t="n">
        <f aca="false">_xlfn.NUMBERVALUE(RIGHT(A994,2))-43</f>
        <v>20</v>
      </c>
      <c r="E994" s="27" t="n">
        <f aca="false">DATE(2000+D994,C994,B994)</f>
        <v>43943</v>
      </c>
      <c r="F994" s="28" t="n">
        <v>13.9056</v>
      </c>
      <c r="G994" s="28" t="n">
        <v>13.9057</v>
      </c>
      <c r="H994" s="28" t="n">
        <v>13.9056</v>
      </c>
      <c r="I994" s="29" t="n">
        <f aca="false">F994-F995</f>
        <v>0.000899999999999679</v>
      </c>
      <c r="J994" s="30" t="n">
        <f aca="false">I994/F995/(E994-E995)*100</f>
        <v>0.00647263155623407</v>
      </c>
      <c r="K994" s="31" t="n">
        <f aca="false">IF(H994&lt;H995,1+K995,0)</f>
        <v>0</v>
      </c>
      <c r="L994" s="32" t="n">
        <f aca="false">MIN(0, H994-MAX(H995:H1005))</f>
        <v>0</v>
      </c>
      <c r="M994" s="3" t="n">
        <f aca="false">ABS(L994)/MAX(H994:H1005)</f>
        <v>0</v>
      </c>
    </row>
    <row r="995" customFormat="false" ht="15" hidden="false" customHeight="false" outlineLevel="0" collapsed="false">
      <c r="A995" s="25" t="s">
        <v>1005</v>
      </c>
      <c r="B995" s="25" t="str">
        <f aca="false">LEFT(A995,2)</f>
        <v>21</v>
      </c>
      <c r="C995" s="26" t="n">
        <f aca="false">VLOOKUP(MID(A995,4,4),MONTHS!$A$1:$B$12,2,0)</f>
        <v>4</v>
      </c>
      <c r="D995" s="26" t="n">
        <f aca="false">_xlfn.NUMBERVALUE(RIGHT(A995,2))-43</f>
        <v>20</v>
      </c>
      <c r="E995" s="27" t="n">
        <f aca="false">DATE(2000+D995,C995,B995)</f>
        <v>43942</v>
      </c>
      <c r="F995" s="28" t="n">
        <v>13.9047</v>
      </c>
      <c r="G995" s="28" t="n">
        <v>13.9048</v>
      </c>
      <c r="H995" s="28" t="n">
        <v>13.9047</v>
      </c>
      <c r="I995" s="29" t="n">
        <f aca="false">F995-F996</f>
        <v>0.00140000000000029</v>
      </c>
      <c r="J995" s="30" t="n">
        <f aca="false">I995/F996/(E995-E996)*100</f>
        <v>0.0100695518330201</v>
      </c>
      <c r="K995" s="31" t="n">
        <f aca="false">IF(H995&lt;H996,1+K996,0)</f>
        <v>0</v>
      </c>
      <c r="L995" s="32" t="n">
        <f aca="false">MIN(0, H995-MAX(H996:H1006))</f>
        <v>0</v>
      </c>
      <c r="M995" s="3" t="n">
        <f aca="false">ABS(L995)/MAX(H995:H1006)</f>
        <v>0</v>
      </c>
    </row>
    <row r="996" customFormat="false" ht="15" hidden="false" customHeight="false" outlineLevel="0" collapsed="false">
      <c r="A996" s="25" t="s">
        <v>1006</v>
      </c>
      <c r="B996" s="25" t="str">
        <f aca="false">LEFT(A996,2)</f>
        <v>20</v>
      </c>
      <c r="C996" s="26" t="n">
        <f aca="false">VLOOKUP(MID(A996,4,4),MONTHS!$A$1:$B$12,2,0)</f>
        <v>4</v>
      </c>
      <c r="D996" s="26" t="n">
        <f aca="false">_xlfn.NUMBERVALUE(RIGHT(A996,2))-43</f>
        <v>20</v>
      </c>
      <c r="E996" s="27" t="n">
        <f aca="false">DATE(2000+D996,C996,B996)</f>
        <v>43941</v>
      </c>
      <c r="F996" s="28" t="n">
        <v>13.9033</v>
      </c>
      <c r="G996" s="28" t="n">
        <v>13.9034</v>
      </c>
      <c r="H996" s="28" t="n">
        <v>13.9033</v>
      </c>
      <c r="I996" s="29" t="n">
        <f aca="false">F996-F997</f>
        <v>0.000999999999999446</v>
      </c>
      <c r="J996" s="30" t="n">
        <f aca="false">I996/F997/(E996-E997)*100</f>
        <v>0.00239768479556008</v>
      </c>
      <c r="K996" s="31" t="n">
        <f aca="false">IF(H996&lt;H997,1+K997,0)</f>
        <v>0</v>
      </c>
      <c r="L996" s="32" t="n">
        <f aca="false">MIN(0, H996-MAX(H997:H1007))</f>
        <v>0</v>
      </c>
      <c r="M996" s="3" t="n">
        <f aca="false">ABS(L996)/MAX(H996:H1007)</f>
        <v>0</v>
      </c>
    </row>
    <row r="997" customFormat="false" ht="15" hidden="false" customHeight="false" outlineLevel="0" collapsed="false">
      <c r="A997" s="25" t="s">
        <v>1007</v>
      </c>
      <c r="B997" s="25" t="str">
        <f aca="false">LEFT(A997,2)</f>
        <v>17</v>
      </c>
      <c r="C997" s="26" t="n">
        <f aca="false">VLOOKUP(MID(A997,4,4),MONTHS!$A$1:$B$12,2,0)</f>
        <v>4</v>
      </c>
      <c r="D997" s="26" t="n">
        <f aca="false">_xlfn.NUMBERVALUE(RIGHT(A997,2))-43</f>
        <v>20</v>
      </c>
      <c r="E997" s="27" t="n">
        <f aca="false">DATE(2000+D997,C997,B997)</f>
        <v>43938</v>
      </c>
      <c r="F997" s="28" t="n">
        <v>13.9023</v>
      </c>
      <c r="G997" s="28" t="n">
        <v>13.9024</v>
      </c>
      <c r="H997" s="28" t="n">
        <v>13.9023</v>
      </c>
      <c r="I997" s="29" t="n">
        <f aca="false">F997-F998</f>
        <v>-9.99999999997669E-005</v>
      </c>
      <c r="J997" s="30" t="n">
        <f aca="false">I997/F998/(E997-E998)*100</f>
        <v>-0.000719300264700821</v>
      </c>
      <c r="K997" s="31" t="n">
        <f aca="false">IF(H997&lt;H998,1+K998,0)</f>
        <v>1</v>
      </c>
      <c r="L997" s="32" t="n">
        <f aca="false">MIN(0, H997-MAX(H998:H1008))</f>
        <v>-9.99999999997669E-005</v>
      </c>
      <c r="M997" s="3" t="n">
        <f aca="false">ABS(L997)/MAX(H997:H1008)</f>
        <v>7.19300264700821E-006</v>
      </c>
    </row>
    <row r="998" customFormat="false" ht="15" hidden="false" customHeight="false" outlineLevel="0" collapsed="false">
      <c r="A998" s="25" t="s">
        <v>1008</v>
      </c>
      <c r="B998" s="25" t="str">
        <f aca="false">LEFT(A998,2)</f>
        <v>16</v>
      </c>
      <c r="C998" s="26" t="n">
        <f aca="false">VLOOKUP(MID(A998,4,4),MONTHS!$A$1:$B$12,2,0)</f>
        <v>4</v>
      </c>
      <c r="D998" s="26" t="n">
        <f aca="false">_xlfn.NUMBERVALUE(RIGHT(A998,2))-43</f>
        <v>20</v>
      </c>
      <c r="E998" s="27" t="n">
        <f aca="false">DATE(2000+D998,C998,B998)</f>
        <v>43937</v>
      </c>
      <c r="F998" s="28" t="n">
        <v>13.9024</v>
      </c>
      <c r="G998" s="28" t="n">
        <v>13.9025</v>
      </c>
      <c r="H998" s="28" t="n">
        <v>13.9024</v>
      </c>
      <c r="I998" s="29" t="n">
        <f aca="false">F998-F999</f>
        <v>0.000299999999999301</v>
      </c>
      <c r="J998" s="30" t="n">
        <f aca="false">I998/F999/(E998-E999)*100</f>
        <v>0.00215794736046569</v>
      </c>
      <c r="K998" s="31" t="n">
        <f aca="false">IF(H998&lt;H999,1+K999,0)</f>
        <v>0</v>
      </c>
      <c r="L998" s="32" t="n">
        <f aca="false">MIN(0, H998-MAX(H999:H1009))</f>
        <v>0</v>
      </c>
      <c r="M998" s="3" t="n">
        <f aca="false">ABS(L998)/MAX(H998:H1009)</f>
        <v>0</v>
      </c>
    </row>
    <row r="999" customFormat="false" ht="15" hidden="false" customHeight="false" outlineLevel="0" collapsed="false">
      <c r="A999" s="25" t="s">
        <v>1009</v>
      </c>
      <c r="B999" s="25" t="str">
        <f aca="false">LEFT(A999,2)</f>
        <v>15</v>
      </c>
      <c r="C999" s="26" t="n">
        <f aca="false">VLOOKUP(MID(A999,4,4),MONTHS!$A$1:$B$12,2,0)</f>
        <v>4</v>
      </c>
      <c r="D999" s="26" t="n">
        <f aca="false">_xlfn.NUMBERVALUE(RIGHT(A999,2))-43</f>
        <v>20</v>
      </c>
      <c r="E999" s="27" t="n">
        <f aca="false">DATE(2000+D999,C999,B999)</f>
        <v>43936</v>
      </c>
      <c r="F999" s="28" t="n">
        <v>13.9021</v>
      </c>
      <c r="G999" s="28" t="n">
        <v>13.9022</v>
      </c>
      <c r="H999" s="28" t="n">
        <v>13.9021</v>
      </c>
      <c r="I999" s="29" t="n">
        <f aca="false">F999-F1000</f>
        <v>0.00140000000000029</v>
      </c>
      <c r="J999" s="30" t="n">
        <f aca="false">I999/F1000/(E999-E1000)*100</f>
        <v>0.0100714352514642</v>
      </c>
      <c r="K999" s="31" t="n">
        <f aca="false">IF(H999&lt;H1000,1+K1000,0)</f>
        <v>0</v>
      </c>
      <c r="L999" s="32" t="n">
        <f aca="false">MIN(0, H999-MAX(H1000:H1010))</f>
        <v>0</v>
      </c>
      <c r="M999" s="3" t="n">
        <f aca="false">ABS(L999)/MAX(H999:H1010)</f>
        <v>0</v>
      </c>
    </row>
    <row r="1000" customFormat="false" ht="15" hidden="false" customHeight="false" outlineLevel="0" collapsed="false">
      <c r="A1000" s="25" t="s">
        <v>1010</v>
      </c>
      <c r="B1000" s="25" t="str">
        <f aca="false">LEFT(A1000,2)</f>
        <v>14</v>
      </c>
      <c r="C1000" s="26" t="n">
        <f aca="false">VLOOKUP(MID(A1000,4,4),MONTHS!$A$1:$B$12,2,0)</f>
        <v>4</v>
      </c>
      <c r="D1000" s="26" t="n">
        <f aca="false">_xlfn.NUMBERVALUE(RIGHT(A1000,2))-43</f>
        <v>20</v>
      </c>
      <c r="E1000" s="27" t="n">
        <f aca="false">DATE(2000+D1000,C1000,B1000)</f>
        <v>43935</v>
      </c>
      <c r="F1000" s="28" t="n">
        <v>13.9007</v>
      </c>
      <c r="G1000" s="28" t="n">
        <v>13.9008</v>
      </c>
      <c r="H1000" s="28" t="n">
        <v>13.9007</v>
      </c>
      <c r="I1000" s="29" t="n">
        <f aca="false">F1000-F1001</f>
        <v>0.00239999999999974</v>
      </c>
      <c r="J1000" s="30" t="n">
        <f aca="false">I1000/F1001/(E1000-E1001)*100</f>
        <v>0.0172682990005953</v>
      </c>
      <c r="K1000" s="31" t="n">
        <f aca="false">IF(H1000&lt;H1001,1+K1001,0)</f>
        <v>0</v>
      </c>
      <c r="L1000" s="32" t="n">
        <f aca="false">MIN(0, H1000-MAX(H1001:H1011))</f>
        <v>0</v>
      </c>
      <c r="M1000" s="3" t="n">
        <f aca="false">ABS(L1000)/MAX(H1000:H1011)</f>
        <v>0</v>
      </c>
    </row>
    <row r="1001" customFormat="false" ht="15" hidden="false" customHeight="false" outlineLevel="0" collapsed="false">
      <c r="A1001" s="25" t="s">
        <v>1011</v>
      </c>
      <c r="B1001" s="25" t="str">
        <f aca="false">LEFT(A1001,2)</f>
        <v>13</v>
      </c>
      <c r="C1001" s="26" t="n">
        <f aca="false">VLOOKUP(MID(A1001,4,4),MONTHS!$A$1:$B$12,2,0)</f>
        <v>4</v>
      </c>
      <c r="D1001" s="26" t="n">
        <f aca="false">_xlfn.NUMBERVALUE(RIGHT(A1001,2))-43</f>
        <v>20</v>
      </c>
      <c r="E1001" s="27" t="n">
        <f aca="false">DATE(2000+D1001,C1001,B1001)</f>
        <v>43934</v>
      </c>
      <c r="F1001" s="28" t="n">
        <v>13.8983</v>
      </c>
      <c r="G1001" s="28" t="n">
        <v>13.8984</v>
      </c>
      <c r="H1001" s="28" t="n">
        <v>13.8983</v>
      </c>
      <c r="I1001" s="29" t="n">
        <f aca="false">F1001-F1002</f>
        <v>0.000700000000000145</v>
      </c>
      <c r="J1001" s="30" t="n">
        <f aca="false">I1001/F1002/(E1001-E1002)*100</f>
        <v>0.00167894696446424</v>
      </c>
      <c r="K1001" s="31" t="n">
        <f aca="false">IF(H1001&lt;H1002,1+K1002,0)</f>
        <v>0</v>
      </c>
      <c r="L1001" s="32" t="n">
        <f aca="false">MIN(0, H1001-MAX(H1002:H1012))</f>
        <v>-9.99999999997669E-005</v>
      </c>
      <c r="M1001" s="3" t="n">
        <f aca="false">ABS(L1001)/MAX(H1001:H1012)</f>
        <v>7.19507281412011E-006</v>
      </c>
    </row>
    <row r="1002" customFormat="false" ht="15" hidden="false" customHeight="false" outlineLevel="0" collapsed="false">
      <c r="A1002" s="25" t="s">
        <v>1012</v>
      </c>
      <c r="B1002" s="25" t="str">
        <f aca="false">LEFT(A1002,2)</f>
        <v>10</v>
      </c>
      <c r="C1002" s="26" t="n">
        <f aca="false">VLOOKUP(MID(A1002,4,4),MONTHS!$A$1:$B$12,2,0)</f>
        <v>4</v>
      </c>
      <c r="D1002" s="26" t="n">
        <f aca="false">_xlfn.NUMBERVALUE(RIGHT(A1002,2))-43</f>
        <v>20</v>
      </c>
      <c r="E1002" s="27" t="n">
        <f aca="false">DATE(2000+D1002,C1002,B1002)</f>
        <v>43931</v>
      </c>
      <c r="F1002" s="28" t="n">
        <v>13.8976</v>
      </c>
      <c r="G1002" s="28" t="n">
        <v>13.8977</v>
      </c>
      <c r="H1002" s="28" t="n">
        <v>13.8976</v>
      </c>
      <c r="I1002" s="29" t="n">
        <f aca="false">F1002-F1003</f>
        <v>-0.000299999999999301</v>
      </c>
      <c r="J1002" s="30" t="n">
        <f aca="false">I1002/F1003/(E1002-E1003)*100</f>
        <v>-0.00215859950063895</v>
      </c>
      <c r="K1002" s="31" t="n">
        <f aca="false">IF(H1002&lt;H1003,1+K1003,0)</f>
        <v>2</v>
      </c>
      <c r="L1002" s="32" t="n">
        <f aca="false">MIN(0, H1002-MAX(H1003:H1013))</f>
        <v>-0.000799999999999912</v>
      </c>
      <c r="M1002" s="3" t="n">
        <f aca="false">ABS(L1002)/MAX(H1002:H1013)</f>
        <v>5.75605825130887E-005</v>
      </c>
    </row>
    <row r="1003" customFormat="false" ht="15" hidden="false" customHeight="false" outlineLevel="0" collapsed="false">
      <c r="A1003" s="25" t="s">
        <v>1013</v>
      </c>
      <c r="B1003" s="25" t="str">
        <f aca="false">LEFT(A1003,2)</f>
        <v>09</v>
      </c>
      <c r="C1003" s="26" t="n">
        <f aca="false">VLOOKUP(MID(A1003,4,4),MONTHS!$A$1:$B$12,2,0)</f>
        <v>4</v>
      </c>
      <c r="D1003" s="26" t="n">
        <f aca="false">_xlfn.NUMBERVALUE(RIGHT(A1003,2))-43</f>
        <v>20</v>
      </c>
      <c r="E1003" s="27" t="n">
        <f aca="false">DATE(2000+D1003,C1003,B1003)</f>
        <v>43930</v>
      </c>
      <c r="F1003" s="28" t="n">
        <v>13.8979</v>
      </c>
      <c r="G1003" s="28" t="n">
        <v>13.898</v>
      </c>
      <c r="H1003" s="28" t="n">
        <v>13.8979</v>
      </c>
      <c r="I1003" s="29" t="n">
        <f aca="false">F1003-F1004</f>
        <v>-0.000500000000000611</v>
      </c>
      <c r="J1003" s="30" t="n">
        <f aca="false">I1003/F1004/(E1003-E1004)*100</f>
        <v>-0.00359753640707284</v>
      </c>
      <c r="K1003" s="31" t="n">
        <f aca="false">IF(H1003&lt;H1004,1+K1004,0)</f>
        <v>1</v>
      </c>
      <c r="L1003" s="32" t="n">
        <f aca="false">MIN(0, H1003-MAX(H1004:H1014))</f>
        <v>-0.000500000000000611</v>
      </c>
      <c r="M1003" s="3" t="n">
        <f aca="false">ABS(L1003)/MAX(H1003:H1014)</f>
        <v>3.59753640707284E-005</v>
      </c>
    </row>
    <row r="1004" customFormat="false" ht="15" hidden="false" customHeight="false" outlineLevel="0" collapsed="false">
      <c r="A1004" s="25" t="s">
        <v>1014</v>
      </c>
      <c r="B1004" s="25" t="str">
        <f aca="false">LEFT(A1004,2)</f>
        <v>08</v>
      </c>
      <c r="C1004" s="26" t="n">
        <f aca="false">VLOOKUP(MID(A1004,4,4),MONTHS!$A$1:$B$12,2,0)</f>
        <v>4</v>
      </c>
      <c r="D1004" s="26" t="n">
        <f aca="false">_xlfn.NUMBERVALUE(RIGHT(A1004,2))-43</f>
        <v>20</v>
      </c>
      <c r="E1004" s="27" t="n">
        <f aca="false">DATE(2000+D1004,C1004,B1004)</f>
        <v>43929</v>
      </c>
      <c r="F1004" s="28" t="n">
        <v>13.8984</v>
      </c>
      <c r="G1004" s="28" t="n">
        <v>13.8985</v>
      </c>
      <c r="H1004" s="28" t="n">
        <v>13.8984</v>
      </c>
      <c r="I1004" s="29" t="n">
        <f aca="false">F1004-F1005</f>
        <v>0.000600000000000378</v>
      </c>
      <c r="J1004" s="30" t="n">
        <f aca="false">I1004/F1005/(E1004-E1005)*100</f>
        <v>0.00431723006519289</v>
      </c>
      <c r="K1004" s="31" t="n">
        <f aca="false">IF(H1004&lt;H1005,1+K1005,0)</f>
        <v>0</v>
      </c>
      <c r="L1004" s="32" t="n">
        <f aca="false">MIN(0, H1004-MAX(H1005:H1015))</f>
        <v>0</v>
      </c>
      <c r="M1004" s="3" t="n">
        <f aca="false">ABS(L1004)/MAX(H1004:H1015)</f>
        <v>0</v>
      </c>
    </row>
    <row r="1005" customFormat="false" ht="15" hidden="false" customHeight="false" outlineLevel="0" collapsed="false">
      <c r="A1005" s="25" t="s">
        <v>1015</v>
      </c>
      <c r="B1005" s="25" t="str">
        <f aca="false">LEFT(A1005,2)</f>
        <v>07</v>
      </c>
      <c r="C1005" s="26" t="n">
        <f aca="false">VLOOKUP(MID(A1005,4,4),MONTHS!$A$1:$B$12,2,0)</f>
        <v>4</v>
      </c>
      <c r="D1005" s="26" t="n">
        <f aca="false">_xlfn.NUMBERVALUE(RIGHT(A1005,2))-43</f>
        <v>20</v>
      </c>
      <c r="E1005" s="27" t="n">
        <f aca="false">DATE(2000+D1005,C1005,B1005)</f>
        <v>43928</v>
      </c>
      <c r="F1005" s="28" t="n">
        <v>13.8978</v>
      </c>
      <c r="G1005" s="28" t="n">
        <v>13.8979</v>
      </c>
      <c r="H1005" s="28" t="n">
        <v>13.8978</v>
      </c>
      <c r="I1005" s="29" t="n">
        <f aca="false">F1005-F1006</f>
        <v>0.00110000000000099</v>
      </c>
      <c r="J1005" s="30" t="n">
        <f aca="false">I1005/F1006/(E1005-E1006)*100</f>
        <v>0.00197888707391141</v>
      </c>
      <c r="K1005" s="31" t="n">
        <f aca="false">IF(H1005&lt;H1006,1+K1006,0)</f>
        <v>0</v>
      </c>
      <c r="L1005" s="32" t="n">
        <f aca="false">MIN(0, H1005-MAX(H1006:H1016))</f>
        <v>0</v>
      </c>
      <c r="M1005" s="3" t="n">
        <f aca="false">ABS(L1005)/MAX(H1005:H1016)</f>
        <v>0</v>
      </c>
    </row>
    <row r="1006" customFormat="false" ht="15" hidden="false" customHeight="false" outlineLevel="0" collapsed="false">
      <c r="A1006" s="25" t="s">
        <v>1016</v>
      </c>
      <c r="B1006" s="25" t="str">
        <f aca="false">LEFT(A1006,2)</f>
        <v>03</v>
      </c>
      <c r="C1006" s="26" t="n">
        <f aca="false">VLOOKUP(MID(A1006,4,4),MONTHS!$A$1:$B$12,2,0)</f>
        <v>4</v>
      </c>
      <c r="D1006" s="26" t="n">
        <f aca="false">_xlfn.NUMBERVALUE(RIGHT(A1006,2))-43</f>
        <v>20</v>
      </c>
      <c r="E1006" s="27" t="n">
        <f aca="false">DATE(2000+D1006,C1006,B1006)</f>
        <v>43924</v>
      </c>
      <c r="F1006" s="28" t="n">
        <v>13.8967</v>
      </c>
      <c r="G1006" s="28" t="n">
        <v>13.8968</v>
      </c>
      <c r="H1006" s="28" t="n">
        <v>13.8967</v>
      </c>
      <c r="I1006" s="29" t="n">
        <f aca="false">F1006-F1007</f>
        <v>0.00139999999999851</v>
      </c>
      <c r="J1006" s="30" t="n">
        <f aca="false">I1006/F1007/(E1006-E1007)*100</f>
        <v>0.0100753492187899</v>
      </c>
      <c r="K1006" s="31" t="n">
        <f aca="false">IF(H1006&lt;H1007,1+K1007,0)</f>
        <v>0</v>
      </c>
      <c r="L1006" s="32" t="n">
        <f aca="false">MIN(0, H1006-MAX(H1007:H1017))</f>
        <v>-0.00100000000000122</v>
      </c>
      <c r="M1006" s="3" t="n">
        <f aca="false">ABS(L1006)/MAX(H1006:H1017)</f>
        <v>7.19543521590783E-005</v>
      </c>
    </row>
    <row r="1007" customFormat="false" ht="15" hidden="false" customHeight="false" outlineLevel="0" collapsed="false">
      <c r="A1007" s="25" t="s">
        <v>1017</v>
      </c>
      <c r="B1007" s="25" t="str">
        <f aca="false">LEFT(A1007,2)</f>
        <v>02</v>
      </c>
      <c r="C1007" s="26" t="n">
        <f aca="false">VLOOKUP(MID(A1007,4,4),MONTHS!$A$1:$B$12,2,0)</f>
        <v>4</v>
      </c>
      <c r="D1007" s="26" t="n">
        <f aca="false">_xlfn.NUMBERVALUE(RIGHT(A1007,2))-43</f>
        <v>20</v>
      </c>
      <c r="E1007" s="27" t="n">
        <f aca="false">DATE(2000+D1007,C1007,B1007)</f>
        <v>43923</v>
      </c>
      <c r="F1007" s="28" t="n">
        <v>13.8953</v>
      </c>
      <c r="G1007" s="28" t="n">
        <v>13.8954</v>
      </c>
      <c r="H1007" s="28" t="n">
        <v>13.8953</v>
      </c>
      <c r="I1007" s="29" t="n">
        <f aca="false">F1007-F1008</f>
        <v>0.00280000000000058</v>
      </c>
      <c r="J1007" s="30" t="n">
        <f aca="false">I1007/F1008/(E1007-E1008)*100</f>
        <v>0.0201547597624659</v>
      </c>
      <c r="K1007" s="31" t="n">
        <f aca="false">IF(H1007&lt;H1008,1+K1008,0)</f>
        <v>0</v>
      </c>
      <c r="L1007" s="32" t="n">
        <f aca="false">MIN(0, H1007-MAX(H1008:H1018))</f>
        <v>-0.00239999999999974</v>
      </c>
      <c r="M1007" s="3" t="n">
        <f aca="false">ABS(L1007)/MAX(H1007:H1018)</f>
        <v>0.000172690445181558</v>
      </c>
    </row>
    <row r="1008" customFormat="false" ht="15" hidden="false" customHeight="false" outlineLevel="0" collapsed="false">
      <c r="A1008" s="25" t="s">
        <v>1018</v>
      </c>
      <c r="B1008" s="25" t="str">
        <f aca="false">LEFT(A1008,2)</f>
        <v>01</v>
      </c>
      <c r="C1008" s="26" t="n">
        <f aca="false">VLOOKUP(MID(A1008,4,4),MONTHS!$A$1:$B$12,2,0)</f>
        <v>4</v>
      </c>
      <c r="D1008" s="26" t="n">
        <f aca="false">_xlfn.NUMBERVALUE(RIGHT(A1008,2))-43</f>
        <v>20</v>
      </c>
      <c r="E1008" s="27" t="n">
        <f aca="false">DATE(2000+D1008,C1008,B1008)</f>
        <v>43922</v>
      </c>
      <c r="F1008" s="28" t="n">
        <v>13.8925</v>
      </c>
      <c r="G1008" s="28" t="n">
        <v>13.8926</v>
      </c>
      <c r="H1008" s="28" t="n">
        <v>13.8925</v>
      </c>
      <c r="I1008" s="29" t="n">
        <f aca="false">F1008-F1009</f>
        <v>0.00210000000000043</v>
      </c>
      <c r="J1008" s="30" t="n">
        <f aca="false">I1008/F1009/(E1008-E1009)*100</f>
        <v>0.0151183551229658</v>
      </c>
      <c r="K1008" s="31" t="n">
        <f aca="false">IF(H1008&lt;H1009,1+K1009,0)</f>
        <v>0</v>
      </c>
      <c r="L1008" s="32" t="n">
        <f aca="false">MIN(0, H1008-MAX(H1009:H1019))</f>
        <v>-0.00520000000000032</v>
      </c>
      <c r="M1008" s="3" t="n">
        <f aca="false">ABS(L1008)/MAX(H1008:H1019)</f>
        <v>0.000374162631226772</v>
      </c>
    </row>
    <row r="1009" customFormat="false" ht="15" hidden="false" customHeight="false" outlineLevel="0" collapsed="false">
      <c r="A1009" s="25" t="s">
        <v>1019</v>
      </c>
      <c r="B1009" s="25" t="str">
        <f aca="false">LEFT(A1009,2)</f>
        <v>31</v>
      </c>
      <c r="C1009" s="26" t="n">
        <f aca="false">VLOOKUP(MID(A1009,4,4),MONTHS!$A$1:$B$12,2,0)</f>
        <v>3</v>
      </c>
      <c r="D1009" s="26" t="n">
        <f aca="false">_xlfn.NUMBERVALUE(RIGHT(A1009,2))-43</f>
        <v>20</v>
      </c>
      <c r="E1009" s="27" t="n">
        <f aca="false">DATE(2000+D1009,C1009,B1009)</f>
        <v>43921</v>
      </c>
      <c r="F1009" s="28" t="n">
        <v>13.8904</v>
      </c>
      <c r="G1009" s="28" t="n">
        <v>13.8905</v>
      </c>
      <c r="H1009" s="28" t="n">
        <v>13.8904</v>
      </c>
      <c r="I1009" s="29" t="n">
        <f aca="false">F1009-F1010</f>
        <v>-0.00100000000000122</v>
      </c>
      <c r="J1009" s="30" t="n">
        <f aca="false">I1009/F1010/(E1009-E1010)*100</f>
        <v>-0.00719869847532446</v>
      </c>
      <c r="K1009" s="31" t="n">
        <f aca="false">IF(H1009&lt;H1010,1+K1010,0)</f>
        <v>4</v>
      </c>
      <c r="L1009" s="32" t="n">
        <f aca="false">MIN(0, H1009-MAX(H1010:H1020))</f>
        <v>-0.00730000000000075</v>
      </c>
      <c r="M1009" s="3" t="n">
        <f aca="false">ABS(L1009)/MAX(H1009:H1020)</f>
        <v>0.000525266770760683</v>
      </c>
    </row>
    <row r="1010" customFormat="false" ht="15" hidden="false" customHeight="false" outlineLevel="0" collapsed="false">
      <c r="A1010" s="25" t="s">
        <v>1020</v>
      </c>
      <c r="B1010" s="25" t="str">
        <f aca="false">LEFT(A1010,2)</f>
        <v>30</v>
      </c>
      <c r="C1010" s="26" t="n">
        <f aca="false">VLOOKUP(MID(A1010,4,4),MONTHS!$A$1:$B$12,2,0)</f>
        <v>3</v>
      </c>
      <c r="D1010" s="26" t="n">
        <f aca="false">_xlfn.NUMBERVALUE(RIGHT(A1010,2))-43</f>
        <v>20</v>
      </c>
      <c r="E1010" s="27" t="n">
        <f aca="false">DATE(2000+D1010,C1010,B1010)</f>
        <v>43920</v>
      </c>
      <c r="F1010" s="28" t="n">
        <v>13.8914</v>
      </c>
      <c r="G1010" s="28" t="n">
        <v>13.8915</v>
      </c>
      <c r="H1010" s="28" t="n">
        <v>13.8914</v>
      </c>
      <c r="I1010" s="29" t="n">
        <f aca="false">F1010-F1011</f>
        <v>-0.00389999999999979</v>
      </c>
      <c r="J1010" s="30" t="n">
        <f aca="false">I1010/F1011/(E1010-E1011)*100</f>
        <v>-0.0093556814174572</v>
      </c>
      <c r="K1010" s="31" t="n">
        <f aca="false">IF(H1010&lt;H1011,1+K1011,0)</f>
        <v>3</v>
      </c>
      <c r="L1010" s="32" t="n">
        <f aca="false">MIN(0, H1010-MAX(H1011:H1021))</f>
        <v>-0.00629999999999953</v>
      </c>
      <c r="M1010" s="3" t="n">
        <f aca="false">ABS(L1010)/MAX(H1010:H1021)</f>
        <v>0.000453312418601605</v>
      </c>
    </row>
    <row r="1011" customFormat="false" ht="15" hidden="false" customHeight="false" outlineLevel="0" collapsed="false">
      <c r="A1011" s="25" t="s">
        <v>1021</v>
      </c>
      <c r="B1011" s="25" t="str">
        <f aca="false">LEFT(A1011,2)</f>
        <v>27</v>
      </c>
      <c r="C1011" s="26" t="n">
        <f aca="false">VLOOKUP(MID(A1011,4,4),MONTHS!$A$1:$B$12,2,0)</f>
        <v>3</v>
      </c>
      <c r="D1011" s="26" t="n">
        <f aca="false">_xlfn.NUMBERVALUE(RIGHT(A1011,2))-43</f>
        <v>20</v>
      </c>
      <c r="E1011" s="27" t="n">
        <f aca="false">DATE(2000+D1011,C1011,B1011)</f>
        <v>43917</v>
      </c>
      <c r="F1011" s="28" t="n">
        <v>13.8953</v>
      </c>
      <c r="G1011" s="28" t="n">
        <v>13.8954</v>
      </c>
      <c r="H1011" s="28" t="n">
        <v>13.8953</v>
      </c>
      <c r="I1011" s="29" t="n">
        <f aca="false">F1011-F1012</f>
        <v>-0.00119999999999898</v>
      </c>
      <c r="J1011" s="30" t="n">
        <f aca="false">I1011/F1012/(E1011-E1012)*100</f>
        <v>-0.00863526787319814</v>
      </c>
      <c r="K1011" s="31" t="n">
        <f aca="false">IF(H1011&lt;H1012,1+K1012,0)</f>
        <v>2</v>
      </c>
      <c r="L1011" s="32" t="n">
        <f aca="false">MIN(0, H1011-MAX(H1012:H1022))</f>
        <v>-0.00370000000000026</v>
      </c>
      <c r="M1011" s="3" t="n">
        <f aca="false">ABS(L1011)/MAX(H1011:H1022)</f>
        <v>0.000266206201885046</v>
      </c>
    </row>
    <row r="1012" customFormat="false" ht="15" hidden="false" customHeight="false" outlineLevel="0" collapsed="false">
      <c r="A1012" s="25" t="s">
        <v>1022</v>
      </c>
      <c r="B1012" s="25" t="str">
        <f aca="false">LEFT(A1012,2)</f>
        <v>26</v>
      </c>
      <c r="C1012" s="26" t="n">
        <f aca="false">VLOOKUP(MID(A1012,4,4),MONTHS!$A$1:$B$12,2,0)</f>
        <v>3</v>
      </c>
      <c r="D1012" s="26" t="n">
        <f aca="false">_xlfn.NUMBERVALUE(RIGHT(A1012,2))-43</f>
        <v>20</v>
      </c>
      <c r="E1012" s="27" t="n">
        <f aca="false">DATE(2000+D1012,C1012,B1012)</f>
        <v>43916</v>
      </c>
      <c r="F1012" s="28" t="n">
        <v>13.8965</v>
      </c>
      <c r="G1012" s="28" t="n">
        <v>13.8966</v>
      </c>
      <c r="H1012" s="28" t="n">
        <v>13.8965</v>
      </c>
      <c r="I1012" s="29" t="n">
        <f aca="false">F1012-F1013</f>
        <v>-0.00120000000000076</v>
      </c>
      <c r="J1012" s="30" t="n">
        <f aca="false">I1012/F1013/(E1012-E1013)*100</f>
        <v>-0.00863452225908428</v>
      </c>
      <c r="K1012" s="31" t="n">
        <f aca="false">IF(H1012&lt;H1013,1+K1013,0)</f>
        <v>1</v>
      </c>
      <c r="L1012" s="32" t="n">
        <f aca="false">MIN(0, H1012-MAX(H1013:H1023))</f>
        <v>-0.00450000000000017</v>
      </c>
      <c r="M1012" s="3" t="n">
        <f aca="false">ABS(L1012)/MAX(H1012:H1023)</f>
        <v>0.000323717718149786</v>
      </c>
    </row>
    <row r="1013" customFormat="false" ht="15" hidden="false" customHeight="false" outlineLevel="0" collapsed="false">
      <c r="A1013" s="25" t="s">
        <v>1023</v>
      </c>
      <c r="B1013" s="25" t="str">
        <f aca="false">LEFT(A1013,2)</f>
        <v>25</v>
      </c>
      <c r="C1013" s="26" t="n">
        <f aca="false">VLOOKUP(MID(A1013,4,4),MONTHS!$A$1:$B$12,2,0)</f>
        <v>3</v>
      </c>
      <c r="D1013" s="26" t="n">
        <f aca="false">_xlfn.NUMBERVALUE(RIGHT(A1013,2))-43</f>
        <v>20</v>
      </c>
      <c r="E1013" s="27" t="n">
        <f aca="false">DATE(2000+D1013,C1013,B1013)</f>
        <v>43915</v>
      </c>
      <c r="F1013" s="28" t="n">
        <v>13.8977</v>
      </c>
      <c r="G1013" s="28" t="n">
        <v>13.8978</v>
      </c>
      <c r="H1013" s="28" t="n">
        <v>13.8977</v>
      </c>
      <c r="I1013" s="29" t="n">
        <f aca="false">F1013-F1014</f>
        <v>0.00329999999999941</v>
      </c>
      <c r="J1013" s="30" t="n">
        <f aca="false">I1013/F1014/(E1013-E1014)*100</f>
        <v>0.0237505757715296</v>
      </c>
      <c r="K1013" s="31" t="n">
        <f aca="false">IF(H1013&lt;H1014,1+K1014,0)</f>
        <v>0</v>
      </c>
      <c r="L1013" s="32" t="n">
        <f aca="false">MIN(0, H1013-MAX(H1014:H1024))</f>
        <v>-0.00329999999999941</v>
      </c>
      <c r="M1013" s="3" t="n">
        <f aca="false">ABS(L1013)/MAX(H1013:H1024)</f>
        <v>0.000237392993309792</v>
      </c>
    </row>
    <row r="1014" customFormat="false" ht="15" hidden="false" customHeight="false" outlineLevel="0" collapsed="false">
      <c r="A1014" s="25" t="s">
        <v>1024</v>
      </c>
      <c r="B1014" s="25" t="str">
        <f aca="false">LEFT(A1014,2)</f>
        <v>24</v>
      </c>
      <c r="C1014" s="26" t="n">
        <f aca="false">VLOOKUP(MID(A1014,4,4),MONTHS!$A$1:$B$12,2,0)</f>
        <v>3</v>
      </c>
      <c r="D1014" s="26" t="n">
        <f aca="false">_xlfn.NUMBERVALUE(RIGHT(A1014,2))-43</f>
        <v>20</v>
      </c>
      <c r="E1014" s="27" t="n">
        <f aca="false">DATE(2000+D1014,C1014,B1014)</f>
        <v>43914</v>
      </c>
      <c r="F1014" s="28" t="n">
        <v>13.8944</v>
      </c>
      <c r="G1014" s="28" t="n">
        <v>13.8945</v>
      </c>
      <c r="H1014" s="28" t="n">
        <v>13.8944</v>
      </c>
      <c r="I1014" s="29" t="n">
        <f aca="false">F1014-F1015</f>
        <v>-0.000299999999999301</v>
      </c>
      <c r="J1014" s="30" t="n">
        <f aca="false">I1014/F1015/(E1014-E1015)*100</f>
        <v>-0.00215909663396332</v>
      </c>
      <c r="K1014" s="31" t="n">
        <f aca="false">IF(H1014&lt;H1015,1+K1015,0)</f>
        <v>1</v>
      </c>
      <c r="L1014" s="32" t="n">
        <f aca="false">MIN(0, H1014-MAX(H1015:H1025))</f>
        <v>-0.00659999999999883</v>
      </c>
      <c r="M1014" s="3" t="n">
        <f aca="false">ABS(L1014)/MAX(H1014:H1025)</f>
        <v>0.000474785986619583</v>
      </c>
    </row>
    <row r="1015" customFormat="false" ht="15" hidden="false" customHeight="false" outlineLevel="0" collapsed="false">
      <c r="A1015" s="25" t="s">
        <v>1025</v>
      </c>
      <c r="B1015" s="25" t="str">
        <f aca="false">LEFT(A1015,2)</f>
        <v>23</v>
      </c>
      <c r="C1015" s="26" t="n">
        <f aca="false">VLOOKUP(MID(A1015,4,4),MONTHS!$A$1:$B$12,2,0)</f>
        <v>3</v>
      </c>
      <c r="D1015" s="26" t="n">
        <f aca="false">_xlfn.NUMBERVALUE(RIGHT(A1015,2))-43</f>
        <v>20</v>
      </c>
      <c r="E1015" s="27" t="n">
        <f aca="false">DATE(2000+D1015,C1015,B1015)</f>
        <v>43913</v>
      </c>
      <c r="F1015" s="28" t="n">
        <v>13.8947</v>
      </c>
      <c r="G1015" s="28" t="n">
        <v>13.8948</v>
      </c>
      <c r="H1015" s="28" t="n">
        <v>13.8947</v>
      </c>
      <c r="I1015" s="29" t="n">
        <f aca="false">F1015-F1016</f>
        <v>0.00399999999999956</v>
      </c>
      <c r="J1015" s="30" t="n">
        <f aca="false">I1015/F1016/(E1015-E1016)*100</f>
        <v>0.0095987483232176</v>
      </c>
      <c r="K1015" s="31" t="n">
        <f aca="false">IF(H1015&lt;H1016,1+K1016,0)</f>
        <v>0</v>
      </c>
      <c r="L1015" s="32" t="n">
        <f aca="false">MIN(0, H1015-MAX(H1016:H1026))</f>
        <v>-0.00629999999999953</v>
      </c>
      <c r="M1015" s="3" t="n">
        <f aca="false">ABS(L1015)/MAX(H1015:H1026)</f>
        <v>0.000453204805409649</v>
      </c>
    </row>
    <row r="1016" customFormat="false" ht="15" hidden="false" customHeight="false" outlineLevel="0" collapsed="false">
      <c r="A1016" s="25" t="s">
        <v>1026</v>
      </c>
      <c r="B1016" s="25" t="str">
        <f aca="false">LEFT(A1016,2)</f>
        <v>20</v>
      </c>
      <c r="C1016" s="26" t="n">
        <f aca="false">VLOOKUP(MID(A1016,4,4),MONTHS!$A$1:$B$12,2,0)</f>
        <v>3</v>
      </c>
      <c r="D1016" s="26" t="n">
        <f aca="false">_xlfn.NUMBERVALUE(RIGHT(A1016,2))-43</f>
        <v>20</v>
      </c>
      <c r="E1016" s="27" t="n">
        <f aca="false">DATE(2000+D1016,C1016,B1016)</f>
        <v>43910</v>
      </c>
      <c r="F1016" s="28" t="n">
        <v>13.8907</v>
      </c>
      <c r="G1016" s="28" t="n">
        <v>13.8908</v>
      </c>
      <c r="H1016" s="28" t="n">
        <v>13.8907</v>
      </c>
      <c r="I1016" s="29" t="n">
        <f aca="false">F1016-F1017</f>
        <v>0.000900000000001455</v>
      </c>
      <c r="J1016" s="30" t="n">
        <f aca="false">I1016/F1017/(E1016-E1017)*100</f>
        <v>0.00647957493989442</v>
      </c>
      <c r="K1016" s="31" t="n">
        <f aca="false">IF(H1016&lt;H1017,1+K1017,0)</f>
        <v>0</v>
      </c>
      <c r="L1016" s="32" t="n">
        <f aca="false">MIN(0, H1016-MAX(H1017:H1027))</f>
        <v>-0.0102999999999991</v>
      </c>
      <c r="M1016" s="3" t="n">
        <f aca="false">ABS(L1016)/MAX(H1016:H1027)</f>
        <v>0.000740953888209416</v>
      </c>
    </row>
    <row r="1017" customFormat="false" ht="15" hidden="false" customHeight="false" outlineLevel="0" collapsed="false">
      <c r="A1017" s="25" t="s">
        <v>1027</v>
      </c>
      <c r="B1017" s="25" t="str">
        <f aca="false">LEFT(A1017,2)</f>
        <v>19</v>
      </c>
      <c r="C1017" s="26" t="n">
        <f aca="false">VLOOKUP(MID(A1017,4,4),MONTHS!$A$1:$B$12,2,0)</f>
        <v>3</v>
      </c>
      <c r="D1017" s="26" t="n">
        <f aca="false">_xlfn.NUMBERVALUE(RIGHT(A1017,2))-43</f>
        <v>20</v>
      </c>
      <c r="E1017" s="27" t="n">
        <f aca="false">DATE(2000+D1017,C1017,B1017)</f>
        <v>43909</v>
      </c>
      <c r="F1017" s="28" t="n">
        <v>13.8898</v>
      </c>
      <c r="G1017" s="28" t="n">
        <v>13.8899</v>
      </c>
      <c r="H1017" s="28" t="n">
        <v>13.8898</v>
      </c>
      <c r="I1017" s="29" t="n">
        <f aca="false">F1017-F1018</f>
        <v>-0.00420000000000087</v>
      </c>
      <c r="J1017" s="30" t="n">
        <f aca="false">I1017/F1018/(E1017-E1018)*100</f>
        <v>-0.0302288757737215</v>
      </c>
      <c r="K1017" s="31" t="n">
        <f aca="false">IF(H1017&lt;H1018,1+K1018,0)</f>
        <v>6</v>
      </c>
      <c r="L1017" s="32" t="n">
        <f aca="false">MIN(0, H1017-MAX(H1018:H1028))</f>
        <v>-0.0112000000000005</v>
      </c>
      <c r="M1017" s="3" t="n">
        <f aca="false">ABS(L1017)/MAX(H1017:H1028)</f>
        <v>0.000805697431839475</v>
      </c>
    </row>
    <row r="1018" customFormat="false" ht="15" hidden="false" customHeight="false" outlineLevel="0" collapsed="false">
      <c r="A1018" s="25" t="s">
        <v>1028</v>
      </c>
      <c r="B1018" s="25" t="str">
        <f aca="false">LEFT(A1018,2)</f>
        <v>18</v>
      </c>
      <c r="C1018" s="26" t="n">
        <f aca="false">VLOOKUP(MID(A1018,4,4),MONTHS!$A$1:$B$12,2,0)</f>
        <v>3</v>
      </c>
      <c r="D1018" s="26" t="n">
        <f aca="false">_xlfn.NUMBERVALUE(RIGHT(A1018,2))-43</f>
        <v>20</v>
      </c>
      <c r="E1018" s="27" t="n">
        <f aca="false">DATE(2000+D1018,C1018,B1018)</f>
        <v>43908</v>
      </c>
      <c r="F1018" s="28" t="n">
        <v>13.894</v>
      </c>
      <c r="G1018" s="28" t="n">
        <v>13.8941</v>
      </c>
      <c r="H1018" s="28" t="n">
        <v>13.894</v>
      </c>
      <c r="I1018" s="29" t="n">
        <f aca="false">F1018-F1019</f>
        <v>-0.000700000000000145</v>
      </c>
      <c r="J1018" s="30" t="n">
        <f aca="false">I1018/F1019/(E1018-E1019)*100</f>
        <v>-0.00503789214592719</v>
      </c>
      <c r="K1018" s="31" t="n">
        <f aca="false">IF(H1018&lt;H1019,1+K1019,0)</f>
        <v>5</v>
      </c>
      <c r="L1018" s="32" t="n">
        <f aca="false">MIN(0, H1018-MAX(H1019:H1029))</f>
        <v>-0.00699999999999967</v>
      </c>
      <c r="M1018" s="3" t="n">
        <f aca="false">ABS(L1018)/MAX(H1018:H1029)</f>
        <v>0.000503560894899624</v>
      </c>
    </row>
    <row r="1019" customFormat="false" ht="15" hidden="false" customHeight="false" outlineLevel="0" collapsed="false">
      <c r="A1019" s="25" t="s">
        <v>1029</v>
      </c>
      <c r="B1019" s="25" t="str">
        <f aca="false">LEFT(A1019,2)</f>
        <v>17</v>
      </c>
      <c r="C1019" s="26" t="n">
        <f aca="false">VLOOKUP(MID(A1019,4,4),MONTHS!$A$1:$B$12,2,0)</f>
        <v>3</v>
      </c>
      <c r="D1019" s="26" t="n">
        <f aca="false">_xlfn.NUMBERVALUE(RIGHT(A1019,2))-43</f>
        <v>20</v>
      </c>
      <c r="E1019" s="27" t="n">
        <f aca="false">DATE(2000+D1019,C1019,B1019)</f>
        <v>43907</v>
      </c>
      <c r="F1019" s="28" t="n">
        <v>13.8947</v>
      </c>
      <c r="G1019" s="28" t="n">
        <v>13.8948</v>
      </c>
      <c r="H1019" s="28" t="n">
        <v>13.8947</v>
      </c>
      <c r="I1019" s="29" t="n">
        <f aca="false">F1019-F1020</f>
        <v>-0.000600000000000378</v>
      </c>
      <c r="J1019" s="30" t="n">
        <f aca="false">I1019/F1020/(E1019-E1020)*100</f>
        <v>-0.00431800680806012</v>
      </c>
      <c r="K1019" s="31" t="n">
        <f aca="false">IF(H1019&lt;H1020,1+K1020,0)</f>
        <v>4</v>
      </c>
      <c r="L1019" s="32" t="n">
        <f aca="false">MIN(0, H1019-MAX(H1020:H1030))</f>
        <v>-0.00629999999999953</v>
      </c>
      <c r="M1019" s="3" t="n">
        <f aca="false">ABS(L1019)/MAX(H1019:H1030)</f>
        <v>0.000453204805409649</v>
      </c>
    </row>
    <row r="1020" customFormat="false" ht="15" hidden="false" customHeight="false" outlineLevel="0" collapsed="false">
      <c r="A1020" s="25" t="s">
        <v>1030</v>
      </c>
      <c r="B1020" s="25" t="str">
        <f aca="false">LEFT(A1020,2)</f>
        <v>16</v>
      </c>
      <c r="C1020" s="26" t="n">
        <f aca="false">VLOOKUP(MID(A1020,4,4),MONTHS!$A$1:$B$12,2,0)</f>
        <v>3</v>
      </c>
      <c r="D1020" s="26" t="n">
        <f aca="false">_xlfn.NUMBERVALUE(RIGHT(A1020,2))-43</f>
        <v>20</v>
      </c>
      <c r="E1020" s="27" t="n">
        <f aca="false">DATE(2000+D1020,C1020,B1020)</f>
        <v>43906</v>
      </c>
      <c r="F1020" s="28" t="n">
        <v>13.8953</v>
      </c>
      <c r="G1020" s="28" t="n">
        <v>13.8954</v>
      </c>
      <c r="H1020" s="28" t="n">
        <v>13.8953</v>
      </c>
      <c r="I1020" s="29" t="n">
        <f aca="false">F1020-F1021</f>
        <v>-9.99999999997669E-005</v>
      </c>
      <c r="J1020" s="30" t="n">
        <f aca="false">I1020/F1021/(E1020-E1021)*100</f>
        <v>-0.000239887540720351</v>
      </c>
      <c r="K1020" s="31" t="n">
        <f aca="false">IF(H1020&lt;H1021,1+K1021,0)</f>
        <v>3</v>
      </c>
      <c r="L1020" s="32" t="n">
        <f aca="false">MIN(0, H1020-MAX(H1021:H1031))</f>
        <v>-0.00569999999999915</v>
      </c>
      <c r="M1020" s="3" t="n">
        <f aca="false">ABS(L1020)/MAX(H1020:H1031)</f>
        <v>0.000410042442989652</v>
      </c>
    </row>
    <row r="1021" customFormat="false" ht="15" hidden="false" customHeight="false" outlineLevel="0" collapsed="false">
      <c r="A1021" s="25" t="s">
        <v>1031</v>
      </c>
      <c r="B1021" s="25" t="str">
        <f aca="false">LEFT(A1021,2)</f>
        <v>13</v>
      </c>
      <c r="C1021" s="26" t="n">
        <f aca="false">VLOOKUP(MID(A1021,4,4),MONTHS!$A$1:$B$12,2,0)</f>
        <v>3</v>
      </c>
      <c r="D1021" s="26" t="n">
        <f aca="false">_xlfn.NUMBERVALUE(RIGHT(A1021,2))-43</f>
        <v>20</v>
      </c>
      <c r="E1021" s="27" t="n">
        <f aca="false">DATE(2000+D1021,C1021,B1021)</f>
        <v>43903</v>
      </c>
      <c r="F1021" s="28" t="n">
        <v>13.8954</v>
      </c>
      <c r="G1021" s="28" t="n">
        <v>13.8955</v>
      </c>
      <c r="H1021" s="28" t="n">
        <v>13.8954</v>
      </c>
      <c r="I1021" s="29" t="n">
        <f aca="false">F1021-F1022</f>
        <v>-0.00360000000000049</v>
      </c>
      <c r="J1021" s="30" t="n">
        <f aca="false">I1021/F1022/(E1021-E1022)*100</f>
        <v>-0.0259011439671954</v>
      </c>
      <c r="K1021" s="31" t="n">
        <f aca="false">IF(H1021&lt;H1022,1+K1022,0)</f>
        <v>2</v>
      </c>
      <c r="L1021" s="32" t="n">
        <f aca="false">MIN(0, H1021-MAX(H1022:H1032))</f>
        <v>-0.00559999999999938</v>
      </c>
      <c r="M1021" s="3" t="n">
        <f aca="false">ABS(L1021)/MAX(H1021:H1032)</f>
        <v>0.000402848715919674</v>
      </c>
    </row>
    <row r="1022" customFormat="false" ht="15" hidden="false" customHeight="false" outlineLevel="0" collapsed="false">
      <c r="A1022" s="25" t="s">
        <v>1032</v>
      </c>
      <c r="B1022" s="25" t="str">
        <f aca="false">LEFT(A1022,2)</f>
        <v>12</v>
      </c>
      <c r="C1022" s="26" t="n">
        <f aca="false">VLOOKUP(MID(A1022,4,4),MONTHS!$A$1:$B$12,2,0)</f>
        <v>3</v>
      </c>
      <c r="D1022" s="26" t="n">
        <f aca="false">_xlfn.NUMBERVALUE(RIGHT(A1022,2))-43</f>
        <v>20</v>
      </c>
      <c r="E1022" s="27" t="n">
        <f aca="false">DATE(2000+D1022,C1022,B1022)</f>
        <v>43902</v>
      </c>
      <c r="F1022" s="28" t="n">
        <v>13.899</v>
      </c>
      <c r="G1022" s="28" t="n">
        <v>13.8991</v>
      </c>
      <c r="H1022" s="28" t="n">
        <v>13.899</v>
      </c>
      <c r="I1022" s="29" t="n">
        <f aca="false">F1022-F1023</f>
        <v>-0.00199999999999889</v>
      </c>
      <c r="J1022" s="30" t="n">
        <f aca="false">I1022/F1023/(E1022-E1023)*100</f>
        <v>-0.014387454139982</v>
      </c>
      <c r="K1022" s="31" t="n">
        <f aca="false">IF(H1022&lt;H1023,1+K1023,0)</f>
        <v>1</v>
      </c>
      <c r="L1022" s="32" t="n">
        <f aca="false">MIN(0, H1022-MAX(H1023:H1033))</f>
        <v>-0.00199999999999889</v>
      </c>
      <c r="M1022" s="3" t="n">
        <f aca="false">ABS(L1022)/MAX(H1022:H1033)</f>
        <v>0.00014387454139982</v>
      </c>
    </row>
    <row r="1023" customFormat="false" ht="15" hidden="false" customHeight="false" outlineLevel="0" collapsed="false">
      <c r="A1023" s="25" t="s">
        <v>1033</v>
      </c>
      <c r="B1023" s="25" t="str">
        <f aca="false">LEFT(A1023,2)</f>
        <v>11</v>
      </c>
      <c r="C1023" s="26" t="n">
        <f aca="false">VLOOKUP(MID(A1023,4,4),MONTHS!$A$1:$B$12,2,0)</f>
        <v>3</v>
      </c>
      <c r="D1023" s="26" t="n">
        <f aca="false">_xlfn.NUMBERVALUE(RIGHT(A1023,2))-43</f>
        <v>20</v>
      </c>
      <c r="E1023" s="27" t="n">
        <f aca="false">DATE(2000+D1023,C1023,B1023)</f>
        <v>43901</v>
      </c>
      <c r="F1023" s="28" t="n">
        <v>13.901</v>
      </c>
      <c r="G1023" s="28" t="n">
        <v>13.9011</v>
      </c>
      <c r="H1023" s="28" t="n">
        <v>13.901</v>
      </c>
      <c r="I1023" s="29" t="n">
        <f aca="false">F1023-F1024</f>
        <v>9.99999999997669E-005</v>
      </c>
      <c r="J1023" s="30" t="n">
        <f aca="false">I1023/F1024/(E1023-E1024)*100</f>
        <v>0.000719377882005963</v>
      </c>
      <c r="K1023" s="31" t="n">
        <f aca="false">IF(H1023&lt;H1024,1+K1024,0)</f>
        <v>0</v>
      </c>
      <c r="L1023" s="32" t="n">
        <f aca="false">MIN(0, H1023-MAX(H1024:H1034))</f>
        <v>0</v>
      </c>
      <c r="M1023" s="3" t="n">
        <f aca="false">ABS(L1023)/MAX(H1023:H1034)</f>
        <v>0</v>
      </c>
    </row>
    <row r="1024" customFormat="false" ht="15" hidden="false" customHeight="false" outlineLevel="0" collapsed="false">
      <c r="A1024" s="25" t="s">
        <v>1034</v>
      </c>
      <c r="B1024" s="25" t="str">
        <f aca="false">LEFT(A1024,2)</f>
        <v>10</v>
      </c>
      <c r="C1024" s="26" t="n">
        <f aca="false">VLOOKUP(MID(A1024,4,4),MONTHS!$A$1:$B$12,2,0)</f>
        <v>3</v>
      </c>
      <c r="D1024" s="26" t="n">
        <f aca="false">_xlfn.NUMBERVALUE(RIGHT(A1024,2))-43</f>
        <v>20</v>
      </c>
      <c r="E1024" s="27" t="n">
        <f aca="false">DATE(2000+D1024,C1024,B1024)</f>
        <v>43900</v>
      </c>
      <c r="F1024" s="28" t="n">
        <v>13.9009</v>
      </c>
      <c r="G1024" s="28" t="n">
        <v>13.901</v>
      </c>
      <c r="H1024" s="28" t="n">
        <v>13.9009</v>
      </c>
      <c r="I1024" s="29" t="n">
        <f aca="false">F1024-F1025</f>
        <v>-9.99999999997669E-005</v>
      </c>
      <c r="J1024" s="30" t="n">
        <f aca="false">I1024/F1025/(E1024-E1025)*100</f>
        <v>-0.00071937270699782</v>
      </c>
      <c r="K1024" s="31" t="n">
        <f aca="false">IF(H1024&lt;H1025,1+K1025,0)</f>
        <v>1</v>
      </c>
      <c r="L1024" s="32" t="n">
        <f aca="false">MIN(0, H1024-MAX(H1025:H1035))</f>
        <v>-9.99999999997669E-005</v>
      </c>
      <c r="M1024" s="3" t="n">
        <f aca="false">ABS(L1024)/MAX(H1024:H1035)</f>
        <v>7.1937270699782E-006</v>
      </c>
    </row>
    <row r="1025" customFormat="false" ht="15" hidden="false" customHeight="false" outlineLevel="0" collapsed="false">
      <c r="A1025" s="25" t="s">
        <v>1035</v>
      </c>
      <c r="B1025" s="25" t="str">
        <f aca="false">LEFT(A1025,2)</f>
        <v>09</v>
      </c>
      <c r="C1025" s="26" t="n">
        <f aca="false">VLOOKUP(MID(A1025,4,4),MONTHS!$A$1:$B$12,2,0)</f>
        <v>3</v>
      </c>
      <c r="D1025" s="26" t="n">
        <f aca="false">_xlfn.NUMBERVALUE(RIGHT(A1025,2))-43</f>
        <v>20</v>
      </c>
      <c r="E1025" s="27" t="n">
        <f aca="false">DATE(2000+D1025,C1025,B1025)</f>
        <v>43899</v>
      </c>
      <c r="F1025" s="28" t="n">
        <v>13.901</v>
      </c>
      <c r="G1025" s="28" t="n">
        <v>13.9011</v>
      </c>
      <c r="H1025" s="28" t="n">
        <v>13.901</v>
      </c>
      <c r="I1025" s="29" t="n">
        <f aca="false">F1025-F1026</f>
        <v>0.00269999999999904</v>
      </c>
      <c r="J1025" s="30" t="n">
        <f aca="false">I1025/F1026/(E1025-E1026)*100</f>
        <v>0.00647561212522164</v>
      </c>
      <c r="K1025" s="31" t="n">
        <f aca="false">IF(H1025&lt;H1026,1+K1026,0)</f>
        <v>0</v>
      </c>
      <c r="L1025" s="32" t="n">
        <f aca="false">MIN(0, H1025-MAX(H1026:H1036))</f>
        <v>0</v>
      </c>
      <c r="M1025" s="3" t="n">
        <f aca="false">ABS(L1025)/MAX(H1025:H1036)</f>
        <v>0</v>
      </c>
    </row>
    <row r="1026" customFormat="false" ht="15" hidden="false" customHeight="false" outlineLevel="0" collapsed="false">
      <c r="A1026" s="25" t="s">
        <v>1036</v>
      </c>
      <c r="B1026" s="25" t="str">
        <f aca="false">LEFT(A1026,2)</f>
        <v>06</v>
      </c>
      <c r="C1026" s="26" t="n">
        <f aca="false">VLOOKUP(MID(A1026,4,4),MONTHS!$A$1:$B$12,2,0)</f>
        <v>3</v>
      </c>
      <c r="D1026" s="26" t="n">
        <f aca="false">_xlfn.NUMBERVALUE(RIGHT(A1026,2))-43</f>
        <v>20</v>
      </c>
      <c r="E1026" s="27" t="n">
        <f aca="false">DATE(2000+D1026,C1026,B1026)</f>
        <v>43896</v>
      </c>
      <c r="F1026" s="28" t="n">
        <v>13.8983</v>
      </c>
      <c r="G1026" s="28" t="n">
        <v>13.8984</v>
      </c>
      <c r="H1026" s="28" t="n">
        <v>13.8983</v>
      </c>
      <c r="I1026" s="29" t="n">
        <f aca="false">F1026-F1027</f>
        <v>0.0016000000000016</v>
      </c>
      <c r="J1026" s="30" t="n">
        <f aca="false">I1026/F1027/(E1026-E1027)*100</f>
        <v>0.0115135247936676</v>
      </c>
      <c r="K1026" s="31" t="n">
        <f aca="false">IF(H1026&lt;H1027,1+K1027,0)</f>
        <v>0</v>
      </c>
      <c r="L1026" s="32" t="n">
        <f aca="false">MIN(0, H1026-MAX(H1027:H1037))</f>
        <v>0</v>
      </c>
      <c r="M1026" s="3" t="n">
        <f aca="false">ABS(L1026)/MAX(H1026:H1037)</f>
        <v>0</v>
      </c>
    </row>
    <row r="1027" customFormat="false" ht="15" hidden="false" customHeight="false" outlineLevel="0" collapsed="false">
      <c r="A1027" s="25" t="s">
        <v>1037</v>
      </c>
      <c r="B1027" s="25" t="str">
        <f aca="false">LEFT(A1027,2)</f>
        <v>05</v>
      </c>
      <c r="C1027" s="26" t="n">
        <f aca="false">VLOOKUP(MID(A1027,4,4),MONTHS!$A$1:$B$12,2,0)</f>
        <v>3</v>
      </c>
      <c r="D1027" s="26" t="n">
        <f aca="false">_xlfn.NUMBERVALUE(RIGHT(A1027,2))-43</f>
        <v>20</v>
      </c>
      <c r="E1027" s="27" t="n">
        <f aca="false">DATE(2000+D1027,C1027,B1027)</f>
        <v>43895</v>
      </c>
      <c r="F1027" s="28" t="n">
        <v>13.8967</v>
      </c>
      <c r="G1027" s="28" t="n">
        <v>13.8968</v>
      </c>
      <c r="H1027" s="28" t="n">
        <v>13.8967</v>
      </c>
      <c r="I1027" s="29" t="n">
        <f aca="false">F1027-F1028</f>
        <v>0.000299999999999301</v>
      </c>
      <c r="J1027" s="30" t="n">
        <f aca="false">I1027/F1028/(E1027-E1028)*100</f>
        <v>0.00215883250337714</v>
      </c>
      <c r="K1027" s="31" t="n">
        <f aca="false">IF(H1027&lt;H1028,1+K1028,0)</f>
        <v>0</v>
      </c>
      <c r="L1027" s="32" t="n">
        <f aca="false">MIN(0, H1027-MAX(H1028:H1038))</f>
        <v>0</v>
      </c>
      <c r="M1027" s="3" t="n">
        <f aca="false">ABS(L1027)/MAX(H1027:H1038)</f>
        <v>0</v>
      </c>
    </row>
    <row r="1028" customFormat="false" ht="15" hidden="false" customHeight="false" outlineLevel="0" collapsed="false">
      <c r="A1028" s="25" t="s">
        <v>1038</v>
      </c>
      <c r="B1028" s="25" t="str">
        <f aca="false">LEFT(A1028,2)</f>
        <v>04</v>
      </c>
      <c r="C1028" s="26" t="n">
        <f aca="false">VLOOKUP(MID(A1028,4,4),MONTHS!$A$1:$B$12,2,0)</f>
        <v>3</v>
      </c>
      <c r="D1028" s="26" t="n">
        <f aca="false">_xlfn.NUMBERVALUE(RIGHT(A1028,2))-43</f>
        <v>20</v>
      </c>
      <c r="E1028" s="27" t="n">
        <f aca="false">DATE(2000+D1028,C1028,B1028)</f>
        <v>43894</v>
      </c>
      <c r="F1028" s="28" t="n">
        <v>13.8964</v>
      </c>
      <c r="G1028" s="28" t="n">
        <v>13.8965</v>
      </c>
      <c r="H1028" s="28" t="n">
        <v>13.8964</v>
      </c>
      <c r="I1028" s="29" t="n">
        <f aca="false">F1028-F1029</f>
        <v>0.00329999999999941</v>
      </c>
      <c r="J1028" s="30" t="n">
        <f aca="false">I1028/F1029/(E1028-E1029)*100</f>
        <v>0.0237527981515962</v>
      </c>
      <c r="K1028" s="31" t="n">
        <f aca="false">IF(H1028&lt;H1029,1+K1029,0)</f>
        <v>0</v>
      </c>
      <c r="L1028" s="32" t="n">
        <f aca="false">MIN(0, H1028-MAX(H1029:H1039))</f>
        <v>0</v>
      </c>
      <c r="M1028" s="3" t="n">
        <f aca="false">ABS(L1028)/MAX(H1028:H1039)</f>
        <v>0</v>
      </c>
    </row>
    <row r="1029" customFormat="false" ht="15" hidden="false" customHeight="false" outlineLevel="0" collapsed="false">
      <c r="A1029" s="25" t="s">
        <v>1039</v>
      </c>
      <c r="B1029" s="25" t="str">
        <f aca="false">LEFT(A1029,2)</f>
        <v>03</v>
      </c>
      <c r="C1029" s="26" t="n">
        <f aca="false">VLOOKUP(MID(A1029,4,4),MONTHS!$A$1:$B$12,2,0)</f>
        <v>3</v>
      </c>
      <c r="D1029" s="26" t="n">
        <f aca="false">_xlfn.NUMBERVALUE(RIGHT(A1029,2))-43</f>
        <v>20</v>
      </c>
      <c r="E1029" s="27" t="n">
        <f aca="false">DATE(2000+D1029,C1029,B1029)</f>
        <v>43893</v>
      </c>
      <c r="F1029" s="28" t="n">
        <v>13.8931</v>
      </c>
      <c r="G1029" s="28" t="n">
        <v>13.8932</v>
      </c>
      <c r="H1029" s="28" t="n">
        <v>13.8931</v>
      </c>
      <c r="I1029" s="29" t="n">
        <f aca="false">F1029-F1030</f>
        <v>-0.000199999999999534</v>
      </c>
      <c r="J1029" s="30" t="n">
        <f aca="false">I1029/F1030/(E1029-E1030)*100</f>
        <v>-0.00143954280120298</v>
      </c>
      <c r="K1029" s="31" t="n">
        <f aca="false">IF(H1029&lt;H1030,1+K1030,0)</f>
        <v>1</v>
      </c>
      <c r="L1029" s="32" t="n">
        <f aca="false">MIN(0, H1029-MAX(H1030:H1040))</f>
        <v>-0.000199999999999534</v>
      </c>
      <c r="M1029" s="3" t="n">
        <f aca="false">ABS(L1029)/MAX(H1029:H1040)</f>
        <v>1.43954280120298E-005</v>
      </c>
    </row>
    <row r="1030" customFormat="false" ht="15" hidden="false" customHeight="false" outlineLevel="0" collapsed="false">
      <c r="A1030" s="25" t="s">
        <v>1040</v>
      </c>
      <c r="B1030" s="25" t="str">
        <f aca="false">LEFT(A1030,2)</f>
        <v>02</v>
      </c>
      <c r="C1030" s="26" t="n">
        <f aca="false">VLOOKUP(MID(A1030,4,4),MONTHS!$A$1:$B$12,2,0)</f>
        <v>3</v>
      </c>
      <c r="D1030" s="26" t="n">
        <f aca="false">_xlfn.NUMBERVALUE(RIGHT(A1030,2))-43</f>
        <v>20</v>
      </c>
      <c r="E1030" s="27" t="n">
        <f aca="false">DATE(2000+D1030,C1030,B1030)</f>
        <v>43892</v>
      </c>
      <c r="F1030" s="28" t="n">
        <v>13.8933</v>
      </c>
      <c r="G1030" s="28" t="n">
        <v>13.8934</v>
      </c>
      <c r="H1030" s="28" t="n">
        <v>13.8933</v>
      </c>
      <c r="I1030" s="29" t="n">
        <f aca="false">F1030-F1031</f>
        <v>0.00229999999999997</v>
      </c>
      <c r="J1030" s="30" t="n">
        <f aca="false">I1030/F1031/(E1030-E1031)*100</f>
        <v>0.00551916108751462</v>
      </c>
      <c r="K1030" s="31" t="n">
        <f aca="false">IF(H1030&lt;H1031,1+K1031,0)</f>
        <v>0</v>
      </c>
      <c r="L1030" s="32" t="n">
        <f aca="false">MIN(0, H1030-MAX(H1031:H1041))</f>
        <v>0</v>
      </c>
      <c r="M1030" s="3" t="n">
        <f aca="false">ABS(L1030)/MAX(H1030:H1041)</f>
        <v>0</v>
      </c>
    </row>
    <row r="1031" customFormat="false" ht="15" hidden="false" customHeight="false" outlineLevel="0" collapsed="false">
      <c r="A1031" s="25" t="s">
        <v>1041</v>
      </c>
      <c r="B1031" s="25" t="str">
        <f aca="false">LEFT(A1031,2)</f>
        <v>28</v>
      </c>
      <c r="C1031" s="26" t="n">
        <f aca="false">VLOOKUP(MID(A1031,4,4),MONTHS!$A$1:$B$12,2,0)</f>
        <v>2</v>
      </c>
      <c r="D1031" s="26" t="n">
        <f aca="false">_xlfn.NUMBERVALUE(RIGHT(A1031,2))-43</f>
        <v>20</v>
      </c>
      <c r="E1031" s="27" t="n">
        <f aca="false">DATE(2000+D1031,C1031,B1031)</f>
        <v>43889</v>
      </c>
      <c r="F1031" s="28" t="n">
        <v>13.891</v>
      </c>
      <c r="G1031" s="28" t="n">
        <v>13.8911</v>
      </c>
      <c r="H1031" s="28" t="n">
        <v>13.891</v>
      </c>
      <c r="I1031" s="29" t="n">
        <f aca="false">F1031-F1032</f>
        <v>0.000400000000000844</v>
      </c>
      <c r="J1031" s="30" t="n">
        <f aca="false">I1031/F1032/(E1031-E1032)*100</f>
        <v>0.00287964522771402</v>
      </c>
      <c r="K1031" s="31" t="n">
        <f aca="false">IF(H1031&lt;H1032,1+K1032,0)</f>
        <v>0</v>
      </c>
      <c r="L1031" s="32" t="n">
        <f aca="false">MIN(0, H1031-MAX(H1032:H1042))</f>
        <v>0</v>
      </c>
      <c r="M1031" s="3" t="n">
        <f aca="false">ABS(L1031)/MAX(H1031:H1042)</f>
        <v>0</v>
      </c>
    </row>
    <row r="1032" customFormat="false" ht="15" hidden="false" customHeight="false" outlineLevel="0" collapsed="false">
      <c r="A1032" s="25" t="s">
        <v>1042</v>
      </c>
      <c r="B1032" s="25" t="str">
        <f aca="false">LEFT(A1032,2)</f>
        <v>27</v>
      </c>
      <c r="C1032" s="26" t="n">
        <f aca="false">VLOOKUP(MID(A1032,4,4),MONTHS!$A$1:$B$12,2,0)</f>
        <v>2</v>
      </c>
      <c r="D1032" s="26" t="n">
        <f aca="false">_xlfn.NUMBERVALUE(RIGHT(A1032,2))-43</f>
        <v>20</v>
      </c>
      <c r="E1032" s="27" t="n">
        <f aca="false">DATE(2000+D1032,C1032,B1032)</f>
        <v>43888</v>
      </c>
      <c r="F1032" s="28" t="n">
        <v>13.8906</v>
      </c>
      <c r="G1032" s="28" t="n">
        <v>13.8907</v>
      </c>
      <c r="H1032" s="28" t="n">
        <v>13.8906</v>
      </c>
      <c r="I1032" s="29" t="n">
        <f aca="false">F1032-F1033</f>
        <v>0.000499999999998835</v>
      </c>
      <c r="J1032" s="30" t="n">
        <f aca="false">I1032/F1033/(E1032-E1033)*100</f>
        <v>0.00359968610736305</v>
      </c>
      <c r="K1032" s="31" t="n">
        <f aca="false">IF(H1032&lt;H1033,1+K1033,0)</f>
        <v>0</v>
      </c>
      <c r="L1032" s="32" t="n">
        <f aca="false">MIN(0, H1032-MAX(H1033:H1043))</f>
        <v>0</v>
      </c>
      <c r="M1032" s="3" t="n">
        <f aca="false">ABS(L1032)/MAX(H1032:H1043)</f>
        <v>0</v>
      </c>
    </row>
    <row r="1033" customFormat="false" ht="15" hidden="false" customHeight="false" outlineLevel="0" collapsed="false">
      <c r="A1033" s="25" t="s">
        <v>1043</v>
      </c>
      <c r="B1033" s="25" t="str">
        <f aca="false">LEFT(A1033,2)</f>
        <v>26</v>
      </c>
      <c r="C1033" s="26" t="n">
        <f aca="false">VLOOKUP(MID(A1033,4,4),MONTHS!$A$1:$B$12,2,0)</f>
        <v>2</v>
      </c>
      <c r="D1033" s="26" t="n">
        <f aca="false">_xlfn.NUMBERVALUE(RIGHT(A1033,2))-43</f>
        <v>20</v>
      </c>
      <c r="E1033" s="27" t="n">
        <f aca="false">DATE(2000+D1033,C1033,B1033)</f>
        <v>43887</v>
      </c>
      <c r="F1033" s="28" t="n">
        <v>13.8901</v>
      </c>
      <c r="G1033" s="28" t="n">
        <v>13.8902</v>
      </c>
      <c r="H1033" s="28" t="n">
        <v>13.8901</v>
      </c>
      <c r="I1033" s="29" t="n">
        <f aca="false">F1033-F1034</f>
        <v>0.00110000000000099</v>
      </c>
      <c r="J1033" s="30" t="n">
        <f aca="false">I1033/F1034/(E1033-E1034)*100</f>
        <v>0.007919936640514</v>
      </c>
      <c r="K1033" s="31" t="n">
        <f aca="false">IF(H1033&lt;H1034,1+K1034,0)</f>
        <v>0</v>
      </c>
      <c r="L1033" s="32" t="n">
        <f aca="false">MIN(0, H1033-MAX(H1034:H1044))</f>
        <v>0</v>
      </c>
      <c r="M1033" s="3" t="n">
        <f aca="false">ABS(L1033)/MAX(H1033:H1044)</f>
        <v>0</v>
      </c>
    </row>
    <row r="1034" customFormat="false" ht="15" hidden="false" customHeight="false" outlineLevel="0" collapsed="false">
      <c r="A1034" s="25" t="s">
        <v>1044</v>
      </c>
      <c r="B1034" s="25" t="str">
        <f aca="false">LEFT(A1034,2)</f>
        <v>25</v>
      </c>
      <c r="C1034" s="26" t="n">
        <f aca="false">VLOOKUP(MID(A1034,4,4),MONTHS!$A$1:$B$12,2,0)</f>
        <v>2</v>
      </c>
      <c r="D1034" s="26" t="n">
        <f aca="false">_xlfn.NUMBERVALUE(RIGHT(A1034,2))-43</f>
        <v>20</v>
      </c>
      <c r="E1034" s="27" t="n">
        <f aca="false">DATE(2000+D1034,C1034,B1034)</f>
        <v>43886</v>
      </c>
      <c r="F1034" s="28" t="n">
        <v>13.889</v>
      </c>
      <c r="G1034" s="28" t="n">
        <v>13.8891</v>
      </c>
      <c r="H1034" s="28" t="n">
        <v>13.889</v>
      </c>
      <c r="I1034" s="29" t="n">
        <f aca="false">F1034-F1035</f>
        <v>0.000299999999999301</v>
      </c>
      <c r="J1034" s="30" t="n">
        <f aca="false">I1034/F1035/(E1034-E1035)*100</f>
        <v>0.00216002937639448</v>
      </c>
      <c r="K1034" s="31" t="n">
        <f aca="false">IF(H1034&lt;H1035,1+K1035,0)</f>
        <v>0</v>
      </c>
      <c r="L1034" s="32" t="n">
        <f aca="false">MIN(0, H1034-MAX(H1035:H1045))</f>
        <v>0</v>
      </c>
      <c r="M1034" s="3" t="n">
        <f aca="false">ABS(L1034)/MAX(H1034:H1045)</f>
        <v>0</v>
      </c>
    </row>
    <row r="1035" customFormat="false" ht="15" hidden="false" customHeight="false" outlineLevel="0" collapsed="false">
      <c r="A1035" s="25" t="s">
        <v>1045</v>
      </c>
      <c r="B1035" s="25" t="str">
        <f aca="false">LEFT(A1035,2)</f>
        <v>24</v>
      </c>
      <c r="C1035" s="26" t="n">
        <f aca="false">VLOOKUP(MID(A1035,4,4),MONTHS!$A$1:$B$12,2,0)</f>
        <v>2</v>
      </c>
      <c r="D1035" s="26" t="n">
        <f aca="false">_xlfn.NUMBERVALUE(RIGHT(A1035,2))-43</f>
        <v>20</v>
      </c>
      <c r="E1035" s="27" t="n">
        <f aca="false">DATE(2000+D1035,C1035,B1035)</f>
        <v>43885</v>
      </c>
      <c r="F1035" s="28" t="n">
        <v>13.8887</v>
      </c>
      <c r="G1035" s="28" t="n">
        <v>13.8888</v>
      </c>
      <c r="H1035" s="28" t="n">
        <v>13.8887</v>
      </c>
      <c r="I1035" s="29" t="n">
        <f aca="false">F1035-F1036</f>
        <v>0.00189999999999912</v>
      </c>
      <c r="J1035" s="30" t="n">
        <f aca="false">I1035/F1036/(E1035-E1036)*100</f>
        <v>0.00456068592716134</v>
      </c>
      <c r="K1035" s="31" t="n">
        <f aca="false">IF(H1035&lt;H1036,1+K1036,0)</f>
        <v>0</v>
      </c>
      <c r="L1035" s="32" t="n">
        <f aca="false">MIN(0, H1035-MAX(H1036:H1046))</f>
        <v>0</v>
      </c>
      <c r="M1035" s="3" t="n">
        <f aca="false">ABS(L1035)/MAX(H1035:H1046)</f>
        <v>0</v>
      </c>
    </row>
    <row r="1036" customFormat="false" ht="15" hidden="false" customHeight="false" outlineLevel="0" collapsed="false">
      <c r="A1036" s="25" t="s">
        <v>1046</v>
      </c>
      <c r="B1036" s="25" t="str">
        <f aca="false">LEFT(A1036,2)</f>
        <v>21</v>
      </c>
      <c r="C1036" s="26" t="n">
        <f aca="false">VLOOKUP(MID(A1036,4,4),MONTHS!$A$1:$B$12,2,0)</f>
        <v>2</v>
      </c>
      <c r="D1036" s="26" t="n">
        <f aca="false">_xlfn.NUMBERVALUE(RIGHT(A1036,2))-43</f>
        <v>20</v>
      </c>
      <c r="E1036" s="27" t="n">
        <f aca="false">DATE(2000+D1036,C1036,B1036)</f>
        <v>43882</v>
      </c>
      <c r="F1036" s="28" t="n">
        <v>13.8868</v>
      </c>
      <c r="G1036" s="28" t="n">
        <v>13.8869</v>
      </c>
      <c r="H1036" s="28" t="n">
        <v>13.8868</v>
      </c>
      <c r="I1036" s="29" t="n">
        <f aca="false">F1036-F1037</f>
        <v>0.000700000000000145</v>
      </c>
      <c r="J1036" s="30" t="n">
        <f aca="false">I1036/F1037/(E1036-E1037)*100</f>
        <v>0.00504101223525788</v>
      </c>
      <c r="K1036" s="31" t="n">
        <f aca="false">IF(H1036&lt;H1037,1+K1037,0)</f>
        <v>0</v>
      </c>
      <c r="L1036" s="32" t="n">
        <f aca="false">MIN(0, H1036-MAX(H1037:H1047))</f>
        <v>0</v>
      </c>
      <c r="M1036" s="3" t="n">
        <f aca="false">ABS(L1036)/MAX(H1036:H1047)</f>
        <v>0</v>
      </c>
    </row>
    <row r="1037" customFormat="false" ht="15" hidden="false" customHeight="false" outlineLevel="0" collapsed="false">
      <c r="A1037" s="25" t="s">
        <v>1047</v>
      </c>
      <c r="B1037" s="25" t="str">
        <f aca="false">LEFT(A1037,2)</f>
        <v>20</v>
      </c>
      <c r="C1037" s="26" t="n">
        <f aca="false">VLOOKUP(MID(A1037,4,4),MONTHS!$A$1:$B$12,2,0)</f>
        <v>2</v>
      </c>
      <c r="D1037" s="26" t="n">
        <f aca="false">_xlfn.NUMBERVALUE(RIGHT(A1037,2))-43</f>
        <v>20</v>
      </c>
      <c r="E1037" s="27" t="n">
        <f aca="false">DATE(2000+D1037,C1037,B1037)</f>
        <v>43881</v>
      </c>
      <c r="F1037" s="28" t="n">
        <v>13.8861</v>
      </c>
      <c r="G1037" s="28" t="n">
        <v>13.8862</v>
      </c>
      <c r="H1037" s="28" t="n">
        <v>13.8861</v>
      </c>
      <c r="I1037" s="29" t="n">
        <f aca="false">F1037-F1038</f>
        <v>0.00100000000000122</v>
      </c>
      <c r="J1037" s="30" t="n">
        <f aca="false">I1037/F1038/(E1037-E1038)*100</f>
        <v>0.00720196469597786</v>
      </c>
      <c r="K1037" s="31" t="n">
        <f aca="false">IF(H1037&lt;H1038,1+K1038,0)</f>
        <v>0</v>
      </c>
      <c r="L1037" s="32" t="n">
        <f aca="false">MIN(0, H1037-MAX(H1038:H1048))</f>
        <v>0</v>
      </c>
      <c r="M1037" s="3" t="n">
        <f aca="false">ABS(L1037)/MAX(H1037:H1048)</f>
        <v>0</v>
      </c>
    </row>
    <row r="1038" customFormat="false" ht="15" hidden="false" customHeight="false" outlineLevel="0" collapsed="false">
      <c r="A1038" s="25" t="s">
        <v>1048</v>
      </c>
      <c r="B1038" s="25" t="str">
        <f aca="false">LEFT(A1038,2)</f>
        <v>19</v>
      </c>
      <c r="C1038" s="26" t="n">
        <f aca="false">VLOOKUP(MID(A1038,4,4),MONTHS!$A$1:$B$12,2,0)</f>
        <v>2</v>
      </c>
      <c r="D1038" s="26" t="n">
        <f aca="false">_xlfn.NUMBERVALUE(RIGHT(A1038,2))-43</f>
        <v>20</v>
      </c>
      <c r="E1038" s="27" t="n">
        <f aca="false">DATE(2000+D1038,C1038,B1038)</f>
        <v>43880</v>
      </c>
      <c r="F1038" s="28" t="n">
        <v>13.8851</v>
      </c>
      <c r="G1038" s="28" t="n">
        <v>13.8852</v>
      </c>
      <c r="H1038" s="28" t="n">
        <v>13.8851</v>
      </c>
      <c r="I1038" s="29" t="n">
        <f aca="false">F1038-F1039</f>
        <v>-9.99999999997669E-005</v>
      </c>
      <c r="J1038" s="30" t="n">
        <f aca="false">I1038/F1039/(E1038-E1039)*100</f>
        <v>-0.000720191282803035</v>
      </c>
      <c r="K1038" s="31" t="n">
        <f aca="false">IF(H1038&lt;H1039,1+K1039,0)</f>
        <v>1</v>
      </c>
      <c r="L1038" s="32" t="n">
        <f aca="false">MIN(0, H1038-MAX(H1039:H1049))</f>
        <v>-9.99999999997669E-005</v>
      </c>
      <c r="M1038" s="3" t="n">
        <f aca="false">ABS(L1038)/MAX(H1038:H1049)</f>
        <v>7.20191282803035E-006</v>
      </c>
    </row>
    <row r="1039" customFormat="false" ht="15" hidden="false" customHeight="false" outlineLevel="0" collapsed="false">
      <c r="A1039" s="25" t="s">
        <v>1049</v>
      </c>
      <c r="B1039" s="25" t="str">
        <f aca="false">LEFT(A1039,2)</f>
        <v>18</v>
      </c>
      <c r="C1039" s="26" t="n">
        <f aca="false">VLOOKUP(MID(A1039,4,4),MONTHS!$A$1:$B$12,2,0)</f>
        <v>2</v>
      </c>
      <c r="D1039" s="26" t="n">
        <f aca="false">_xlfn.NUMBERVALUE(RIGHT(A1039,2))-43</f>
        <v>20</v>
      </c>
      <c r="E1039" s="27" t="n">
        <f aca="false">DATE(2000+D1039,C1039,B1039)</f>
        <v>43879</v>
      </c>
      <c r="F1039" s="28" t="n">
        <v>13.8852</v>
      </c>
      <c r="G1039" s="28" t="n">
        <v>13.8853</v>
      </c>
      <c r="H1039" s="28" t="n">
        <v>13.8852</v>
      </c>
      <c r="I1039" s="29" t="n">
        <f aca="false">F1039-F1040</f>
        <v>0.000999999999999446</v>
      </c>
      <c r="J1039" s="30" t="n">
        <f aca="false">I1039/F1040/(E1039-E1040)*100</f>
        <v>0.00720243154088421</v>
      </c>
      <c r="K1039" s="31" t="n">
        <f aca="false">IF(H1039&lt;H1040,1+K1040,0)</f>
        <v>0</v>
      </c>
      <c r="L1039" s="32" t="n">
        <f aca="false">MIN(0, H1039-MAX(H1040:H1050))</f>
        <v>0</v>
      </c>
      <c r="M1039" s="3" t="n">
        <f aca="false">ABS(L1039)/MAX(H1039:H1050)</f>
        <v>0</v>
      </c>
    </row>
    <row r="1040" customFormat="false" ht="15" hidden="false" customHeight="false" outlineLevel="0" collapsed="false">
      <c r="A1040" s="25" t="s">
        <v>1050</v>
      </c>
      <c r="B1040" s="25" t="str">
        <f aca="false">LEFT(A1040,2)</f>
        <v>17</v>
      </c>
      <c r="C1040" s="26" t="n">
        <f aca="false">VLOOKUP(MID(A1040,4,4),MONTHS!$A$1:$B$12,2,0)</f>
        <v>2</v>
      </c>
      <c r="D1040" s="26" t="n">
        <f aca="false">_xlfn.NUMBERVALUE(RIGHT(A1040,2))-43</f>
        <v>20</v>
      </c>
      <c r="E1040" s="27" t="n">
        <f aca="false">DATE(2000+D1040,C1040,B1040)</f>
        <v>43878</v>
      </c>
      <c r="F1040" s="28" t="n">
        <v>13.8842</v>
      </c>
      <c r="G1040" s="28" t="n">
        <v>13.8843</v>
      </c>
      <c r="H1040" s="28" t="n">
        <v>13.8842</v>
      </c>
      <c r="I1040" s="29" t="n">
        <f aca="false">F1040-F1041</f>
        <v>0.00159999999999982</v>
      </c>
      <c r="J1040" s="30" t="n">
        <f aca="false">I1040/F1041/(E1040-E1041)*100</f>
        <v>0.00384173953966314</v>
      </c>
      <c r="K1040" s="31" t="n">
        <f aca="false">IF(H1040&lt;H1041,1+K1041,0)</f>
        <v>0</v>
      </c>
      <c r="L1040" s="32" t="n">
        <f aca="false">MIN(0, H1040-MAX(H1041:H1051))</f>
        <v>0</v>
      </c>
      <c r="M1040" s="3" t="n">
        <f aca="false">ABS(L1040)/MAX(H1040:H1051)</f>
        <v>0</v>
      </c>
    </row>
    <row r="1041" customFormat="false" ht="15" hidden="false" customHeight="false" outlineLevel="0" collapsed="false">
      <c r="A1041" s="25" t="s">
        <v>1051</v>
      </c>
      <c r="B1041" s="25" t="str">
        <f aca="false">LEFT(A1041,2)</f>
        <v>14</v>
      </c>
      <c r="C1041" s="26" t="n">
        <f aca="false">VLOOKUP(MID(A1041,4,4),MONTHS!$A$1:$B$12,2,0)</f>
        <v>2</v>
      </c>
      <c r="D1041" s="26" t="n">
        <f aca="false">_xlfn.NUMBERVALUE(RIGHT(A1041,2))-43</f>
        <v>20</v>
      </c>
      <c r="E1041" s="27" t="n">
        <f aca="false">DATE(2000+D1041,C1041,B1041)</f>
        <v>43875</v>
      </c>
      <c r="F1041" s="28" t="n">
        <v>13.8826</v>
      </c>
      <c r="G1041" s="28" t="n">
        <v>13.8827</v>
      </c>
      <c r="H1041" s="28" t="n">
        <v>13.8826</v>
      </c>
      <c r="I1041" s="29" t="n">
        <f aca="false">F1041-F1042</f>
        <v>0.000899999999999679</v>
      </c>
      <c r="J1041" s="30" t="n">
        <f aca="false">I1041/F1042/(E1041-E1042)*100</f>
        <v>0.00648335578495198</v>
      </c>
      <c r="K1041" s="31" t="n">
        <f aca="false">IF(H1041&lt;H1042,1+K1042,0)</f>
        <v>0</v>
      </c>
      <c r="L1041" s="32" t="n">
        <f aca="false">MIN(0, H1041-MAX(H1042:H1052))</f>
        <v>0</v>
      </c>
      <c r="M1041" s="3" t="n">
        <f aca="false">ABS(L1041)/MAX(H1041:H1052)</f>
        <v>0</v>
      </c>
    </row>
    <row r="1042" customFormat="false" ht="15" hidden="false" customHeight="false" outlineLevel="0" collapsed="false">
      <c r="A1042" s="25" t="s">
        <v>1052</v>
      </c>
      <c r="B1042" s="25" t="str">
        <f aca="false">LEFT(A1042,2)</f>
        <v>13</v>
      </c>
      <c r="C1042" s="26" t="n">
        <f aca="false">VLOOKUP(MID(A1042,4,4),MONTHS!$A$1:$B$12,2,0)</f>
        <v>2</v>
      </c>
      <c r="D1042" s="26" t="n">
        <f aca="false">_xlfn.NUMBERVALUE(RIGHT(A1042,2))-43</f>
        <v>20</v>
      </c>
      <c r="E1042" s="27" t="n">
        <f aca="false">DATE(2000+D1042,C1042,B1042)</f>
        <v>43874</v>
      </c>
      <c r="F1042" s="28" t="n">
        <v>13.8817</v>
      </c>
      <c r="G1042" s="28" t="n">
        <v>13.8818</v>
      </c>
      <c r="H1042" s="28" t="n">
        <v>13.8817</v>
      </c>
      <c r="I1042" s="29" t="n">
        <f aca="false">F1042-F1043</f>
        <v>0.00159999999999982</v>
      </c>
      <c r="J1042" s="30" t="n">
        <f aca="false">I1042/F1043/(E1042-E1043)*100</f>
        <v>0.0115272944719406</v>
      </c>
      <c r="K1042" s="31" t="n">
        <f aca="false">IF(H1042&lt;H1043,1+K1043,0)</f>
        <v>0</v>
      </c>
      <c r="L1042" s="32" t="n">
        <f aca="false">MIN(0, H1042-MAX(H1043:H1053))</f>
        <v>0</v>
      </c>
      <c r="M1042" s="3" t="n">
        <f aca="false">ABS(L1042)/MAX(H1042:H1053)</f>
        <v>0</v>
      </c>
    </row>
    <row r="1043" customFormat="false" ht="15" hidden="false" customHeight="false" outlineLevel="0" collapsed="false">
      <c r="A1043" s="25" t="s">
        <v>1053</v>
      </c>
      <c r="B1043" s="25" t="str">
        <f aca="false">LEFT(A1043,2)</f>
        <v>12</v>
      </c>
      <c r="C1043" s="26" t="n">
        <f aca="false">VLOOKUP(MID(A1043,4,4),MONTHS!$A$1:$B$12,2,0)</f>
        <v>2</v>
      </c>
      <c r="D1043" s="26" t="n">
        <f aca="false">_xlfn.NUMBERVALUE(RIGHT(A1043,2))-43</f>
        <v>20</v>
      </c>
      <c r="E1043" s="27" t="n">
        <f aca="false">DATE(2000+D1043,C1043,B1043)</f>
        <v>43873</v>
      </c>
      <c r="F1043" s="28" t="n">
        <v>13.8801</v>
      </c>
      <c r="G1043" s="28" t="n">
        <v>13.8802</v>
      </c>
      <c r="H1043" s="28" t="n">
        <v>13.8801</v>
      </c>
      <c r="I1043" s="29" t="n">
        <f aca="false">F1043-F1044</f>
        <v>-0.000199999999999534</v>
      </c>
      <c r="J1043" s="30" t="n">
        <f aca="false">I1043/F1044/(E1043-E1044)*100</f>
        <v>-0.00144089104702012</v>
      </c>
      <c r="K1043" s="31" t="n">
        <f aca="false">IF(H1043&lt;H1044,1+K1044,0)</f>
        <v>1</v>
      </c>
      <c r="L1043" s="32" t="n">
        <f aca="false">MIN(0, H1043-MAX(H1044:H1054))</f>
        <v>-0.000199999999999534</v>
      </c>
      <c r="M1043" s="3" t="n">
        <f aca="false">ABS(L1043)/MAX(H1043:H1054)</f>
        <v>1.44089104702012E-005</v>
      </c>
    </row>
    <row r="1044" customFormat="false" ht="15" hidden="false" customHeight="false" outlineLevel="0" collapsed="false">
      <c r="A1044" s="25" t="s">
        <v>1054</v>
      </c>
      <c r="B1044" s="25" t="str">
        <f aca="false">LEFT(A1044,2)</f>
        <v>11</v>
      </c>
      <c r="C1044" s="26" t="n">
        <f aca="false">VLOOKUP(MID(A1044,4,4),MONTHS!$A$1:$B$12,2,0)</f>
        <v>2</v>
      </c>
      <c r="D1044" s="26" t="n">
        <f aca="false">_xlfn.NUMBERVALUE(RIGHT(A1044,2))-43</f>
        <v>20</v>
      </c>
      <c r="E1044" s="27" t="n">
        <f aca="false">DATE(2000+D1044,C1044,B1044)</f>
        <v>43872</v>
      </c>
      <c r="F1044" s="28" t="n">
        <v>13.8803</v>
      </c>
      <c r="G1044" s="28" t="n">
        <v>13.8804</v>
      </c>
      <c r="H1044" s="28" t="n">
        <v>13.8803</v>
      </c>
      <c r="I1044" s="29" t="n">
        <f aca="false">F1044-F1045</f>
        <v>0.00169999999999959</v>
      </c>
      <c r="J1044" s="30" t="n">
        <f aca="false">I1044/F1045/(E1044-E1045)*100</f>
        <v>0.00306226852852519</v>
      </c>
      <c r="K1044" s="31" t="n">
        <f aca="false">IF(H1044&lt;H1045,1+K1045,0)</f>
        <v>0</v>
      </c>
      <c r="L1044" s="32" t="n">
        <f aca="false">MIN(0, H1044-MAX(H1045:H1055))</f>
        <v>0</v>
      </c>
      <c r="M1044" s="3" t="n">
        <f aca="false">ABS(L1044)/MAX(H1044:H1055)</f>
        <v>0</v>
      </c>
    </row>
    <row r="1045" customFormat="false" ht="15" hidden="false" customHeight="false" outlineLevel="0" collapsed="false">
      <c r="A1045" s="25" t="s">
        <v>1055</v>
      </c>
      <c r="B1045" s="25" t="str">
        <f aca="false">LEFT(A1045,2)</f>
        <v>07</v>
      </c>
      <c r="C1045" s="26" t="n">
        <f aca="false">VLOOKUP(MID(A1045,4,4),MONTHS!$A$1:$B$12,2,0)</f>
        <v>2</v>
      </c>
      <c r="D1045" s="26" t="n">
        <f aca="false">_xlfn.NUMBERVALUE(RIGHT(A1045,2))-43</f>
        <v>20</v>
      </c>
      <c r="E1045" s="27" t="n">
        <f aca="false">DATE(2000+D1045,C1045,B1045)</f>
        <v>43868</v>
      </c>
      <c r="F1045" s="28" t="n">
        <v>13.8786</v>
      </c>
      <c r="G1045" s="28" t="n">
        <v>13.8787</v>
      </c>
      <c r="H1045" s="28" t="n">
        <v>13.8786</v>
      </c>
      <c r="I1045" s="29" t="n">
        <f aca="false">F1045-F1046</f>
        <v>0.0019000000000009</v>
      </c>
      <c r="J1045" s="30" t="n">
        <f aca="false">I1045/F1046/(E1045-E1046)*100</f>
        <v>0.0136920161133476</v>
      </c>
      <c r="K1045" s="31" t="n">
        <f aca="false">IF(H1045&lt;H1046,1+K1046,0)</f>
        <v>0</v>
      </c>
      <c r="L1045" s="32" t="n">
        <f aca="false">MIN(0, H1045-MAX(H1046:H1056))</f>
        <v>0</v>
      </c>
      <c r="M1045" s="3" t="n">
        <f aca="false">ABS(L1045)/MAX(H1045:H1056)</f>
        <v>0</v>
      </c>
    </row>
    <row r="1046" customFormat="false" ht="15" hidden="false" customHeight="false" outlineLevel="0" collapsed="false">
      <c r="A1046" s="25" t="s">
        <v>1056</v>
      </c>
      <c r="B1046" s="25" t="str">
        <f aca="false">LEFT(A1046,2)</f>
        <v>06</v>
      </c>
      <c r="C1046" s="26" t="n">
        <f aca="false">VLOOKUP(MID(A1046,4,4),MONTHS!$A$1:$B$12,2,0)</f>
        <v>2</v>
      </c>
      <c r="D1046" s="26" t="n">
        <f aca="false">_xlfn.NUMBERVALUE(RIGHT(A1046,2))-43</f>
        <v>20</v>
      </c>
      <c r="E1046" s="27" t="n">
        <f aca="false">DATE(2000+D1046,C1046,B1046)</f>
        <v>43867</v>
      </c>
      <c r="F1046" s="28" t="n">
        <v>13.8767</v>
      </c>
      <c r="G1046" s="28" t="n">
        <v>13.8768</v>
      </c>
      <c r="H1046" s="28" t="n">
        <v>13.8767</v>
      </c>
      <c r="I1046" s="29" t="n">
        <f aca="false">F1046-F1047</f>
        <v>0.00209999999999866</v>
      </c>
      <c r="J1046" s="30" t="n">
        <f aca="false">I1046/F1047/(E1046-E1047)*100</f>
        <v>0.0151355714759248</v>
      </c>
      <c r="K1046" s="31" t="n">
        <f aca="false">IF(H1046&lt;H1047,1+K1047,0)</f>
        <v>0</v>
      </c>
      <c r="L1046" s="32" t="n">
        <f aca="false">MIN(0, H1046-MAX(H1047:H1057))</f>
        <v>0</v>
      </c>
      <c r="M1046" s="3" t="n">
        <f aca="false">ABS(L1046)/MAX(H1046:H1057)</f>
        <v>0</v>
      </c>
    </row>
    <row r="1047" customFormat="false" ht="15" hidden="false" customHeight="false" outlineLevel="0" collapsed="false">
      <c r="A1047" s="25" t="s">
        <v>1057</v>
      </c>
      <c r="B1047" s="25" t="str">
        <f aca="false">LEFT(A1047,2)</f>
        <v>05</v>
      </c>
      <c r="C1047" s="26" t="n">
        <f aca="false">VLOOKUP(MID(A1047,4,4),MONTHS!$A$1:$B$12,2,0)</f>
        <v>2</v>
      </c>
      <c r="D1047" s="26" t="n">
        <f aca="false">_xlfn.NUMBERVALUE(RIGHT(A1047,2))-43</f>
        <v>20</v>
      </c>
      <c r="E1047" s="27" t="n">
        <f aca="false">DATE(2000+D1047,C1047,B1047)</f>
        <v>43866</v>
      </c>
      <c r="F1047" s="28" t="n">
        <v>13.8746</v>
      </c>
      <c r="G1047" s="28" t="n">
        <v>13.8747</v>
      </c>
      <c r="H1047" s="28" t="n">
        <v>13.8746</v>
      </c>
      <c r="I1047" s="29" t="n">
        <f aca="false">F1047-F1048</f>
        <v>0.00170000000000137</v>
      </c>
      <c r="J1047" s="30" t="n">
        <f aca="false">I1047/F1048/(E1047-E1048)*100</f>
        <v>0.0122541069279052</v>
      </c>
      <c r="K1047" s="31" t="n">
        <f aca="false">IF(H1047&lt;H1048,1+K1048,0)</f>
        <v>0</v>
      </c>
      <c r="L1047" s="32" t="n">
        <f aca="false">MIN(0, H1047-MAX(H1048:H1058))</f>
        <v>0</v>
      </c>
      <c r="M1047" s="3" t="n">
        <f aca="false">ABS(L1047)/MAX(H1047:H1058)</f>
        <v>0</v>
      </c>
    </row>
    <row r="1048" customFormat="false" ht="15" hidden="false" customHeight="false" outlineLevel="0" collapsed="false">
      <c r="A1048" s="25" t="s">
        <v>1058</v>
      </c>
      <c r="B1048" s="25" t="str">
        <f aca="false">LEFT(A1048,2)</f>
        <v>04</v>
      </c>
      <c r="C1048" s="26" t="n">
        <f aca="false">VLOOKUP(MID(A1048,4,4),MONTHS!$A$1:$B$12,2,0)</f>
        <v>2</v>
      </c>
      <c r="D1048" s="26" t="n">
        <f aca="false">_xlfn.NUMBERVALUE(RIGHT(A1048,2))-43</f>
        <v>20</v>
      </c>
      <c r="E1048" s="27" t="n">
        <f aca="false">DATE(2000+D1048,C1048,B1048)</f>
        <v>43865</v>
      </c>
      <c r="F1048" s="28" t="n">
        <v>13.8729</v>
      </c>
      <c r="G1048" s="28" t="n">
        <v>13.873</v>
      </c>
      <c r="H1048" s="28" t="n">
        <v>13.8729</v>
      </c>
      <c r="I1048" s="29" t="n">
        <f aca="false">F1048-F1049</f>
        <v>0.000899999999999679</v>
      </c>
      <c r="J1048" s="30" t="n">
        <f aca="false">I1048/F1049/(E1048-E1049)*100</f>
        <v>0.00648788927335409</v>
      </c>
      <c r="K1048" s="31" t="n">
        <f aca="false">IF(H1048&lt;H1049,1+K1049,0)</f>
        <v>0</v>
      </c>
      <c r="L1048" s="32" t="n">
        <f aca="false">MIN(0, H1048-MAX(H1049:H1059))</f>
        <v>0</v>
      </c>
      <c r="M1048" s="3" t="n">
        <f aca="false">ABS(L1048)/MAX(H1048:H1059)</f>
        <v>0</v>
      </c>
    </row>
    <row r="1049" customFormat="false" ht="15" hidden="false" customHeight="false" outlineLevel="0" collapsed="false">
      <c r="A1049" s="25" t="s">
        <v>1059</v>
      </c>
      <c r="B1049" s="25" t="str">
        <f aca="false">LEFT(A1049,2)</f>
        <v>03</v>
      </c>
      <c r="C1049" s="26" t="n">
        <f aca="false">VLOOKUP(MID(A1049,4,4),MONTHS!$A$1:$B$12,2,0)</f>
        <v>2</v>
      </c>
      <c r="D1049" s="26" t="n">
        <f aca="false">_xlfn.NUMBERVALUE(RIGHT(A1049,2))-43</f>
        <v>20</v>
      </c>
      <c r="E1049" s="27" t="n">
        <f aca="false">DATE(2000+D1049,C1049,B1049)</f>
        <v>43864</v>
      </c>
      <c r="F1049" s="28" t="n">
        <v>13.872</v>
      </c>
      <c r="G1049" s="28" t="n">
        <v>13.8721</v>
      </c>
      <c r="H1049" s="28" t="n">
        <v>13.872</v>
      </c>
      <c r="I1049" s="29" t="n">
        <f aca="false">F1049-F1050</f>
        <v>0.00210000000000043</v>
      </c>
      <c r="J1049" s="30" t="n">
        <f aca="false">I1049/F1050/(E1049-E1050)*100</f>
        <v>0.00504690012184763</v>
      </c>
      <c r="K1049" s="31" t="n">
        <f aca="false">IF(H1049&lt;H1050,1+K1050,0)</f>
        <v>0</v>
      </c>
      <c r="L1049" s="32" t="n">
        <f aca="false">MIN(0, H1049-MAX(H1050:H1060))</f>
        <v>0</v>
      </c>
      <c r="M1049" s="3" t="n">
        <f aca="false">ABS(L1049)/MAX(H1049:H1060)</f>
        <v>0</v>
      </c>
    </row>
    <row r="1050" customFormat="false" ht="15" hidden="false" customHeight="false" outlineLevel="0" collapsed="false">
      <c r="A1050" s="25" t="s">
        <v>1060</v>
      </c>
      <c r="B1050" s="25" t="str">
        <f aca="false">LEFT(A1050,2)</f>
        <v>31</v>
      </c>
      <c r="C1050" s="26" t="n">
        <f aca="false">VLOOKUP(MID(A1050,4,4),MONTHS!$A$1:$B$12,2,0)</f>
        <v>1</v>
      </c>
      <c r="D1050" s="26" t="n">
        <f aca="false">_xlfn.NUMBERVALUE(RIGHT(A1050,2))-43</f>
        <v>20</v>
      </c>
      <c r="E1050" s="27" t="n">
        <f aca="false">DATE(2000+D1050,C1050,B1050)</f>
        <v>43861</v>
      </c>
      <c r="F1050" s="28" t="n">
        <v>13.8699</v>
      </c>
      <c r="G1050" s="28" t="n">
        <v>13.87</v>
      </c>
      <c r="H1050" s="28" t="n">
        <v>13.8699</v>
      </c>
      <c r="I1050" s="29" t="n">
        <f aca="false">F1050-F1051</f>
        <v>0.000999999999999446</v>
      </c>
      <c r="J1050" s="30" t="n">
        <f aca="false">I1050/F1051/(E1050-E1051)*100</f>
        <v>0.00721037717482602</v>
      </c>
      <c r="K1050" s="31" t="n">
        <f aca="false">IF(H1050&lt;H1051,1+K1051,0)</f>
        <v>0</v>
      </c>
      <c r="L1050" s="32" t="n">
        <f aca="false">MIN(0, H1050-MAX(H1051:H1061))</f>
        <v>0</v>
      </c>
      <c r="M1050" s="3" t="n">
        <f aca="false">ABS(L1050)/MAX(H1050:H1061)</f>
        <v>0</v>
      </c>
    </row>
    <row r="1051" customFormat="false" ht="15" hidden="false" customHeight="false" outlineLevel="0" collapsed="false">
      <c r="A1051" s="25" t="s">
        <v>1061</v>
      </c>
      <c r="B1051" s="25" t="str">
        <f aca="false">LEFT(A1051,2)</f>
        <v>30</v>
      </c>
      <c r="C1051" s="26" t="n">
        <f aca="false">VLOOKUP(MID(A1051,4,4),MONTHS!$A$1:$B$12,2,0)</f>
        <v>1</v>
      </c>
      <c r="D1051" s="26" t="n">
        <f aca="false">_xlfn.NUMBERVALUE(RIGHT(A1051,2))-43</f>
        <v>20</v>
      </c>
      <c r="E1051" s="27" t="n">
        <f aca="false">DATE(2000+D1051,C1051,B1051)</f>
        <v>43860</v>
      </c>
      <c r="F1051" s="28" t="n">
        <v>13.8689</v>
      </c>
      <c r="G1051" s="28" t="n">
        <v>13.869</v>
      </c>
      <c r="H1051" s="28" t="n">
        <v>13.8689</v>
      </c>
      <c r="I1051" s="29" t="n">
        <f aca="false">F1051-F1052</f>
        <v>0.000700000000000145</v>
      </c>
      <c r="J1051" s="30" t="n">
        <f aca="false">I1051/F1052/(E1051-E1052)*100</f>
        <v>0.00504751878398166</v>
      </c>
      <c r="K1051" s="31" t="n">
        <f aca="false">IF(H1051&lt;H1052,1+K1052,0)</f>
        <v>0</v>
      </c>
      <c r="L1051" s="32" t="n">
        <f aca="false">MIN(0, H1051-MAX(H1052:H1062))</f>
        <v>0</v>
      </c>
      <c r="M1051" s="3" t="n">
        <f aca="false">ABS(L1051)/MAX(H1051:H1062)</f>
        <v>0</v>
      </c>
    </row>
    <row r="1052" customFormat="false" ht="15" hidden="false" customHeight="false" outlineLevel="0" collapsed="false">
      <c r="A1052" s="25" t="s">
        <v>1062</v>
      </c>
      <c r="B1052" s="25" t="str">
        <f aca="false">LEFT(A1052,2)</f>
        <v>29</v>
      </c>
      <c r="C1052" s="26" t="n">
        <f aca="false">VLOOKUP(MID(A1052,4,4),MONTHS!$A$1:$B$12,2,0)</f>
        <v>1</v>
      </c>
      <c r="D1052" s="26" t="n">
        <f aca="false">_xlfn.NUMBERVALUE(RIGHT(A1052,2))-43</f>
        <v>20</v>
      </c>
      <c r="E1052" s="27" t="n">
        <f aca="false">DATE(2000+D1052,C1052,B1052)</f>
        <v>43859</v>
      </c>
      <c r="F1052" s="28" t="n">
        <v>13.8682</v>
      </c>
      <c r="G1052" s="28" t="n">
        <v>13.8683</v>
      </c>
      <c r="H1052" s="28" t="n">
        <v>13.8682</v>
      </c>
      <c r="I1052" s="29" t="n">
        <f aca="false">F1052-F1053</f>
        <v>0.000700000000000145</v>
      </c>
      <c r="J1052" s="30" t="n">
        <f aca="false">I1052/F1053/(E1052-E1053)*100</f>
        <v>0.00504777357130085</v>
      </c>
      <c r="K1052" s="31" t="n">
        <f aca="false">IF(H1052&lt;H1053,1+K1053,0)</f>
        <v>0</v>
      </c>
      <c r="L1052" s="32" t="n">
        <f aca="false">MIN(0, H1052-MAX(H1053:H1063))</f>
        <v>0</v>
      </c>
      <c r="M1052" s="3" t="n">
        <f aca="false">ABS(L1052)/MAX(H1052:H1063)</f>
        <v>0</v>
      </c>
    </row>
    <row r="1053" customFormat="false" ht="15" hidden="false" customHeight="false" outlineLevel="0" collapsed="false">
      <c r="A1053" s="25" t="s">
        <v>1063</v>
      </c>
      <c r="B1053" s="25" t="str">
        <f aca="false">LEFT(A1053,2)</f>
        <v>28</v>
      </c>
      <c r="C1053" s="26" t="n">
        <f aca="false">VLOOKUP(MID(A1053,4,4),MONTHS!$A$1:$B$12,2,0)</f>
        <v>1</v>
      </c>
      <c r="D1053" s="26" t="n">
        <f aca="false">_xlfn.NUMBERVALUE(RIGHT(A1053,2))-43</f>
        <v>20</v>
      </c>
      <c r="E1053" s="27" t="n">
        <f aca="false">DATE(2000+D1053,C1053,B1053)</f>
        <v>43858</v>
      </c>
      <c r="F1053" s="28" t="n">
        <v>13.8675</v>
      </c>
      <c r="G1053" s="28" t="n">
        <v>13.8676</v>
      </c>
      <c r="H1053" s="28" t="n">
        <v>13.8675</v>
      </c>
      <c r="I1053" s="29" t="n">
        <f aca="false">F1053-F1054</f>
        <v>0.000600000000000378</v>
      </c>
      <c r="J1053" s="30" t="n">
        <f aca="false">I1053/F1054/(E1053-E1054)*100</f>
        <v>0.00432685026934916</v>
      </c>
      <c r="K1053" s="31" t="n">
        <f aca="false">IF(H1053&lt;H1054,1+K1054,0)</f>
        <v>0</v>
      </c>
      <c r="L1053" s="32" t="n">
        <f aca="false">MIN(0, H1053-MAX(H1054:H1064))</f>
        <v>0</v>
      </c>
      <c r="M1053" s="3" t="n">
        <f aca="false">ABS(L1053)/MAX(H1053:H1064)</f>
        <v>0</v>
      </c>
    </row>
    <row r="1054" customFormat="false" ht="15" hidden="false" customHeight="false" outlineLevel="0" collapsed="false">
      <c r="A1054" s="25" t="s">
        <v>1064</v>
      </c>
      <c r="B1054" s="25" t="str">
        <f aca="false">LEFT(A1054,2)</f>
        <v>27</v>
      </c>
      <c r="C1054" s="26" t="n">
        <f aca="false">VLOOKUP(MID(A1054,4,4),MONTHS!$A$1:$B$12,2,0)</f>
        <v>1</v>
      </c>
      <c r="D1054" s="26" t="n">
        <f aca="false">_xlfn.NUMBERVALUE(RIGHT(A1054,2))-43</f>
        <v>20</v>
      </c>
      <c r="E1054" s="27" t="n">
        <f aca="false">DATE(2000+D1054,C1054,B1054)</f>
        <v>43857</v>
      </c>
      <c r="F1054" s="28" t="n">
        <v>13.8669</v>
      </c>
      <c r="G1054" s="28" t="n">
        <v>13.867</v>
      </c>
      <c r="H1054" s="28" t="n">
        <v>13.8669</v>
      </c>
      <c r="I1054" s="29" t="n">
        <f aca="false">F1054-F1055</f>
        <v>0.00189999999999912</v>
      </c>
      <c r="J1054" s="30" t="n">
        <f aca="false">I1054/F1055/(E1054-E1055)*100</f>
        <v>0.0045678567135452</v>
      </c>
      <c r="K1054" s="31" t="n">
        <f aca="false">IF(H1054&lt;H1055,1+K1055,0)</f>
        <v>0</v>
      </c>
      <c r="L1054" s="32" t="n">
        <f aca="false">MIN(0, H1054-MAX(H1055:H1065))</f>
        <v>0</v>
      </c>
      <c r="M1054" s="3" t="n">
        <f aca="false">ABS(L1054)/MAX(H1054:H1065)</f>
        <v>0</v>
      </c>
    </row>
    <row r="1055" customFormat="false" ht="15" hidden="false" customHeight="false" outlineLevel="0" collapsed="false">
      <c r="A1055" s="25" t="s">
        <v>1065</v>
      </c>
      <c r="B1055" s="25" t="str">
        <f aca="false">LEFT(A1055,2)</f>
        <v>24</v>
      </c>
      <c r="C1055" s="26" t="n">
        <f aca="false">VLOOKUP(MID(A1055,4,4),MONTHS!$A$1:$B$12,2,0)</f>
        <v>1</v>
      </c>
      <c r="D1055" s="26" t="n">
        <f aca="false">_xlfn.NUMBERVALUE(RIGHT(A1055,2))-43</f>
        <v>20</v>
      </c>
      <c r="E1055" s="27" t="n">
        <f aca="false">DATE(2000+D1055,C1055,B1055)</f>
        <v>43854</v>
      </c>
      <c r="F1055" s="28" t="n">
        <v>13.865</v>
      </c>
      <c r="G1055" s="28" t="n">
        <v>13.8651</v>
      </c>
      <c r="H1055" s="28" t="n">
        <v>13.865</v>
      </c>
      <c r="I1055" s="29" t="n">
        <f aca="false">F1055-F1056</f>
        <v>0.00120000000000076</v>
      </c>
      <c r="J1055" s="30" t="n">
        <f aca="false">I1055/F1056/(E1055-E1056)*100</f>
        <v>0.00865563554004498</v>
      </c>
      <c r="K1055" s="31" t="n">
        <f aca="false">IF(H1055&lt;H1056,1+K1056,0)</f>
        <v>0</v>
      </c>
      <c r="L1055" s="32" t="n">
        <f aca="false">MIN(0, H1055-MAX(H1056:H1066))</f>
        <v>0</v>
      </c>
      <c r="M1055" s="3" t="n">
        <f aca="false">ABS(L1055)/MAX(H1055:H1066)</f>
        <v>0</v>
      </c>
    </row>
    <row r="1056" customFormat="false" ht="15" hidden="false" customHeight="false" outlineLevel="0" collapsed="false">
      <c r="A1056" s="25" t="s">
        <v>1066</v>
      </c>
      <c r="B1056" s="25" t="str">
        <f aca="false">LEFT(A1056,2)</f>
        <v>23</v>
      </c>
      <c r="C1056" s="26" t="n">
        <f aca="false">VLOOKUP(MID(A1056,4,4),MONTHS!$A$1:$B$12,2,0)</f>
        <v>1</v>
      </c>
      <c r="D1056" s="26" t="n">
        <f aca="false">_xlfn.NUMBERVALUE(RIGHT(A1056,2))-43</f>
        <v>20</v>
      </c>
      <c r="E1056" s="27" t="n">
        <f aca="false">DATE(2000+D1056,C1056,B1056)</f>
        <v>43853</v>
      </c>
      <c r="F1056" s="28" t="n">
        <v>13.8638</v>
      </c>
      <c r="G1056" s="28" t="n">
        <v>13.8639</v>
      </c>
      <c r="H1056" s="28" t="n">
        <v>13.8638</v>
      </c>
      <c r="I1056" s="29" t="n">
        <f aca="false">F1056-F1057</f>
        <v>0.000700000000000145</v>
      </c>
      <c r="J1056" s="30" t="n">
        <f aca="false">I1056/F1057/(E1056-E1057)*100</f>
        <v>0.00504937568076509</v>
      </c>
      <c r="K1056" s="31" t="n">
        <f aca="false">IF(H1056&lt;H1057,1+K1057,0)</f>
        <v>0</v>
      </c>
      <c r="L1056" s="32" t="n">
        <f aca="false">MIN(0, H1056-MAX(H1057:H1067))</f>
        <v>0</v>
      </c>
      <c r="M1056" s="3" t="n">
        <f aca="false">ABS(L1056)/MAX(H1056:H1067)</f>
        <v>0</v>
      </c>
    </row>
    <row r="1057" customFormat="false" ht="15" hidden="false" customHeight="false" outlineLevel="0" collapsed="false">
      <c r="A1057" s="25" t="s">
        <v>1067</v>
      </c>
      <c r="B1057" s="25" t="str">
        <f aca="false">LEFT(A1057,2)</f>
        <v>22</v>
      </c>
      <c r="C1057" s="26" t="n">
        <f aca="false">VLOOKUP(MID(A1057,4,4),MONTHS!$A$1:$B$12,2,0)</f>
        <v>1</v>
      </c>
      <c r="D1057" s="26" t="n">
        <f aca="false">_xlfn.NUMBERVALUE(RIGHT(A1057,2))-43</f>
        <v>20</v>
      </c>
      <c r="E1057" s="27" t="n">
        <f aca="false">DATE(2000+D1057,C1057,B1057)</f>
        <v>43852</v>
      </c>
      <c r="F1057" s="28" t="n">
        <v>13.8631</v>
      </c>
      <c r="G1057" s="28" t="n">
        <v>13.8632</v>
      </c>
      <c r="H1057" s="28" t="n">
        <v>13.8631</v>
      </c>
      <c r="I1057" s="29" t="n">
        <f aca="false">F1057-F1058</f>
        <v>0.000499999999998835</v>
      </c>
      <c r="J1057" s="30" t="n">
        <f aca="false">I1057/F1058/(E1057-E1058)*100</f>
        <v>0.00360682700214126</v>
      </c>
      <c r="K1057" s="31" t="n">
        <f aca="false">IF(H1057&lt;H1058,1+K1058,0)</f>
        <v>0</v>
      </c>
      <c r="L1057" s="32" t="n">
        <f aca="false">MIN(0, H1057-MAX(H1058:H1068))</f>
        <v>0</v>
      </c>
      <c r="M1057" s="3" t="n">
        <f aca="false">ABS(L1057)/MAX(H1057:H1068)</f>
        <v>0</v>
      </c>
    </row>
    <row r="1058" customFormat="false" ht="15" hidden="false" customHeight="false" outlineLevel="0" collapsed="false">
      <c r="A1058" s="25" t="s">
        <v>1068</v>
      </c>
      <c r="B1058" s="25" t="str">
        <f aca="false">LEFT(A1058,2)</f>
        <v>21</v>
      </c>
      <c r="C1058" s="26" t="n">
        <f aca="false">VLOOKUP(MID(A1058,4,4),MONTHS!$A$1:$B$12,2,0)</f>
        <v>1</v>
      </c>
      <c r="D1058" s="26" t="n">
        <f aca="false">_xlfn.NUMBERVALUE(RIGHT(A1058,2))-43</f>
        <v>20</v>
      </c>
      <c r="E1058" s="27" t="n">
        <f aca="false">DATE(2000+D1058,C1058,B1058)</f>
        <v>43851</v>
      </c>
      <c r="F1058" s="28" t="n">
        <v>13.8626</v>
      </c>
      <c r="G1058" s="28" t="n">
        <v>13.8627</v>
      </c>
      <c r="H1058" s="28" t="n">
        <v>13.8626</v>
      </c>
      <c r="I1058" s="29" t="n">
        <f aca="false">F1058-F1059</f>
        <v>0.000600000000000378</v>
      </c>
      <c r="J1058" s="30" t="n">
        <f aca="false">I1058/F1059/(E1058-E1059)*100</f>
        <v>0.00432837974318553</v>
      </c>
      <c r="K1058" s="31" t="n">
        <f aca="false">IF(H1058&lt;H1059,1+K1059,0)</f>
        <v>0</v>
      </c>
      <c r="L1058" s="32" t="n">
        <f aca="false">MIN(0, H1058-MAX(H1059:H1069))</f>
        <v>0</v>
      </c>
      <c r="M1058" s="3" t="n">
        <f aca="false">ABS(L1058)/MAX(H1058:H1069)</f>
        <v>0</v>
      </c>
    </row>
    <row r="1059" customFormat="false" ht="15" hidden="false" customHeight="false" outlineLevel="0" collapsed="false">
      <c r="A1059" s="25" t="s">
        <v>1069</v>
      </c>
      <c r="B1059" s="25" t="str">
        <f aca="false">LEFT(A1059,2)</f>
        <v>20</v>
      </c>
      <c r="C1059" s="26" t="n">
        <f aca="false">VLOOKUP(MID(A1059,4,4),MONTHS!$A$1:$B$12,2,0)</f>
        <v>1</v>
      </c>
      <c r="D1059" s="26" t="n">
        <f aca="false">_xlfn.NUMBERVALUE(RIGHT(A1059,2))-43</f>
        <v>20</v>
      </c>
      <c r="E1059" s="27" t="n">
        <f aca="false">DATE(2000+D1059,C1059,B1059)</f>
        <v>43850</v>
      </c>
      <c r="F1059" s="28" t="n">
        <v>13.862</v>
      </c>
      <c r="G1059" s="28" t="n">
        <v>13.8621</v>
      </c>
      <c r="H1059" s="28" t="n">
        <v>13.862</v>
      </c>
      <c r="I1059" s="29" t="n">
        <f aca="false">F1059-F1060</f>
        <v>0.00130000000000052</v>
      </c>
      <c r="J1059" s="30" t="n">
        <f aca="false">I1059/F1060/(E1059-E1060)*100</f>
        <v>0.00312634523028063</v>
      </c>
      <c r="K1059" s="31" t="n">
        <f aca="false">IF(H1059&lt;H1060,1+K1060,0)</f>
        <v>0</v>
      </c>
      <c r="L1059" s="32" t="n">
        <f aca="false">MIN(0, H1059-MAX(H1060:H1070))</f>
        <v>0</v>
      </c>
      <c r="M1059" s="3" t="n">
        <f aca="false">ABS(L1059)/MAX(H1059:H1070)</f>
        <v>0</v>
      </c>
    </row>
    <row r="1060" customFormat="false" ht="15" hidden="false" customHeight="false" outlineLevel="0" collapsed="false">
      <c r="A1060" s="25" t="s">
        <v>1070</v>
      </c>
      <c r="B1060" s="25" t="str">
        <f aca="false">LEFT(A1060,2)</f>
        <v>17</v>
      </c>
      <c r="C1060" s="26" t="n">
        <f aca="false">VLOOKUP(MID(A1060,4,4),MONTHS!$A$1:$B$12,2,0)</f>
        <v>1</v>
      </c>
      <c r="D1060" s="26" t="n">
        <f aca="false">_xlfn.NUMBERVALUE(RIGHT(A1060,2))-43</f>
        <v>20</v>
      </c>
      <c r="E1060" s="27" t="n">
        <f aca="false">DATE(2000+D1060,C1060,B1060)</f>
        <v>43847</v>
      </c>
      <c r="F1060" s="28" t="n">
        <v>13.8607</v>
      </c>
      <c r="G1060" s="28" t="n">
        <v>13.8608</v>
      </c>
      <c r="H1060" s="28" t="n">
        <v>13.8607</v>
      </c>
      <c r="I1060" s="29" t="n">
        <f aca="false">F1060-F1061</f>
        <v>-0.00020000000000131</v>
      </c>
      <c r="J1060" s="30" t="n">
        <f aca="false">I1060/F1061/(E1060-E1061)*100</f>
        <v>-0.0014429077477026</v>
      </c>
      <c r="K1060" s="31" t="n">
        <f aca="false">IF(H1060&lt;H1061,1+K1061,0)</f>
        <v>1</v>
      </c>
      <c r="L1060" s="32" t="n">
        <f aca="false">MIN(0, H1060-MAX(H1061:H1071))</f>
        <v>-0.00020000000000131</v>
      </c>
      <c r="M1060" s="3" t="n">
        <f aca="false">ABS(L1060)/MAX(H1060:H1071)</f>
        <v>1.4429077477026E-005</v>
      </c>
    </row>
    <row r="1061" customFormat="false" ht="15" hidden="false" customHeight="false" outlineLevel="0" collapsed="false">
      <c r="A1061" s="25" t="s">
        <v>1071</v>
      </c>
      <c r="B1061" s="25" t="str">
        <f aca="false">LEFT(A1061,2)</f>
        <v>16</v>
      </c>
      <c r="C1061" s="26" t="n">
        <f aca="false">VLOOKUP(MID(A1061,4,4),MONTHS!$A$1:$B$12,2,0)</f>
        <v>1</v>
      </c>
      <c r="D1061" s="26" t="n">
        <f aca="false">_xlfn.NUMBERVALUE(RIGHT(A1061,2))-43</f>
        <v>20</v>
      </c>
      <c r="E1061" s="27" t="n">
        <f aca="false">DATE(2000+D1061,C1061,B1061)</f>
        <v>43846</v>
      </c>
      <c r="F1061" s="28" t="n">
        <v>13.8609</v>
      </c>
      <c r="G1061" s="28" t="n">
        <v>13.861</v>
      </c>
      <c r="H1061" s="28" t="n">
        <v>13.8609</v>
      </c>
      <c r="I1061" s="29" t="n">
        <f aca="false">F1061-F1062</f>
        <v>0.000300000000001077</v>
      </c>
      <c r="J1061" s="30" t="n">
        <f aca="false">I1061/F1062/(E1061-E1062)*100</f>
        <v>0.0021644084671737</v>
      </c>
      <c r="K1061" s="31" t="n">
        <f aca="false">IF(H1061&lt;H1062,1+K1062,0)</f>
        <v>0</v>
      </c>
      <c r="L1061" s="32" t="n">
        <f aca="false">MIN(0, H1061-MAX(H1062:H1072))</f>
        <v>0</v>
      </c>
      <c r="M1061" s="3" t="n">
        <f aca="false">ABS(L1061)/MAX(H1061:H1072)</f>
        <v>0</v>
      </c>
    </row>
    <row r="1062" customFormat="false" ht="15" hidden="false" customHeight="false" outlineLevel="0" collapsed="false">
      <c r="A1062" s="25" t="s">
        <v>1072</v>
      </c>
      <c r="B1062" s="25" t="str">
        <f aca="false">LEFT(A1062,2)</f>
        <v>15</v>
      </c>
      <c r="C1062" s="26" t="n">
        <f aca="false">VLOOKUP(MID(A1062,4,4),MONTHS!$A$1:$B$12,2,0)</f>
        <v>1</v>
      </c>
      <c r="D1062" s="26" t="n">
        <f aca="false">_xlfn.NUMBERVALUE(RIGHT(A1062,2))-43</f>
        <v>20</v>
      </c>
      <c r="E1062" s="27" t="n">
        <f aca="false">DATE(2000+D1062,C1062,B1062)</f>
        <v>43845</v>
      </c>
      <c r="F1062" s="28" t="n">
        <v>13.8606</v>
      </c>
      <c r="G1062" s="28" t="n">
        <v>13.8607</v>
      </c>
      <c r="H1062" s="28" t="n">
        <v>13.8606</v>
      </c>
      <c r="I1062" s="29" t="n">
        <f aca="false">F1062-F1063</f>
        <v>0.000199999999999534</v>
      </c>
      <c r="J1062" s="30" t="n">
        <f aca="false">I1062/F1063/(E1062-E1063)*100</f>
        <v>0.00144295979913663</v>
      </c>
      <c r="K1062" s="31" t="n">
        <f aca="false">IF(H1062&lt;H1063,1+K1063,0)</f>
        <v>0</v>
      </c>
      <c r="L1062" s="32" t="n">
        <f aca="false">MIN(0, H1062-MAX(H1063:H1073))</f>
        <v>0</v>
      </c>
      <c r="M1062" s="3" t="n">
        <f aca="false">ABS(L1062)/MAX(H1062:H1073)</f>
        <v>0</v>
      </c>
    </row>
    <row r="1063" customFormat="false" ht="15" hidden="false" customHeight="false" outlineLevel="0" collapsed="false">
      <c r="A1063" s="25" t="s">
        <v>1073</v>
      </c>
      <c r="B1063" s="25" t="str">
        <f aca="false">LEFT(A1063,2)</f>
        <v>14</v>
      </c>
      <c r="C1063" s="26" t="n">
        <f aca="false">VLOOKUP(MID(A1063,4,4),MONTHS!$A$1:$B$12,2,0)</f>
        <v>1</v>
      </c>
      <c r="D1063" s="26" t="n">
        <f aca="false">_xlfn.NUMBERVALUE(RIGHT(A1063,2))-43</f>
        <v>20</v>
      </c>
      <c r="E1063" s="27" t="n">
        <f aca="false">DATE(2000+D1063,C1063,B1063)</f>
        <v>43844</v>
      </c>
      <c r="F1063" s="28" t="n">
        <v>13.8604</v>
      </c>
      <c r="G1063" s="28" t="n">
        <v>13.8605</v>
      </c>
      <c r="H1063" s="28" t="n">
        <v>13.8604</v>
      </c>
      <c r="I1063" s="29" t="n">
        <f aca="false">F1063-F1064</f>
        <v>0.000500000000000611</v>
      </c>
      <c r="J1063" s="30" t="n">
        <f aca="false">I1063/F1064/(E1063-E1064)*100</f>
        <v>0.00360752963586037</v>
      </c>
      <c r="K1063" s="31" t="n">
        <f aca="false">IF(H1063&lt;H1064,1+K1064,0)</f>
        <v>0</v>
      </c>
      <c r="L1063" s="32" t="n">
        <f aca="false">MIN(0, H1063-MAX(H1064:H1074))</f>
        <v>0</v>
      </c>
      <c r="M1063" s="3" t="n">
        <f aca="false">ABS(L1063)/MAX(H1063:H1074)</f>
        <v>0</v>
      </c>
    </row>
    <row r="1064" customFormat="false" ht="15" hidden="false" customHeight="false" outlineLevel="0" collapsed="false">
      <c r="A1064" s="25" t="s">
        <v>1074</v>
      </c>
      <c r="B1064" s="25" t="str">
        <f aca="false">LEFT(A1064,2)</f>
        <v>13</v>
      </c>
      <c r="C1064" s="26" t="n">
        <f aca="false">VLOOKUP(MID(A1064,4,4),MONTHS!$A$1:$B$12,2,0)</f>
        <v>1</v>
      </c>
      <c r="D1064" s="26" t="n">
        <f aca="false">_xlfn.NUMBERVALUE(RIGHT(A1064,2))-43</f>
        <v>20</v>
      </c>
      <c r="E1064" s="27" t="n">
        <f aca="false">DATE(2000+D1064,C1064,B1064)</f>
        <v>43843</v>
      </c>
      <c r="F1064" s="28" t="n">
        <v>13.8599</v>
      </c>
      <c r="G1064" s="28" t="n">
        <v>13.86</v>
      </c>
      <c r="H1064" s="28" t="n">
        <v>13.8599</v>
      </c>
      <c r="I1064" s="29" t="n">
        <f aca="false">F1064-F1065</f>
        <v>0.00140000000000029</v>
      </c>
      <c r="J1064" s="30" t="n">
        <f aca="false">I1064/F1065/(E1064-E1065)*100</f>
        <v>0.00336736780074873</v>
      </c>
      <c r="K1064" s="31" t="n">
        <f aca="false">IF(H1064&lt;H1065,1+K1065,0)</f>
        <v>0</v>
      </c>
      <c r="L1064" s="32" t="n">
        <f aca="false">MIN(0, H1064-MAX(H1065:H1075))</f>
        <v>0</v>
      </c>
      <c r="M1064" s="3" t="n">
        <f aca="false">ABS(L1064)/MAX(H1064:H1075)</f>
        <v>0</v>
      </c>
    </row>
    <row r="1065" customFormat="false" ht="15" hidden="false" customHeight="false" outlineLevel="0" collapsed="false">
      <c r="A1065" s="25" t="s">
        <v>1075</v>
      </c>
      <c r="B1065" s="25" t="str">
        <f aca="false">LEFT(A1065,2)</f>
        <v>10</v>
      </c>
      <c r="C1065" s="26" t="n">
        <f aca="false">VLOOKUP(MID(A1065,4,4),MONTHS!$A$1:$B$12,2,0)</f>
        <v>1</v>
      </c>
      <c r="D1065" s="26" t="n">
        <f aca="false">_xlfn.NUMBERVALUE(RIGHT(A1065,2))-43</f>
        <v>20</v>
      </c>
      <c r="E1065" s="27" t="n">
        <f aca="false">DATE(2000+D1065,C1065,B1065)</f>
        <v>43840</v>
      </c>
      <c r="F1065" s="28" t="n">
        <v>13.8585</v>
      </c>
      <c r="G1065" s="28" t="n">
        <v>13.8586</v>
      </c>
      <c r="H1065" s="28" t="n">
        <v>13.8585</v>
      </c>
      <c r="I1065" s="29" t="n">
        <f aca="false">F1065-F1066</f>
        <v>0.000899999999999679</v>
      </c>
      <c r="J1065" s="30" t="n">
        <f aca="false">I1065/F1066/(E1065-E1066)*100</f>
        <v>0.00649463110495092</v>
      </c>
      <c r="K1065" s="31" t="n">
        <f aca="false">IF(H1065&lt;H1066,1+K1066,0)</f>
        <v>0</v>
      </c>
      <c r="L1065" s="32" t="n">
        <f aca="false">MIN(0, H1065-MAX(H1066:H1076))</f>
        <v>0</v>
      </c>
      <c r="M1065" s="3" t="n">
        <f aca="false">ABS(L1065)/MAX(H1065:H1076)</f>
        <v>0</v>
      </c>
    </row>
    <row r="1066" customFormat="false" ht="15" hidden="false" customHeight="false" outlineLevel="0" collapsed="false">
      <c r="A1066" s="25" t="s">
        <v>1076</v>
      </c>
      <c r="B1066" s="25" t="str">
        <f aca="false">LEFT(A1066,2)</f>
        <v>09</v>
      </c>
      <c r="C1066" s="26" t="n">
        <f aca="false">VLOOKUP(MID(A1066,4,4),MONTHS!$A$1:$B$12,2,0)</f>
        <v>1</v>
      </c>
      <c r="D1066" s="26" t="n">
        <f aca="false">_xlfn.NUMBERVALUE(RIGHT(A1066,2))-43</f>
        <v>20</v>
      </c>
      <c r="E1066" s="27" t="n">
        <f aca="false">DATE(2000+D1066,C1066,B1066)</f>
        <v>43839</v>
      </c>
      <c r="F1066" s="28" t="n">
        <v>13.8576</v>
      </c>
      <c r="G1066" s="28" t="n">
        <v>13.8577</v>
      </c>
      <c r="H1066" s="28" t="n">
        <v>13.8576</v>
      </c>
      <c r="I1066" s="29" t="n">
        <f aca="false">F1066-F1067</f>
        <v>0.000299999999999301</v>
      </c>
      <c r="J1066" s="30" t="n">
        <f aca="false">I1066/F1067/(E1066-E1067)*100</f>
        <v>0.00216492390291977</v>
      </c>
      <c r="K1066" s="31" t="n">
        <f aca="false">IF(H1066&lt;H1067,1+K1067,0)</f>
        <v>0</v>
      </c>
      <c r="L1066" s="32" t="n">
        <f aca="false">MIN(0, H1066-MAX(H1067:H1077))</f>
        <v>0</v>
      </c>
      <c r="M1066" s="3" t="n">
        <f aca="false">ABS(L1066)/MAX(H1066:H1077)</f>
        <v>0</v>
      </c>
    </row>
    <row r="1067" customFormat="false" ht="15" hidden="false" customHeight="false" outlineLevel="0" collapsed="false">
      <c r="A1067" s="25" t="s">
        <v>1077</v>
      </c>
      <c r="B1067" s="25" t="str">
        <f aca="false">LEFT(A1067,2)</f>
        <v>08</v>
      </c>
      <c r="C1067" s="26" t="n">
        <f aca="false">VLOOKUP(MID(A1067,4,4),MONTHS!$A$1:$B$12,2,0)</f>
        <v>1</v>
      </c>
      <c r="D1067" s="26" t="n">
        <f aca="false">_xlfn.NUMBERVALUE(RIGHT(A1067,2))-43</f>
        <v>20</v>
      </c>
      <c r="E1067" s="27" t="n">
        <f aca="false">DATE(2000+D1067,C1067,B1067)</f>
        <v>43838</v>
      </c>
      <c r="F1067" s="28" t="n">
        <v>13.8573</v>
      </c>
      <c r="G1067" s="28" t="n">
        <v>13.8574</v>
      </c>
      <c r="H1067" s="28" t="n">
        <v>13.8573</v>
      </c>
      <c r="I1067" s="29" t="n">
        <f aca="false">F1067-F1068</f>
        <v>0.000700000000000145</v>
      </c>
      <c r="J1067" s="30" t="n">
        <f aca="false">I1067/F1068/(E1067-E1068)*100</f>
        <v>0.00505174429513838</v>
      </c>
      <c r="K1067" s="31" t="n">
        <f aca="false">IF(H1067&lt;H1068,1+K1068,0)</f>
        <v>0</v>
      </c>
      <c r="L1067" s="32" t="n">
        <f aca="false">MIN(0, H1067-MAX(H1068:H1078))</f>
        <v>0</v>
      </c>
      <c r="M1067" s="3" t="n">
        <f aca="false">ABS(L1067)/MAX(H1067:H1078)</f>
        <v>0</v>
      </c>
    </row>
    <row r="1068" customFormat="false" ht="15" hidden="false" customHeight="false" outlineLevel="0" collapsed="false">
      <c r="A1068" s="25" t="s">
        <v>1078</v>
      </c>
      <c r="B1068" s="25" t="str">
        <f aca="false">LEFT(A1068,2)</f>
        <v>07</v>
      </c>
      <c r="C1068" s="26" t="n">
        <f aca="false">VLOOKUP(MID(A1068,4,4),MONTHS!$A$1:$B$12,2,0)</f>
        <v>1</v>
      </c>
      <c r="D1068" s="26" t="n">
        <f aca="false">_xlfn.NUMBERVALUE(RIGHT(A1068,2))-43</f>
        <v>20</v>
      </c>
      <c r="E1068" s="27" t="n">
        <f aca="false">DATE(2000+D1068,C1068,B1068)</f>
        <v>43837</v>
      </c>
      <c r="F1068" s="28" t="n">
        <v>13.8566</v>
      </c>
      <c r="G1068" s="28" t="n">
        <v>13.8567</v>
      </c>
      <c r="H1068" s="28" t="n">
        <v>13.8566</v>
      </c>
      <c r="I1068" s="29" t="n">
        <f aca="false">F1068-F1069</f>
        <v>0.000299999999999301</v>
      </c>
      <c r="J1068" s="30" t="n">
        <f aca="false">I1068/F1069/(E1068-E1069)*100</f>
        <v>0.00216508014404495</v>
      </c>
      <c r="K1068" s="31" t="n">
        <f aca="false">IF(H1068&lt;H1069,1+K1069,0)</f>
        <v>0</v>
      </c>
      <c r="L1068" s="32" t="n">
        <f aca="false">MIN(0, H1068-MAX(H1069:H1079))</f>
        <v>0</v>
      </c>
      <c r="M1068" s="3" t="n">
        <f aca="false">ABS(L1068)/MAX(H1068:H1079)</f>
        <v>0</v>
      </c>
    </row>
    <row r="1069" customFormat="false" ht="15" hidden="false" customHeight="false" outlineLevel="0" collapsed="false">
      <c r="A1069" s="25" t="s">
        <v>1079</v>
      </c>
      <c r="B1069" s="25" t="str">
        <f aca="false">LEFT(A1069,2)</f>
        <v>06</v>
      </c>
      <c r="C1069" s="26" t="n">
        <f aca="false">VLOOKUP(MID(A1069,4,4),MONTHS!$A$1:$B$12,2,0)</f>
        <v>1</v>
      </c>
      <c r="D1069" s="26" t="n">
        <f aca="false">_xlfn.NUMBERVALUE(RIGHT(A1069,2))-43</f>
        <v>20</v>
      </c>
      <c r="E1069" s="27" t="n">
        <f aca="false">DATE(2000+D1069,C1069,B1069)</f>
        <v>43836</v>
      </c>
      <c r="F1069" s="28" t="n">
        <v>13.8563</v>
      </c>
      <c r="G1069" s="28" t="n">
        <v>13.8564</v>
      </c>
      <c r="H1069" s="28" t="n">
        <v>13.8563</v>
      </c>
      <c r="I1069" s="29" t="n">
        <f aca="false">F1069-F1070</f>
        <v>0.00150000000000006</v>
      </c>
      <c r="J1069" s="30" t="n">
        <f aca="false">I1069/F1070/(E1069-E1070)*100</f>
        <v>0.0036088575800446</v>
      </c>
      <c r="K1069" s="31" t="n">
        <f aca="false">IF(H1069&lt;H1070,1+K1070,0)</f>
        <v>0</v>
      </c>
      <c r="L1069" s="32" t="n">
        <f aca="false">MIN(0, H1069-MAX(H1070:H1080))</f>
        <v>0</v>
      </c>
      <c r="M1069" s="3" t="n">
        <f aca="false">ABS(L1069)/MAX(H1069:H1080)</f>
        <v>0</v>
      </c>
    </row>
    <row r="1070" customFormat="false" ht="15" hidden="false" customHeight="false" outlineLevel="0" collapsed="false">
      <c r="A1070" s="25" t="s">
        <v>1080</v>
      </c>
      <c r="B1070" s="25" t="str">
        <f aca="false">LEFT(A1070,2)</f>
        <v>03</v>
      </c>
      <c r="C1070" s="26" t="n">
        <f aca="false">VLOOKUP(MID(A1070,4,4),MONTHS!$A$1:$B$12,2,0)</f>
        <v>1</v>
      </c>
      <c r="D1070" s="26" t="n">
        <f aca="false">_xlfn.NUMBERVALUE(RIGHT(A1070,2))-43</f>
        <v>20</v>
      </c>
      <c r="E1070" s="27" t="n">
        <f aca="false">DATE(2000+D1070,C1070,B1070)</f>
        <v>43833</v>
      </c>
      <c r="F1070" s="28" t="n">
        <v>13.8548</v>
      </c>
      <c r="G1070" s="28" t="n">
        <v>13.8549</v>
      </c>
      <c r="H1070" s="28" t="n">
        <v>13.8548</v>
      </c>
      <c r="I1070" s="29" t="n">
        <f aca="false">F1070-F1071</f>
        <v>0.00150000000000006</v>
      </c>
      <c r="J1070" s="30" t="n">
        <f aca="false">I1070/F1071/(E1070-E1071)*100</f>
        <v>0.0108277450138238</v>
      </c>
      <c r="K1070" s="31" t="n">
        <f aca="false">IF(H1070&lt;H1071,1+K1071,0)</f>
        <v>0</v>
      </c>
      <c r="L1070" s="32" t="n">
        <f aca="false">MIN(0, H1070-MAX(H1071:H1081))</f>
        <v>0</v>
      </c>
      <c r="M1070" s="3" t="n">
        <f aca="false">ABS(L1070)/MAX(H1070:H1081)</f>
        <v>0</v>
      </c>
    </row>
    <row r="1071" customFormat="false" ht="15" hidden="false" customHeight="false" outlineLevel="0" collapsed="false">
      <c r="A1071" s="25" t="s">
        <v>1081</v>
      </c>
      <c r="B1071" s="25" t="str">
        <f aca="false">LEFT(A1071,2)</f>
        <v>02</v>
      </c>
      <c r="C1071" s="26" t="n">
        <f aca="false">VLOOKUP(MID(A1071,4,4),MONTHS!$A$1:$B$12,2,0)</f>
        <v>1</v>
      </c>
      <c r="D1071" s="26" t="n">
        <f aca="false">_xlfn.NUMBERVALUE(RIGHT(A1071,2))-43</f>
        <v>20</v>
      </c>
      <c r="E1071" s="27" t="n">
        <f aca="false">DATE(2000+D1071,C1071,B1071)</f>
        <v>43832</v>
      </c>
      <c r="F1071" s="28" t="n">
        <v>13.8533</v>
      </c>
      <c r="G1071" s="28" t="n">
        <v>13.8534</v>
      </c>
      <c r="H1071" s="28" t="n">
        <v>13.8533</v>
      </c>
      <c r="I1071" s="29" t="n">
        <f aca="false">F1071-F1072</f>
        <v>0.00240000000000151</v>
      </c>
      <c r="J1071" s="30" t="n">
        <f aca="false">I1071/F1072/(E1071-E1072)*100</f>
        <v>0.00577579796259091</v>
      </c>
      <c r="K1071" s="31" t="n">
        <f aca="false">IF(H1071&lt;H1072,1+K1072,0)</f>
        <v>0</v>
      </c>
      <c r="L1071" s="32" t="n">
        <f aca="false">MIN(0, H1071-MAX(H1072:H1082))</f>
        <v>0</v>
      </c>
      <c r="M1071" s="3" t="n">
        <f aca="false">ABS(L1071)/MAX(H1071:H1082)</f>
        <v>0</v>
      </c>
    </row>
    <row r="1072" customFormat="false" ht="15" hidden="false" customHeight="false" outlineLevel="0" collapsed="false">
      <c r="A1072" s="25" t="s">
        <v>1082</v>
      </c>
      <c r="B1072" s="25" t="str">
        <f aca="false">LEFT(A1072,2)</f>
        <v>30</v>
      </c>
      <c r="C1072" s="26" t="n">
        <f aca="false">VLOOKUP(MID(A1072,4,4),MONTHS!$A$1:$B$12,2,0)</f>
        <v>12</v>
      </c>
      <c r="D1072" s="26" t="n">
        <f aca="false">_xlfn.NUMBERVALUE(RIGHT(A1072,2))-43</f>
        <v>19</v>
      </c>
      <c r="E1072" s="27" t="n">
        <f aca="false">DATE(2000+D1072,C1072,B1072)</f>
        <v>43829</v>
      </c>
      <c r="F1072" s="28" t="n">
        <v>13.8509</v>
      </c>
      <c r="G1072" s="28" t="n">
        <v>13.851</v>
      </c>
      <c r="H1072" s="28" t="n">
        <v>13.8509</v>
      </c>
      <c r="I1072" s="29" t="n">
        <f aca="false">F1072-F1073</f>
        <v>0.00150000000000006</v>
      </c>
      <c r="J1072" s="30" t="n">
        <f aca="false">I1072/F1073/(E1072-E1073)*100</f>
        <v>0.00361026470460828</v>
      </c>
      <c r="K1072" s="31" t="n">
        <f aca="false">IF(H1072&lt;H1073,1+K1073,0)</f>
        <v>0</v>
      </c>
      <c r="L1072" s="32" t="n">
        <f aca="false">MIN(0, H1072-MAX(H1073:H1083))</f>
        <v>0</v>
      </c>
      <c r="M1072" s="3" t="n">
        <f aca="false">ABS(L1072)/MAX(H1072:H1083)</f>
        <v>0</v>
      </c>
    </row>
    <row r="1073" customFormat="false" ht="15" hidden="false" customHeight="false" outlineLevel="0" collapsed="false">
      <c r="A1073" s="25" t="s">
        <v>1083</v>
      </c>
      <c r="B1073" s="25" t="str">
        <f aca="false">LEFT(A1073,2)</f>
        <v>27</v>
      </c>
      <c r="C1073" s="26" t="n">
        <f aca="false">VLOOKUP(MID(A1073,4,4),MONTHS!$A$1:$B$12,2,0)</f>
        <v>12</v>
      </c>
      <c r="D1073" s="26" t="n">
        <f aca="false">_xlfn.NUMBERVALUE(RIGHT(A1073,2))-43</f>
        <v>19</v>
      </c>
      <c r="E1073" s="27" t="n">
        <f aca="false">DATE(2000+D1073,C1073,B1073)</f>
        <v>43826</v>
      </c>
      <c r="F1073" s="28" t="n">
        <v>13.8494</v>
      </c>
      <c r="G1073" s="28" t="n">
        <v>13.8495</v>
      </c>
      <c r="H1073" s="28" t="n">
        <v>13.8494</v>
      </c>
      <c r="I1073" s="29" t="n">
        <f aca="false">F1073-F1074</f>
        <v>0.000199999999999534</v>
      </c>
      <c r="J1073" s="30" t="n">
        <f aca="false">I1073/F1074/(E1073-E1074)*100</f>
        <v>0.00144412673655904</v>
      </c>
      <c r="K1073" s="31" t="n">
        <f aca="false">IF(H1073&lt;H1074,1+K1074,0)</f>
        <v>0</v>
      </c>
      <c r="L1073" s="32" t="n">
        <f aca="false">MIN(0, H1073-MAX(H1074:H1084))</f>
        <v>0</v>
      </c>
      <c r="M1073" s="3" t="n">
        <f aca="false">ABS(L1073)/MAX(H1073:H1084)</f>
        <v>0</v>
      </c>
    </row>
    <row r="1074" customFormat="false" ht="15" hidden="false" customHeight="false" outlineLevel="0" collapsed="false">
      <c r="A1074" s="25" t="s">
        <v>1084</v>
      </c>
      <c r="B1074" s="25" t="str">
        <f aca="false">LEFT(A1074,2)</f>
        <v>26</v>
      </c>
      <c r="C1074" s="26" t="n">
        <f aca="false">VLOOKUP(MID(A1074,4,4),MONTHS!$A$1:$B$12,2,0)</f>
        <v>12</v>
      </c>
      <c r="D1074" s="26" t="n">
        <f aca="false">_xlfn.NUMBERVALUE(RIGHT(A1074,2))-43</f>
        <v>19</v>
      </c>
      <c r="E1074" s="27" t="n">
        <f aca="false">DATE(2000+D1074,C1074,B1074)</f>
        <v>43825</v>
      </c>
      <c r="F1074" s="28" t="n">
        <v>13.8492</v>
      </c>
      <c r="G1074" s="28" t="n">
        <v>13.8493</v>
      </c>
      <c r="H1074" s="28" t="n">
        <v>13.8492</v>
      </c>
      <c r="I1074" s="29" t="n">
        <f aca="false">F1074-F1075</f>
        <v>0.000899999999999679</v>
      </c>
      <c r="J1074" s="30" t="n">
        <f aca="false">I1074/F1075/(E1074-E1075)*100</f>
        <v>0.00649899265613598</v>
      </c>
      <c r="K1074" s="31" t="n">
        <f aca="false">IF(H1074&lt;H1075,1+K1075,0)</f>
        <v>0</v>
      </c>
      <c r="L1074" s="32" t="n">
        <f aca="false">MIN(0, H1074-MAX(H1075:H1085))</f>
        <v>0</v>
      </c>
      <c r="M1074" s="3" t="n">
        <f aca="false">ABS(L1074)/MAX(H1074:H1085)</f>
        <v>0</v>
      </c>
    </row>
    <row r="1075" customFormat="false" ht="15" hidden="false" customHeight="false" outlineLevel="0" collapsed="false">
      <c r="A1075" s="25" t="s">
        <v>1085</v>
      </c>
      <c r="B1075" s="25" t="str">
        <f aca="false">LEFT(A1075,2)</f>
        <v>25</v>
      </c>
      <c r="C1075" s="26" t="n">
        <f aca="false">VLOOKUP(MID(A1075,4,4),MONTHS!$A$1:$B$12,2,0)</f>
        <v>12</v>
      </c>
      <c r="D1075" s="26" t="n">
        <f aca="false">_xlfn.NUMBERVALUE(RIGHT(A1075,2))-43</f>
        <v>19</v>
      </c>
      <c r="E1075" s="27" t="n">
        <f aca="false">DATE(2000+D1075,C1075,B1075)</f>
        <v>43824</v>
      </c>
      <c r="F1075" s="28" t="n">
        <v>13.8483</v>
      </c>
      <c r="G1075" s="28" t="n">
        <v>13.8484</v>
      </c>
      <c r="H1075" s="28" t="n">
        <v>13.8483</v>
      </c>
      <c r="I1075" s="29" t="n">
        <f aca="false">F1075-F1076</f>
        <v>0.000500000000000611</v>
      </c>
      <c r="J1075" s="30" t="n">
        <f aca="false">I1075/F1076/(E1075-E1076)*100</f>
        <v>0.0036106818411633</v>
      </c>
      <c r="K1075" s="31" t="n">
        <f aca="false">IF(H1075&lt;H1076,1+K1076,0)</f>
        <v>0</v>
      </c>
      <c r="L1075" s="32" t="n">
        <f aca="false">MIN(0, H1075-MAX(H1076:H1086))</f>
        <v>0</v>
      </c>
      <c r="M1075" s="3" t="n">
        <f aca="false">ABS(L1075)/MAX(H1075:H1086)</f>
        <v>0</v>
      </c>
    </row>
    <row r="1076" customFormat="false" ht="15" hidden="false" customHeight="false" outlineLevel="0" collapsed="false">
      <c r="A1076" s="25" t="s">
        <v>1086</v>
      </c>
      <c r="B1076" s="25" t="str">
        <f aca="false">LEFT(A1076,2)</f>
        <v>24</v>
      </c>
      <c r="C1076" s="26" t="n">
        <f aca="false">VLOOKUP(MID(A1076,4,4),MONTHS!$A$1:$B$12,2,0)</f>
        <v>12</v>
      </c>
      <c r="D1076" s="26" t="n">
        <f aca="false">_xlfn.NUMBERVALUE(RIGHT(A1076,2))-43</f>
        <v>19</v>
      </c>
      <c r="E1076" s="27" t="n">
        <f aca="false">DATE(2000+D1076,C1076,B1076)</f>
        <v>43823</v>
      </c>
      <c r="F1076" s="28" t="n">
        <v>13.8478</v>
      </c>
      <c r="G1076" s="28" t="n">
        <v>13.8479</v>
      </c>
      <c r="H1076" s="28" t="n">
        <v>13.8478</v>
      </c>
      <c r="I1076" s="29" t="n">
        <f aca="false">F1076-F1077</f>
        <v>0.00109999999999921</v>
      </c>
      <c r="J1076" s="30" t="n">
        <f aca="false">I1076/F1077/(E1076-E1077)*100</f>
        <v>0.00794413109260122</v>
      </c>
      <c r="K1076" s="31" t="n">
        <f aca="false">IF(H1076&lt;H1077,1+K1077,0)</f>
        <v>0</v>
      </c>
      <c r="L1076" s="32" t="n">
        <f aca="false">MIN(0, H1076-MAX(H1077:H1087))</f>
        <v>0</v>
      </c>
      <c r="M1076" s="3" t="n">
        <f aca="false">ABS(L1076)/MAX(H1076:H1087)</f>
        <v>0</v>
      </c>
    </row>
    <row r="1077" customFormat="false" ht="15" hidden="false" customHeight="false" outlineLevel="0" collapsed="false">
      <c r="A1077" s="25" t="s">
        <v>1087</v>
      </c>
      <c r="B1077" s="25" t="str">
        <f aca="false">LEFT(A1077,2)</f>
        <v>23</v>
      </c>
      <c r="C1077" s="26" t="n">
        <f aca="false">VLOOKUP(MID(A1077,4,4),MONTHS!$A$1:$B$12,2,0)</f>
        <v>12</v>
      </c>
      <c r="D1077" s="26" t="n">
        <f aca="false">_xlfn.NUMBERVALUE(RIGHT(A1077,2))-43</f>
        <v>19</v>
      </c>
      <c r="E1077" s="27" t="n">
        <f aca="false">DATE(2000+D1077,C1077,B1077)</f>
        <v>43822</v>
      </c>
      <c r="F1077" s="28" t="n">
        <v>13.8467</v>
      </c>
      <c r="G1077" s="28" t="n">
        <v>13.8468</v>
      </c>
      <c r="H1077" s="28" t="n">
        <v>13.8467</v>
      </c>
      <c r="I1077" s="29" t="n">
        <f aca="false">F1077-F1078</f>
        <v>0.00159999999999982</v>
      </c>
      <c r="J1077" s="30" t="n">
        <f aca="false">I1077/F1078/(E1077-E1078)*100</f>
        <v>0.0038521450428908</v>
      </c>
      <c r="K1077" s="31" t="n">
        <f aca="false">IF(H1077&lt;H1078,1+K1078,0)</f>
        <v>0</v>
      </c>
      <c r="L1077" s="32" t="n">
        <f aca="false">MIN(0, H1077-MAX(H1078:H1088))</f>
        <v>0</v>
      </c>
      <c r="M1077" s="3" t="n">
        <f aca="false">ABS(L1077)/MAX(H1077:H1088)</f>
        <v>0</v>
      </c>
    </row>
    <row r="1078" customFormat="false" ht="15" hidden="false" customHeight="false" outlineLevel="0" collapsed="false">
      <c r="A1078" s="25" t="s">
        <v>1088</v>
      </c>
      <c r="B1078" s="25" t="str">
        <f aca="false">LEFT(A1078,2)</f>
        <v>20</v>
      </c>
      <c r="C1078" s="26" t="n">
        <f aca="false">VLOOKUP(MID(A1078,4,4),MONTHS!$A$1:$B$12,2,0)</f>
        <v>12</v>
      </c>
      <c r="D1078" s="26" t="n">
        <f aca="false">_xlfn.NUMBERVALUE(RIGHT(A1078,2))-43</f>
        <v>19</v>
      </c>
      <c r="E1078" s="27" t="n">
        <f aca="false">DATE(2000+D1078,C1078,B1078)</f>
        <v>43819</v>
      </c>
      <c r="F1078" s="28" t="n">
        <v>13.8451</v>
      </c>
      <c r="G1078" s="28" t="n">
        <v>13.8452</v>
      </c>
      <c r="H1078" s="28" t="n">
        <v>13.8451</v>
      </c>
      <c r="I1078" s="29" t="n">
        <f aca="false">F1078-F1079</f>
        <v>0.000700000000000145</v>
      </c>
      <c r="J1078" s="30" t="n">
        <f aca="false">I1078/F1079/(E1078-E1079)*100</f>
        <v>0.00505619600705083</v>
      </c>
      <c r="K1078" s="31" t="n">
        <f aca="false">IF(H1078&lt;H1079,1+K1079,0)</f>
        <v>0</v>
      </c>
      <c r="L1078" s="32" t="n">
        <f aca="false">MIN(0, H1078-MAX(H1079:H1089))</f>
        <v>0</v>
      </c>
      <c r="M1078" s="3" t="n">
        <f aca="false">ABS(L1078)/MAX(H1078:H1089)</f>
        <v>0</v>
      </c>
    </row>
    <row r="1079" customFormat="false" ht="15" hidden="false" customHeight="false" outlineLevel="0" collapsed="false">
      <c r="A1079" s="25" t="s">
        <v>1089</v>
      </c>
      <c r="B1079" s="25" t="str">
        <f aca="false">LEFT(A1079,2)</f>
        <v>19</v>
      </c>
      <c r="C1079" s="26" t="n">
        <f aca="false">VLOOKUP(MID(A1079,4,4),MONTHS!$A$1:$B$12,2,0)</f>
        <v>12</v>
      </c>
      <c r="D1079" s="26" t="n">
        <f aca="false">_xlfn.NUMBERVALUE(RIGHT(A1079,2))-43</f>
        <v>19</v>
      </c>
      <c r="E1079" s="27" t="n">
        <f aca="false">DATE(2000+D1079,C1079,B1079)</f>
        <v>43818</v>
      </c>
      <c r="F1079" s="28" t="n">
        <v>13.8444</v>
      </c>
      <c r="G1079" s="28" t="n">
        <v>13.8445</v>
      </c>
      <c r="H1079" s="28" t="n">
        <v>13.8444</v>
      </c>
      <c r="I1079" s="29" t="n">
        <f aca="false">F1079-F1080</f>
        <v>0.000600000000000378</v>
      </c>
      <c r="J1079" s="30" t="n">
        <f aca="false">I1079/F1080/(E1079-E1080)*100</f>
        <v>0.00433407012525736</v>
      </c>
      <c r="K1079" s="31" t="n">
        <f aca="false">IF(H1079&lt;H1080,1+K1080,0)</f>
        <v>0</v>
      </c>
      <c r="L1079" s="32" t="n">
        <f aca="false">MIN(0, H1079-MAX(H1080:H1090))</f>
        <v>0</v>
      </c>
      <c r="M1079" s="3" t="n">
        <f aca="false">ABS(L1079)/MAX(H1079:H1090)</f>
        <v>0</v>
      </c>
    </row>
    <row r="1080" customFormat="false" ht="15" hidden="false" customHeight="false" outlineLevel="0" collapsed="false">
      <c r="A1080" s="25" t="s">
        <v>1090</v>
      </c>
      <c r="B1080" s="25" t="str">
        <f aca="false">LEFT(A1080,2)</f>
        <v>18</v>
      </c>
      <c r="C1080" s="26" t="n">
        <f aca="false">VLOOKUP(MID(A1080,4,4),MONTHS!$A$1:$B$12,2,0)</f>
        <v>12</v>
      </c>
      <c r="D1080" s="26" t="n">
        <f aca="false">_xlfn.NUMBERVALUE(RIGHT(A1080,2))-43</f>
        <v>19</v>
      </c>
      <c r="E1080" s="27" t="n">
        <f aca="false">DATE(2000+D1080,C1080,B1080)</f>
        <v>43817</v>
      </c>
      <c r="F1080" s="28" t="n">
        <v>13.8438</v>
      </c>
      <c r="G1080" s="28" t="n">
        <v>13.8439</v>
      </c>
      <c r="H1080" s="28" t="n">
        <v>13.8438</v>
      </c>
      <c r="I1080" s="29" t="n">
        <f aca="false">F1080-F1081</f>
        <v>0.000700000000000145</v>
      </c>
      <c r="J1080" s="30" t="n">
        <f aca="false">I1080/F1081/(E1080-E1081)*100</f>
        <v>0.00505667083240131</v>
      </c>
      <c r="K1080" s="31" t="n">
        <f aca="false">IF(H1080&lt;H1081,1+K1081,0)</f>
        <v>0</v>
      </c>
      <c r="L1080" s="32" t="n">
        <f aca="false">MIN(0, H1080-MAX(H1081:H1091))</f>
        <v>0</v>
      </c>
      <c r="M1080" s="3" t="n">
        <f aca="false">ABS(L1080)/MAX(H1080:H1091)</f>
        <v>0</v>
      </c>
    </row>
    <row r="1081" customFormat="false" ht="15" hidden="false" customHeight="false" outlineLevel="0" collapsed="false">
      <c r="A1081" s="25" t="s">
        <v>1091</v>
      </c>
      <c r="B1081" s="25" t="str">
        <f aca="false">LEFT(A1081,2)</f>
        <v>17</v>
      </c>
      <c r="C1081" s="26" t="n">
        <f aca="false">VLOOKUP(MID(A1081,4,4),MONTHS!$A$1:$B$12,2,0)</f>
        <v>12</v>
      </c>
      <c r="D1081" s="26" t="n">
        <f aca="false">_xlfn.NUMBERVALUE(RIGHT(A1081,2))-43</f>
        <v>19</v>
      </c>
      <c r="E1081" s="27" t="n">
        <f aca="false">DATE(2000+D1081,C1081,B1081)</f>
        <v>43816</v>
      </c>
      <c r="F1081" s="28" t="n">
        <v>13.8431</v>
      </c>
      <c r="G1081" s="28" t="n">
        <v>13.8432</v>
      </c>
      <c r="H1081" s="28" t="n">
        <v>13.8431</v>
      </c>
      <c r="I1081" s="29" t="n">
        <f aca="false">F1081-F1082</f>
        <v>0.000700000000000145</v>
      </c>
      <c r="J1081" s="30" t="n">
        <f aca="false">I1081/F1082/(E1081-E1082)*100</f>
        <v>0.0050569265445309</v>
      </c>
      <c r="K1081" s="31" t="n">
        <f aca="false">IF(H1081&lt;H1082,1+K1082,0)</f>
        <v>0</v>
      </c>
      <c r="L1081" s="32" t="n">
        <f aca="false">MIN(0, H1081-MAX(H1082:H1092))</f>
        <v>0</v>
      </c>
      <c r="M1081" s="3" t="n">
        <f aca="false">ABS(L1081)/MAX(H1081:H1092)</f>
        <v>0</v>
      </c>
    </row>
    <row r="1082" customFormat="false" ht="15" hidden="false" customHeight="false" outlineLevel="0" collapsed="false">
      <c r="A1082" s="25" t="s">
        <v>1092</v>
      </c>
      <c r="B1082" s="25" t="str">
        <f aca="false">LEFT(A1082,2)</f>
        <v>16</v>
      </c>
      <c r="C1082" s="26" t="n">
        <f aca="false">VLOOKUP(MID(A1082,4,4),MONTHS!$A$1:$B$12,2,0)</f>
        <v>12</v>
      </c>
      <c r="D1082" s="26" t="n">
        <f aca="false">_xlfn.NUMBERVALUE(RIGHT(A1082,2))-43</f>
        <v>19</v>
      </c>
      <c r="E1082" s="27" t="n">
        <f aca="false">DATE(2000+D1082,C1082,B1082)</f>
        <v>43815</v>
      </c>
      <c r="F1082" s="28" t="n">
        <v>13.8424</v>
      </c>
      <c r="G1082" s="28" t="n">
        <v>13.8425</v>
      </c>
      <c r="H1082" s="28" t="n">
        <v>13.8424</v>
      </c>
      <c r="I1082" s="29" t="n">
        <f aca="false">F1082-F1083</f>
        <v>0.00150000000000006</v>
      </c>
      <c r="J1082" s="30" t="n">
        <f aca="false">I1082/F1083/(E1082-E1083)*100</f>
        <v>0.00361248184727885</v>
      </c>
      <c r="K1082" s="31" t="n">
        <f aca="false">IF(H1082&lt;H1083,1+K1083,0)</f>
        <v>0</v>
      </c>
      <c r="L1082" s="32" t="n">
        <f aca="false">MIN(0, H1082-MAX(H1083:H1093))</f>
        <v>0</v>
      </c>
      <c r="M1082" s="3" t="n">
        <f aca="false">ABS(L1082)/MAX(H1082:H1093)</f>
        <v>0</v>
      </c>
    </row>
    <row r="1083" customFormat="false" ht="15" hidden="false" customHeight="false" outlineLevel="0" collapsed="false">
      <c r="A1083" s="25" t="s">
        <v>1093</v>
      </c>
      <c r="B1083" s="25" t="str">
        <f aca="false">LEFT(A1083,2)</f>
        <v>13</v>
      </c>
      <c r="C1083" s="26" t="n">
        <f aca="false">VLOOKUP(MID(A1083,4,4),MONTHS!$A$1:$B$12,2,0)</f>
        <v>12</v>
      </c>
      <c r="D1083" s="26" t="n">
        <f aca="false">_xlfn.NUMBERVALUE(RIGHT(A1083,2))-43</f>
        <v>19</v>
      </c>
      <c r="E1083" s="27" t="n">
        <f aca="false">DATE(2000+D1083,C1083,B1083)</f>
        <v>43812</v>
      </c>
      <c r="F1083" s="28" t="n">
        <v>13.8409</v>
      </c>
      <c r="G1083" s="28" t="n">
        <v>13.841</v>
      </c>
      <c r="H1083" s="28" t="n">
        <v>13.8409</v>
      </c>
      <c r="I1083" s="29" t="n">
        <f aca="false">F1083-F1084</f>
        <v>0.000299999999999301</v>
      </c>
      <c r="J1083" s="30" t="n">
        <f aca="false">I1083/F1084/(E1083-E1084)*100</f>
        <v>0.00216753608947084</v>
      </c>
      <c r="K1083" s="31" t="n">
        <f aca="false">IF(H1083&lt;H1084,1+K1084,0)</f>
        <v>0</v>
      </c>
      <c r="L1083" s="32" t="n">
        <f aca="false">MIN(0, H1083-MAX(H1084:H1094))</f>
        <v>0</v>
      </c>
      <c r="M1083" s="3" t="n">
        <f aca="false">ABS(L1083)/MAX(H1083:H1094)</f>
        <v>0</v>
      </c>
    </row>
    <row r="1084" customFormat="false" ht="15" hidden="false" customHeight="false" outlineLevel="0" collapsed="false">
      <c r="A1084" s="25" t="s">
        <v>1094</v>
      </c>
      <c r="B1084" s="25" t="str">
        <f aca="false">LEFT(A1084,2)</f>
        <v>12</v>
      </c>
      <c r="C1084" s="26" t="n">
        <f aca="false">VLOOKUP(MID(A1084,4,4),MONTHS!$A$1:$B$12,2,0)</f>
        <v>12</v>
      </c>
      <c r="D1084" s="26" t="n">
        <f aca="false">_xlfn.NUMBERVALUE(RIGHT(A1084,2))-43</f>
        <v>19</v>
      </c>
      <c r="E1084" s="27" t="n">
        <f aca="false">DATE(2000+D1084,C1084,B1084)</f>
        <v>43811</v>
      </c>
      <c r="F1084" s="28" t="n">
        <v>13.8406</v>
      </c>
      <c r="G1084" s="28" t="n">
        <v>13.8407</v>
      </c>
      <c r="H1084" s="28" t="n">
        <v>13.8406</v>
      </c>
      <c r="I1084" s="29" t="n">
        <f aca="false">F1084-F1085</f>
        <v>0.000700000000000145</v>
      </c>
      <c r="J1084" s="30" t="n">
        <f aca="false">I1084/F1085/(E1084-E1085)*100</f>
        <v>0.00505784001329594</v>
      </c>
      <c r="K1084" s="31" t="n">
        <f aca="false">IF(H1084&lt;H1085,1+K1085,0)</f>
        <v>0</v>
      </c>
      <c r="L1084" s="32" t="n">
        <f aca="false">MIN(0, H1084-MAX(H1085:H1095))</f>
        <v>0</v>
      </c>
      <c r="M1084" s="3" t="n">
        <f aca="false">ABS(L1084)/MAX(H1084:H1095)</f>
        <v>0</v>
      </c>
    </row>
    <row r="1085" customFormat="false" ht="15" hidden="false" customHeight="false" outlineLevel="0" collapsed="false">
      <c r="A1085" s="25" t="s">
        <v>1095</v>
      </c>
      <c r="B1085" s="25" t="str">
        <f aca="false">LEFT(A1085,2)</f>
        <v>11</v>
      </c>
      <c r="C1085" s="26" t="n">
        <f aca="false">VLOOKUP(MID(A1085,4,4),MONTHS!$A$1:$B$12,2,0)</f>
        <v>12</v>
      </c>
      <c r="D1085" s="26" t="n">
        <f aca="false">_xlfn.NUMBERVALUE(RIGHT(A1085,2))-43</f>
        <v>19</v>
      </c>
      <c r="E1085" s="27" t="n">
        <f aca="false">DATE(2000+D1085,C1085,B1085)</f>
        <v>43810</v>
      </c>
      <c r="F1085" s="28" t="n">
        <v>13.8399</v>
      </c>
      <c r="G1085" s="28" t="n">
        <v>13.84</v>
      </c>
      <c r="H1085" s="28" t="n">
        <v>13.8399</v>
      </c>
      <c r="I1085" s="29" t="n">
        <f aca="false">F1085-F1086</f>
        <v>0.000899999999999679</v>
      </c>
      <c r="J1085" s="30" t="n">
        <f aca="false">I1085/F1086/(E1085-E1086)*100</f>
        <v>0.00325168003468343</v>
      </c>
      <c r="K1085" s="31" t="n">
        <f aca="false">IF(H1085&lt;H1086,1+K1086,0)</f>
        <v>0</v>
      </c>
      <c r="L1085" s="32" t="n">
        <f aca="false">MIN(0, H1085-MAX(H1086:H1096))</f>
        <v>0</v>
      </c>
      <c r="M1085" s="3" t="n">
        <f aca="false">ABS(L1085)/MAX(H1085:H1096)</f>
        <v>0</v>
      </c>
    </row>
    <row r="1086" customFormat="false" ht="15" hidden="false" customHeight="false" outlineLevel="0" collapsed="false">
      <c r="A1086" s="25" t="s">
        <v>1096</v>
      </c>
      <c r="B1086" s="25" t="str">
        <f aca="false">LEFT(A1086,2)</f>
        <v>09</v>
      </c>
      <c r="C1086" s="26" t="n">
        <f aca="false">VLOOKUP(MID(A1086,4,4),MONTHS!$A$1:$B$12,2,0)</f>
        <v>12</v>
      </c>
      <c r="D1086" s="26" t="n">
        <f aca="false">_xlfn.NUMBERVALUE(RIGHT(A1086,2))-43</f>
        <v>19</v>
      </c>
      <c r="E1086" s="27" t="n">
        <f aca="false">DATE(2000+D1086,C1086,B1086)</f>
        <v>43808</v>
      </c>
      <c r="F1086" s="28" t="n">
        <v>13.839</v>
      </c>
      <c r="G1086" s="28" t="n">
        <v>13.8391</v>
      </c>
      <c r="H1086" s="28" t="n">
        <v>13.839</v>
      </c>
      <c r="I1086" s="29" t="n">
        <f aca="false">F1086-F1087</f>
        <v>0.00150000000000006</v>
      </c>
      <c r="J1086" s="30" t="n">
        <f aca="false">I1086/F1087/(E1086-E1087)*100</f>
        <v>0.00361336946702814</v>
      </c>
      <c r="K1086" s="31" t="n">
        <f aca="false">IF(H1086&lt;H1087,1+K1087,0)</f>
        <v>0</v>
      </c>
      <c r="L1086" s="32" t="n">
        <f aca="false">MIN(0, H1086-MAX(H1087:H1097))</f>
        <v>0</v>
      </c>
      <c r="M1086" s="3" t="n">
        <f aca="false">ABS(L1086)/MAX(H1086:H1097)</f>
        <v>0</v>
      </c>
    </row>
    <row r="1087" customFormat="false" ht="15" hidden="false" customHeight="false" outlineLevel="0" collapsed="false">
      <c r="A1087" s="25" t="s">
        <v>1097</v>
      </c>
      <c r="B1087" s="25" t="str">
        <f aca="false">LEFT(A1087,2)</f>
        <v>06</v>
      </c>
      <c r="C1087" s="26" t="n">
        <f aca="false">VLOOKUP(MID(A1087,4,4),MONTHS!$A$1:$B$12,2,0)</f>
        <v>12</v>
      </c>
      <c r="D1087" s="26" t="n">
        <f aca="false">_xlfn.NUMBERVALUE(RIGHT(A1087,2))-43</f>
        <v>19</v>
      </c>
      <c r="E1087" s="27" t="n">
        <f aca="false">DATE(2000+D1087,C1087,B1087)</f>
        <v>43805</v>
      </c>
      <c r="F1087" s="28" t="n">
        <v>13.8375</v>
      </c>
      <c r="G1087" s="28" t="n">
        <v>13.8376</v>
      </c>
      <c r="H1087" s="28" t="n">
        <v>13.8375</v>
      </c>
      <c r="I1087" s="29" t="n">
        <f aca="false">F1087-F1088</f>
        <v>0.000899999999999679</v>
      </c>
      <c r="J1087" s="30" t="n">
        <f aca="false">I1087/F1088/(E1087-E1088)*100</f>
        <v>0.00325224404839223</v>
      </c>
      <c r="K1087" s="31" t="n">
        <f aca="false">IF(H1087&lt;H1088,1+K1088,0)</f>
        <v>0</v>
      </c>
      <c r="L1087" s="32" t="n">
        <f aca="false">MIN(0, H1087-MAX(H1088:H1098))</f>
        <v>0</v>
      </c>
      <c r="M1087" s="3" t="n">
        <f aca="false">ABS(L1087)/MAX(H1087:H1098)</f>
        <v>0</v>
      </c>
    </row>
    <row r="1088" customFormat="false" ht="15" hidden="false" customHeight="false" outlineLevel="0" collapsed="false">
      <c r="A1088" s="25" t="s">
        <v>1098</v>
      </c>
      <c r="B1088" s="25" t="str">
        <f aca="false">LEFT(A1088,2)</f>
        <v>04</v>
      </c>
      <c r="C1088" s="26" t="n">
        <f aca="false">VLOOKUP(MID(A1088,4,4),MONTHS!$A$1:$B$12,2,0)</f>
        <v>12</v>
      </c>
      <c r="D1088" s="26" t="n">
        <f aca="false">_xlfn.NUMBERVALUE(RIGHT(A1088,2))-43</f>
        <v>19</v>
      </c>
      <c r="E1088" s="27" t="n">
        <f aca="false">DATE(2000+D1088,C1088,B1088)</f>
        <v>43803</v>
      </c>
      <c r="F1088" s="28" t="n">
        <v>13.8366</v>
      </c>
      <c r="G1088" s="28" t="n">
        <v>13.8367</v>
      </c>
      <c r="H1088" s="28" t="n">
        <v>13.8366</v>
      </c>
      <c r="I1088" s="29" t="n">
        <f aca="false">F1088-F1089</f>
        <v>0.00100000000000122</v>
      </c>
      <c r="J1088" s="30" t="n">
        <f aca="false">I1088/F1089/(E1088-E1089)*100</f>
        <v>0.00722773135968966</v>
      </c>
      <c r="K1088" s="31" t="n">
        <f aca="false">IF(H1088&lt;H1089,1+K1089,0)</f>
        <v>0</v>
      </c>
      <c r="L1088" s="32" t="n">
        <f aca="false">MIN(0, H1088-MAX(H1089:H1099))</f>
        <v>0</v>
      </c>
      <c r="M1088" s="3" t="n">
        <f aca="false">ABS(L1088)/MAX(H1088:H1099)</f>
        <v>0</v>
      </c>
    </row>
    <row r="1089" customFormat="false" ht="15" hidden="false" customHeight="false" outlineLevel="0" collapsed="false">
      <c r="A1089" s="25" t="s">
        <v>1099</v>
      </c>
      <c r="B1089" s="25" t="str">
        <f aca="false">LEFT(A1089,2)</f>
        <v>03</v>
      </c>
      <c r="C1089" s="26" t="n">
        <f aca="false">VLOOKUP(MID(A1089,4,4),MONTHS!$A$1:$B$12,2,0)</f>
        <v>12</v>
      </c>
      <c r="D1089" s="26" t="n">
        <f aca="false">_xlfn.NUMBERVALUE(RIGHT(A1089,2))-43</f>
        <v>19</v>
      </c>
      <c r="E1089" s="27" t="n">
        <f aca="false">DATE(2000+D1089,C1089,B1089)</f>
        <v>43802</v>
      </c>
      <c r="F1089" s="28" t="n">
        <v>13.8356</v>
      </c>
      <c r="G1089" s="28" t="n">
        <v>13.8357</v>
      </c>
      <c r="H1089" s="28" t="n">
        <v>13.8356</v>
      </c>
      <c r="I1089" s="29" t="n">
        <f aca="false">F1089-F1090</f>
        <v>0.00129999999999875</v>
      </c>
      <c r="J1089" s="30" t="n">
        <f aca="false">I1089/F1090/(E1089-E1090)*100</f>
        <v>0.00939693370823783</v>
      </c>
      <c r="K1089" s="31" t="n">
        <f aca="false">IF(H1089&lt;H1090,1+K1090,0)</f>
        <v>0</v>
      </c>
      <c r="L1089" s="32" t="n">
        <f aca="false">MIN(0, H1089-MAX(H1090:H1100))</f>
        <v>0</v>
      </c>
      <c r="M1089" s="3" t="n">
        <f aca="false">ABS(L1089)/MAX(H1089:H1100)</f>
        <v>0</v>
      </c>
    </row>
    <row r="1090" customFormat="false" ht="15" hidden="false" customHeight="false" outlineLevel="0" collapsed="false">
      <c r="A1090" s="25" t="s">
        <v>1100</v>
      </c>
      <c r="B1090" s="25" t="str">
        <f aca="false">LEFT(A1090,2)</f>
        <v>02</v>
      </c>
      <c r="C1090" s="26" t="n">
        <f aca="false">VLOOKUP(MID(A1090,4,4),MONTHS!$A$1:$B$12,2,0)</f>
        <v>12</v>
      </c>
      <c r="D1090" s="26" t="n">
        <f aca="false">_xlfn.NUMBERVALUE(RIGHT(A1090,2))-43</f>
        <v>19</v>
      </c>
      <c r="E1090" s="27" t="n">
        <f aca="false">DATE(2000+D1090,C1090,B1090)</f>
        <v>43801</v>
      </c>
      <c r="F1090" s="28" t="n">
        <v>13.8343</v>
      </c>
      <c r="G1090" s="28" t="n">
        <v>13.8344</v>
      </c>
      <c r="H1090" s="28" t="n">
        <v>13.8343</v>
      </c>
      <c r="I1090" s="29" t="n">
        <f aca="false">F1090-F1091</f>
        <v>0.00120000000000076</v>
      </c>
      <c r="J1090" s="30" t="n">
        <f aca="false">I1090/F1091/(E1090-E1091)*100</f>
        <v>0.00289161503929164</v>
      </c>
      <c r="K1090" s="31" t="n">
        <f aca="false">IF(H1090&lt;H1091,1+K1091,0)</f>
        <v>0</v>
      </c>
      <c r="L1090" s="32" t="n">
        <f aca="false">MIN(0, H1090-MAX(H1091:H1101))</f>
        <v>0</v>
      </c>
      <c r="M1090" s="3" t="n">
        <f aca="false">ABS(L1090)/MAX(H1090:H1101)</f>
        <v>0</v>
      </c>
    </row>
    <row r="1091" customFormat="false" ht="15" hidden="false" customHeight="false" outlineLevel="0" collapsed="false">
      <c r="A1091" s="25" t="s">
        <v>1101</v>
      </c>
      <c r="B1091" s="25" t="str">
        <f aca="false">LEFT(A1091,2)</f>
        <v>29</v>
      </c>
      <c r="C1091" s="26" t="n">
        <f aca="false">VLOOKUP(MID(A1091,4,4),MONTHS!$A$1:$B$12,2,0)</f>
        <v>11</v>
      </c>
      <c r="D1091" s="26" t="n">
        <f aca="false">_xlfn.NUMBERVALUE(RIGHT(A1091,2))-43</f>
        <v>19</v>
      </c>
      <c r="E1091" s="27" t="n">
        <f aca="false">DATE(2000+D1091,C1091,B1091)</f>
        <v>43798</v>
      </c>
      <c r="F1091" s="28" t="n">
        <v>13.8331</v>
      </c>
      <c r="G1091" s="28" t="n">
        <v>13.8332</v>
      </c>
      <c r="H1091" s="28" t="n">
        <v>13.8331</v>
      </c>
      <c r="I1091" s="29" t="n">
        <f aca="false">F1091-F1092</f>
        <v>0.000899999999999679</v>
      </c>
      <c r="J1091" s="30" t="n">
        <f aca="false">I1091/F1092/(E1091-E1092)*100</f>
        <v>0.00650655716371711</v>
      </c>
      <c r="K1091" s="31" t="n">
        <f aca="false">IF(H1091&lt;H1092,1+K1092,0)</f>
        <v>0</v>
      </c>
      <c r="L1091" s="32" t="n">
        <f aca="false">MIN(0, H1091-MAX(H1092:H1102))</f>
        <v>0</v>
      </c>
      <c r="M1091" s="3" t="n">
        <f aca="false">ABS(L1091)/MAX(H1091:H1102)</f>
        <v>0</v>
      </c>
    </row>
    <row r="1092" customFormat="false" ht="15" hidden="false" customHeight="false" outlineLevel="0" collapsed="false">
      <c r="A1092" s="25" t="s">
        <v>1102</v>
      </c>
      <c r="B1092" s="25" t="str">
        <f aca="false">LEFT(A1092,2)</f>
        <v>28</v>
      </c>
      <c r="C1092" s="26" t="n">
        <f aca="false">VLOOKUP(MID(A1092,4,4),MONTHS!$A$1:$B$12,2,0)</f>
        <v>11</v>
      </c>
      <c r="D1092" s="26" t="n">
        <f aca="false">_xlfn.NUMBERVALUE(RIGHT(A1092,2))-43</f>
        <v>19</v>
      </c>
      <c r="E1092" s="27" t="n">
        <f aca="false">DATE(2000+D1092,C1092,B1092)</f>
        <v>43797</v>
      </c>
      <c r="F1092" s="28" t="n">
        <v>13.8322</v>
      </c>
      <c r="G1092" s="28" t="n">
        <v>13.8323</v>
      </c>
      <c r="H1092" s="28" t="n">
        <v>13.8322</v>
      </c>
      <c r="I1092" s="29" t="n">
        <f aca="false">F1092-F1093</f>
        <v>0.000700000000000145</v>
      </c>
      <c r="J1092" s="30" t="n">
        <f aca="false">I1092/F1093/(E1092-E1093)*100</f>
        <v>0.00506091168709211</v>
      </c>
      <c r="K1092" s="31" t="n">
        <f aca="false">IF(H1092&lt;H1093,1+K1093,0)</f>
        <v>0</v>
      </c>
      <c r="L1092" s="32" t="n">
        <f aca="false">MIN(0, H1092-MAX(H1093:H1103))</f>
        <v>0</v>
      </c>
      <c r="M1092" s="3" t="n">
        <f aca="false">ABS(L1092)/MAX(H1092:H1103)</f>
        <v>0</v>
      </c>
    </row>
    <row r="1093" customFormat="false" ht="15" hidden="false" customHeight="false" outlineLevel="0" collapsed="false">
      <c r="A1093" s="25" t="s">
        <v>1103</v>
      </c>
      <c r="B1093" s="25" t="str">
        <f aca="false">LEFT(A1093,2)</f>
        <v>27</v>
      </c>
      <c r="C1093" s="26" t="n">
        <f aca="false">VLOOKUP(MID(A1093,4,4),MONTHS!$A$1:$B$12,2,0)</f>
        <v>11</v>
      </c>
      <c r="D1093" s="26" t="n">
        <f aca="false">_xlfn.NUMBERVALUE(RIGHT(A1093,2))-43</f>
        <v>19</v>
      </c>
      <c r="E1093" s="27" t="n">
        <f aca="false">DATE(2000+D1093,C1093,B1093)</f>
        <v>43796</v>
      </c>
      <c r="F1093" s="28" t="n">
        <v>13.8315</v>
      </c>
      <c r="G1093" s="28" t="n">
        <v>13.8316</v>
      </c>
      <c r="H1093" s="28" t="n">
        <v>13.8315</v>
      </c>
      <c r="I1093" s="29" t="n">
        <f aca="false">F1093-F1094</f>
        <v>0.000700000000000145</v>
      </c>
      <c r="J1093" s="30" t="n">
        <f aca="false">I1093/F1094/(E1093-E1094)*100</f>
        <v>0.00506116782832624</v>
      </c>
      <c r="K1093" s="31" t="n">
        <f aca="false">IF(H1093&lt;H1094,1+K1094,0)</f>
        <v>0</v>
      </c>
      <c r="L1093" s="32" t="n">
        <f aca="false">MIN(0, H1093-MAX(H1094:H1104))</f>
        <v>0</v>
      </c>
      <c r="M1093" s="3" t="n">
        <f aca="false">ABS(L1093)/MAX(H1093:H1104)</f>
        <v>0</v>
      </c>
    </row>
    <row r="1094" customFormat="false" ht="15" hidden="false" customHeight="false" outlineLevel="0" collapsed="false">
      <c r="A1094" s="25" t="s">
        <v>1104</v>
      </c>
      <c r="B1094" s="25" t="str">
        <f aca="false">LEFT(A1094,2)</f>
        <v>26</v>
      </c>
      <c r="C1094" s="26" t="n">
        <f aca="false">VLOOKUP(MID(A1094,4,4),MONTHS!$A$1:$B$12,2,0)</f>
        <v>11</v>
      </c>
      <c r="D1094" s="26" t="n">
        <f aca="false">_xlfn.NUMBERVALUE(RIGHT(A1094,2))-43</f>
        <v>19</v>
      </c>
      <c r="E1094" s="27" t="n">
        <f aca="false">DATE(2000+D1094,C1094,B1094)</f>
        <v>43795</v>
      </c>
      <c r="F1094" s="28" t="n">
        <v>13.8308</v>
      </c>
      <c r="G1094" s="28" t="n">
        <v>13.8309</v>
      </c>
      <c r="H1094" s="28" t="n">
        <v>13.8308</v>
      </c>
      <c r="I1094" s="29" t="n">
        <f aca="false">F1094-F1095</f>
        <v>0.000799999999999912</v>
      </c>
      <c r="J1094" s="30" t="n">
        <f aca="false">I1094/F1095/(E1094-E1095)*100</f>
        <v>0.00578452639190103</v>
      </c>
      <c r="K1094" s="31" t="n">
        <f aca="false">IF(H1094&lt;H1095,1+K1095,0)</f>
        <v>0</v>
      </c>
      <c r="L1094" s="32" t="n">
        <f aca="false">MIN(0, H1094-MAX(H1095:H1105))</f>
        <v>0</v>
      </c>
      <c r="M1094" s="3" t="n">
        <f aca="false">ABS(L1094)/MAX(H1094:H1105)</f>
        <v>0</v>
      </c>
    </row>
    <row r="1095" customFormat="false" ht="15" hidden="false" customHeight="false" outlineLevel="0" collapsed="false">
      <c r="A1095" s="25" t="s">
        <v>1105</v>
      </c>
      <c r="B1095" s="25" t="str">
        <f aca="false">LEFT(A1095,2)</f>
        <v>25</v>
      </c>
      <c r="C1095" s="26" t="n">
        <f aca="false">VLOOKUP(MID(A1095,4,4),MONTHS!$A$1:$B$12,2,0)</f>
        <v>11</v>
      </c>
      <c r="D1095" s="26" t="n">
        <f aca="false">_xlfn.NUMBERVALUE(RIGHT(A1095,2))-43</f>
        <v>19</v>
      </c>
      <c r="E1095" s="27" t="n">
        <f aca="false">DATE(2000+D1095,C1095,B1095)</f>
        <v>43794</v>
      </c>
      <c r="F1095" s="28" t="n">
        <v>13.83</v>
      </c>
      <c r="G1095" s="28" t="n">
        <v>13.8301</v>
      </c>
      <c r="H1095" s="28" t="n">
        <v>13.83</v>
      </c>
      <c r="I1095" s="29" t="n">
        <f aca="false">F1095-F1096</f>
        <v>0.00159999999999982</v>
      </c>
      <c r="J1095" s="30" t="n">
        <f aca="false">I1095/F1096/(E1095-E1096)*100</f>
        <v>0.00385679712282892</v>
      </c>
      <c r="K1095" s="31" t="n">
        <f aca="false">IF(H1095&lt;H1096,1+K1096,0)</f>
        <v>0</v>
      </c>
      <c r="L1095" s="32" t="n">
        <f aca="false">MIN(0, H1095-MAX(H1096:H1106))</f>
        <v>0</v>
      </c>
      <c r="M1095" s="3" t="n">
        <f aca="false">ABS(L1095)/MAX(H1095:H1106)</f>
        <v>0</v>
      </c>
    </row>
    <row r="1096" customFormat="false" ht="15" hidden="false" customHeight="false" outlineLevel="0" collapsed="false">
      <c r="A1096" s="25" t="s">
        <v>1106</v>
      </c>
      <c r="B1096" s="25" t="str">
        <f aca="false">LEFT(A1096,2)</f>
        <v>22</v>
      </c>
      <c r="C1096" s="26" t="n">
        <f aca="false">VLOOKUP(MID(A1096,4,4),MONTHS!$A$1:$B$12,2,0)</f>
        <v>11</v>
      </c>
      <c r="D1096" s="26" t="n">
        <f aca="false">_xlfn.NUMBERVALUE(RIGHT(A1096,2))-43</f>
        <v>19</v>
      </c>
      <c r="E1096" s="27" t="n">
        <f aca="false">DATE(2000+D1096,C1096,B1096)</f>
        <v>43791</v>
      </c>
      <c r="F1096" s="28" t="n">
        <v>13.8284</v>
      </c>
      <c r="G1096" s="28" t="n">
        <v>13.8285</v>
      </c>
      <c r="H1096" s="28" t="n">
        <v>13.8284</v>
      </c>
      <c r="I1096" s="29" t="n">
        <f aca="false">F1096-F1097</f>
        <v>0.000300000000001077</v>
      </c>
      <c r="J1096" s="30" t="n">
        <f aca="false">I1096/F1097/(E1096-E1097)*100</f>
        <v>0.00216949544768318</v>
      </c>
      <c r="K1096" s="31" t="n">
        <f aca="false">IF(H1096&lt;H1097,1+K1097,0)</f>
        <v>0</v>
      </c>
      <c r="L1096" s="32" t="n">
        <f aca="false">MIN(0, H1096-MAX(H1097:H1107))</f>
        <v>0</v>
      </c>
      <c r="M1096" s="3" t="n">
        <f aca="false">ABS(L1096)/MAX(H1096:H1107)</f>
        <v>0</v>
      </c>
    </row>
    <row r="1097" customFormat="false" ht="15" hidden="false" customHeight="false" outlineLevel="0" collapsed="false">
      <c r="A1097" s="25" t="s">
        <v>1107</v>
      </c>
      <c r="B1097" s="25" t="str">
        <f aca="false">LEFT(A1097,2)</f>
        <v>21</v>
      </c>
      <c r="C1097" s="26" t="n">
        <f aca="false">VLOOKUP(MID(A1097,4,4),MONTHS!$A$1:$B$12,2,0)</f>
        <v>11</v>
      </c>
      <c r="D1097" s="26" t="n">
        <f aca="false">_xlfn.NUMBERVALUE(RIGHT(A1097,2))-43</f>
        <v>19</v>
      </c>
      <c r="E1097" s="27" t="n">
        <f aca="false">DATE(2000+D1097,C1097,B1097)</f>
        <v>43790</v>
      </c>
      <c r="F1097" s="28" t="n">
        <v>13.8281</v>
      </c>
      <c r="G1097" s="28" t="n">
        <v>13.8282</v>
      </c>
      <c r="H1097" s="28" t="n">
        <v>13.8281</v>
      </c>
      <c r="I1097" s="29" t="n">
        <f aca="false">F1097-F1098</f>
        <v>0.000599999999998602</v>
      </c>
      <c r="J1097" s="30" t="n">
        <f aca="false">I1097/F1098/(E1097-E1098)*100</f>
        <v>0.00433917917192986</v>
      </c>
      <c r="K1097" s="31" t="n">
        <f aca="false">IF(H1097&lt;H1098,1+K1098,0)</f>
        <v>0</v>
      </c>
      <c r="L1097" s="32" t="n">
        <f aca="false">MIN(0, H1097-MAX(H1098:H1108))</f>
        <v>0</v>
      </c>
      <c r="M1097" s="3" t="n">
        <f aca="false">ABS(L1097)/MAX(H1097:H1108)</f>
        <v>0</v>
      </c>
    </row>
    <row r="1098" customFormat="false" ht="15" hidden="false" customHeight="false" outlineLevel="0" collapsed="false">
      <c r="A1098" s="25" t="s">
        <v>1108</v>
      </c>
      <c r="B1098" s="25" t="str">
        <f aca="false">LEFT(A1098,2)</f>
        <v>20</v>
      </c>
      <c r="C1098" s="26" t="n">
        <f aca="false">VLOOKUP(MID(A1098,4,4),MONTHS!$A$1:$B$12,2,0)</f>
        <v>11</v>
      </c>
      <c r="D1098" s="26" t="n">
        <f aca="false">_xlfn.NUMBERVALUE(RIGHT(A1098,2))-43</f>
        <v>19</v>
      </c>
      <c r="E1098" s="27" t="n">
        <f aca="false">DATE(2000+D1098,C1098,B1098)</f>
        <v>43789</v>
      </c>
      <c r="F1098" s="28" t="n">
        <v>13.8275</v>
      </c>
      <c r="G1098" s="28" t="n">
        <v>13.8276</v>
      </c>
      <c r="H1098" s="28" t="n">
        <v>13.8275</v>
      </c>
      <c r="I1098" s="29" t="n">
        <f aca="false">F1098-F1099</f>
        <v>0.000600000000000378</v>
      </c>
      <c r="J1098" s="30" t="n">
        <f aca="false">I1098/F1099/(E1098-E1099)*100</f>
        <v>0.00433936746487194</v>
      </c>
      <c r="K1098" s="31" t="n">
        <f aca="false">IF(H1098&lt;H1099,1+K1099,0)</f>
        <v>0</v>
      </c>
      <c r="L1098" s="32" t="n">
        <f aca="false">MIN(0, H1098-MAX(H1099:H1109))</f>
        <v>0</v>
      </c>
      <c r="M1098" s="3" t="n">
        <f aca="false">ABS(L1098)/MAX(H1098:H1109)</f>
        <v>0</v>
      </c>
    </row>
    <row r="1099" customFormat="false" ht="15" hidden="false" customHeight="false" outlineLevel="0" collapsed="false">
      <c r="A1099" s="25" t="s">
        <v>1109</v>
      </c>
      <c r="B1099" s="25" t="str">
        <f aca="false">LEFT(A1099,2)</f>
        <v>19</v>
      </c>
      <c r="C1099" s="26" t="n">
        <f aca="false">VLOOKUP(MID(A1099,4,4),MONTHS!$A$1:$B$12,2,0)</f>
        <v>11</v>
      </c>
      <c r="D1099" s="26" t="n">
        <f aca="false">_xlfn.NUMBERVALUE(RIGHT(A1099,2))-43</f>
        <v>19</v>
      </c>
      <c r="E1099" s="27" t="n">
        <f aca="false">DATE(2000+D1099,C1099,B1099)</f>
        <v>43788</v>
      </c>
      <c r="F1099" s="28" t="n">
        <v>13.8269</v>
      </c>
      <c r="G1099" s="28" t="n">
        <v>13.827</v>
      </c>
      <c r="H1099" s="28" t="n">
        <v>13.8269</v>
      </c>
      <c r="I1099" s="29" t="n">
        <f aca="false">F1099-F1100</f>
        <v>0.000400000000000844</v>
      </c>
      <c r="J1099" s="30" t="n">
        <f aca="false">I1099/F1100/(E1099-E1100)*100</f>
        <v>0.00289299533505113</v>
      </c>
      <c r="K1099" s="31" t="n">
        <f aca="false">IF(H1099&lt;H1100,1+K1100,0)</f>
        <v>0</v>
      </c>
      <c r="L1099" s="32" t="n">
        <f aca="false">MIN(0, H1099-MAX(H1100:H1110))</f>
        <v>0</v>
      </c>
      <c r="M1099" s="3" t="n">
        <f aca="false">ABS(L1099)/MAX(H1099:H1110)</f>
        <v>0</v>
      </c>
    </row>
    <row r="1100" customFormat="false" ht="15" hidden="false" customHeight="false" outlineLevel="0" collapsed="false">
      <c r="A1100" s="25" t="s">
        <v>1110</v>
      </c>
      <c r="B1100" s="25" t="str">
        <f aca="false">LEFT(A1100,2)</f>
        <v>18</v>
      </c>
      <c r="C1100" s="26" t="n">
        <f aca="false">VLOOKUP(MID(A1100,4,4),MONTHS!$A$1:$B$12,2,0)</f>
        <v>11</v>
      </c>
      <c r="D1100" s="26" t="n">
        <f aca="false">_xlfn.NUMBERVALUE(RIGHT(A1100,2))-43</f>
        <v>19</v>
      </c>
      <c r="E1100" s="27" t="n">
        <f aca="false">DATE(2000+D1100,C1100,B1100)</f>
        <v>43787</v>
      </c>
      <c r="F1100" s="28" t="n">
        <v>13.8265</v>
      </c>
      <c r="G1100" s="28" t="n">
        <v>13.8266</v>
      </c>
      <c r="H1100" s="28" t="n">
        <v>13.8265</v>
      </c>
      <c r="I1100" s="29" t="n">
        <f aca="false">F1100-F1101</f>
        <v>0.00139999999999851</v>
      </c>
      <c r="J1100" s="30" t="n">
        <f aca="false">I1100/F1101/(E1100-E1101)*100</f>
        <v>0.00337550301022178</v>
      </c>
      <c r="K1100" s="31" t="n">
        <f aca="false">IF(H1100&lt;H1101,1+K1101,0)</f>
        <v>0</v>
      </c>
      <c r="L1100" s="32" t="n">
        <f aca="false">MIN(0, H1100-MAX(H1101:H1111))</f>
        <v>0</v>
      </c>
      <c r="M1100" s="3" t="n">
        <f aca="false">ABS(L1100)/MAX(H1100:H1111)</f>
        <v>0</v>
      </c>
    </row>
    <row r="1101" customFormat="false" ht="15" hidden="false" customHeight="false" outlineLevel="0" collapsed="false">
      <c r="A1101" s="25" t="s">
        <v>1111</v>
      </c>
      <c r="B1101" s="25" t="str">
        <f aca="false">LEFT(A1101,2)</f>
        <v>15</v>
      </c>
      <c r="C1101" s="26" t="n">
        <f aca="false">VLOOKUP(MID(A1101,4,4),MONTHS!$A$1:$B$12,2,0)</f>
        <v>11</v>
      </c>
      <c r="D1101" s="26" t="n">
        <f aca="false">_xlfn.NUMBERVALUE(RIGHT(A1101,2))-43</f>
        <v>19</v>
      </c>
      <c r="E1101" s="27" t="n">
        <f aca="false">DATE(2000+D1101,C1101,B1101)</f>
        <v>43784</v>
      </c>
      <c r="F1101" s="28" t="n">
        <v>13.8251</v>
      </c>
      <c r="G1101" s="28" t="n">
        <v>13.8252</v>
      </c>
      <c r="H1101" s="28" t="n">
        <v>13.8251</v>
      </c>
      <c r="I1101" s="29" t="n">
        <f aca="false">F1101-F1102</f>
        <v>0.000500000000000611</v>
      </c>
      <c r="J1101" s="30" t="n">
        <f aca="false">I1101/F1102/(E1101-E1102)*100</f>
        <v>0.00361674117153922</v>
      </c>
      <c r="K1101" s="31" t="n">
        <f aca="false">IF(H1101&lt;H1102,1+K1102,0)</f>
        <v>0</v>
      </c>
      <c r="L1101" s="32" t="n">
        <f aca="false">MIN(0, H1101-MAX(H1102:H1112))</f>
        <v>0</v>
      </c>
      <c r="M1101" s="3" t="n">
        <f aca="false">ABS(L1101)/MAX(H1101:H1112)</f>
        <v>0</v>
      </c>
    </row>
    <row r="1102" customFormat="false" ht="15" hidden="false" customHeight="false" outlineLevel="0" collapsed="false">
      <c r="A1102" s="25" t="s">
        <v>1112</v>
      </c>
      <c r="B1102" s="25" t="str">
        <f aca="false">LEFT(A1102,2)</f>
        <v>14</v>
      </c>
      <c r="C1102" s="26" t="n">
        <f aca="false">VLOOKUP(MID(A1102,4,4),MONTHS!$A$1:$B$12,2,0)</f>
        <v>11</v>
      </c>
      <c r="D1102" s="26" t="n">
        <f aca="false">_xlfn.NUMBERVALUE(RIGHT(A1102,2))-43</f>
        <v>19</v>
      </c>
      <c r="E1102" s="27" t="n">
        <f aca="false">DATE(2000+D1102,C1102,B1102)</f>
        <v>43783</v>
      </c>
      <c r="F1102" s="28" t="n">
        <v>13.8246</v>
      </c>
      <c r="G1102" s="28" t="n">
        <v>13.8247</v>
      </c>
      <c r="H1102" s="28" t="n">
        <v>13.8246</v>
      </c>
      <c r="I1102" s="29" t="n">
        <f aca="false">F1102-F1103</f>
        <v>0.000899999999999679</v>
      </c>
      <c r="J1102" s="30" t="n">
        <f aca="false">I1102/F1103/(E1102-E1103)*100</f>
        <v>0.00651055795481441</v>
      </c>
      <c r="K1102" s="31" t="n">
        <f aca="false">IF(H1102&lt;H1103,1+K1103,0)</f>
        <v>0</v>
      </c>
      <c r="L1102" s="32" t="n">
        <f aca="false">MIN(0, H1102-MAX(H1103:H1113))</f>
        <v>0</v>
      </c>
      <c r="M1102" s="3" t="n">
        <f aca="false">ABS(L1102)/MAX(H1102:H1113)</f>
        <v>0</v>
      </c>
    </row>
    <row r="1103" customFormat="false" ht="15" hidden="false" customHeight="false" outlineLevel="0" collapsed="false">
      <c r="A1103" s="25" t="s">
        <v>1113</v>
      </c>
      <c r="B1103" s="25" t="str">
        <f aca="false">LEFT(A1103,2)</f>
        <v>13</v>
      </c>
      <c r="C1103" s="26" t="n">
        <f aca="false">VLOOKUP(MID(A1103,4,4),MONTHS!$A$1:$B$12,2,0)</f>
        <v>11</v>
      </c>
      <c r="D1103" s="26" t="n">
        <f aca="false">_xlfn.NUMBERVALUE(RIGHT(A1103,2))-43</f>
        <v>19</v>
      </c>
      <c r="E1103" s="27" t="n">
        <f aca="false">DATE(2000+D1103,C1103,B1103)</f>
        <v>43782</v>
      </c>
      <c r="F1103" s="28" t="n">
        <v>13.8237</v>
      </c>
      <c r="G1103" s="28" t="n">
        <v>13.8238</v>
      </c>
      <c r="H1103" s="28" t="n">
        <v>13.8237</v>
      </c>
      <c r="I1103" s="29" t="n">
        <f aca="false">F1103-F1104</f>
        <v>0.000600000000000378</v>
      </c>
      <c r="J1103" s="30" t="n">
        <f aca="false">I1103/F1104/(E1103-E1104)*100</f>
        <v>0.00434056036634603</v>
      </c>
      <c r="K1103" s="31" t="n">
        <f aca="false">IF(H1103&lt;H1104,1+K1104,0)</f>
        <v>0</v>
      </c>
      <c r="L1103" s="32" t="n">
        <f aca="false">MIN(0, H1103-MAX(H1104:H1114))</f>
        <v>0</v>
      </c>
      <c r="M1103" s="3" t="n">
        <f aca="false">ABS(L1103)/MAX(H1103:H1114)</f>
        <v>0</v>
      </c>
    </row>
    <row r="1104" customFormat="false" ht="15" hidden="false" customHeight="false" outlineLevel="0" collapsed="false">
      <c r="A1104" s="25" t="s">
        <v>1114</v>
      </c>
      <c r="B1104" s="25" t="str">
        <f aca="false">LEFT(A1104,2)</f>
        <v>12</v>
      </c>
      <c r="C1104" s="26" t="n">
        <f aca="false">VLOOKUP(MID(A1104,4,4),MONTHS!$A$1:$B$12,2,0)</f>
        <v>11</v>
      </c>
      <c r="D1104" s="26" t="n">
        <f aca="false">_xlfn.NUMBERVALUE(RIGHT(A1104,2))-43</f>
        <v>19</v>
      </c>
      <c r="E1104" s="27" t="n">
        <f aca="false">DATE(2000+D1104,C1104,B1104)</f>
        <v>43781</v>
      </c>
      <c r="F1104" s="28" t="n">
        <v>13.8231</v>
      </c>
      <c r="G1104" s="28" t="n">
        <v>13.8232</v>
      </c>
      <c r="H1104" s="28" t="n">
        <v>13.8231</v>
      </c>
      <c r="I1104" s="29" t="n">
        <f aca="false">F1104-F1105</f>
        <v>0.000799999999999912</v>
      </c>
      <c r="J1104" s="30" t="n">
        <f aca="false">I1104/F1105/(E1104-E1105)*100</f>
        <v>0.00578774878276345</v>
      </c>
      <c r="K1104" s="31" t="n">
        <f aca="false">IF(H1104&lt;H1105,1+K1105,0)</f>
        <v>0</v>
      </c>
      <c r="L1104" s="32" t="n">
        <f aca="false">MIN(0, H1104-MAX(H1105:H1115))</f>
        <v>0</v>
      </c>
      <c r="M1104" s="3" t="n">
        <f aca="false">ABS(L1104)/MAX(H1104:H1115)</f>
        <v>0</v>
      </c>
    </row>
    <row r="1105" customFormat="false" ht="15" hidden="false" customHeight="false" outlineLevel="0" collapsed="false">
      <c r="A1105" s="25" t="s">
        <v>1115</v>
      </c>
      <c r="B1105" s="25" t="str">
        <f aca="false">LEFT(A1105,2)</f>
        <v>11</v>
      </c>
      <c r="C1105" s="26" t="n">
        <f aca="false">VLOOKUP(MID(A1105,4,4),MONTHS!$A$1:$B$12,2,0)</f>
        <v>11</v>
      </c>
      <c r="D1105" s="26" t="n">
        <f aca="false">_xlfn.NUMBERVALUE(RIGHT(A1105,2))-43</f>
        <v>19</v>
      </c>
      <c r="E1105" s="27" t="n">
        <f aca="false">DATE(2000+D1105,C1105,B1105)</f>
        <v>43780</v>
      </c>
      <c r="F1105" s="28" t="n">
        <v>13.8223</v>
      </c>
      <c r="G1105" s="28" t="n">
        <v>13.8224</v>
      </c>
      <c r="H1105" s="28" t="n">
        <v>13.8223</v>
      </c>
      <c r="I1105" s="29" t="n">
        <f aca="false">F1105-F1106</f>
        <v>0.00150000000000006</v>
      </c>
      <c r="J1105" s="30" t="n">
        <f aca="false">I1105/F1106/(E1105-E1106)*100</f>
        <v>0.00361773558694156</v>
      </c>
      <c r="K1105" s="31" t="n">
        <f aca="false">IF(H1105&lt;H1106,1+K1106,0)</f>
        <v>0</v>
      </c>
      <c r="L1105" s="32" t="n">
        <f aca="false">MIN(0, H1105-MAX(H1106:H1116))</f>
        <v>0</v>
      </c>
      <c r="M1105" s="3" t="n">
        <f aca="false">ABS(L1105)/MAX(H1105:H1116)</f>
        <v>0</v>
      </c>
    </row>
    <row r="1106" customFormat="false" ht="15" hidden="false" customHeight="false" outlineLevel="0" collapsed="false">
      <c r="A1106" s="25" t="s">
        <v>1116</v>
      </c>
      <c r="B1106" s="25" t="str">
        <f aca="false">LEFT(A1106,2)</f>
        <v>08</v>
      </c>
      <c r="C1106" s="26" t="n">
        <f aca="false">VLOOKUP(MID(A1106,4,4),MONTHS!$A$1:$B$12,2,0)</f>
        <v>11</v>
      </c>
      <c r="D1106" s="26" t="n">
        <f aca="false">_xlfn.NUMBERVALUE(RIGHT(A1106,2))-43</f>
        <v>19</v>
      </c>
      <c r="E1106" s="27" t="n">
        <f aca="false">DATE(2000+D1106,C1106,B1106)</f>
        <v>43777</v>
      </c>
      <c r="F1106" s="28" t="n">
        <v>13.8208</v>
      </c>
      <c r="G1106" s="28" t="n">
        <v>13.8209</v>
      </c>
      <c r="H1106" s="28" t="n">
        <v>13.8208</v>
      </c>
      <c r="I1106" s="29" t="n">
        <f aca="false">F1106-F1107</f>
        <v>9.99999999997669E-005</v>
      </c>
      <c r="J1106" s="30" t="n">
        <f aca="false">I1106/F1107/(E1106-E1107)*100</f>
        <v>0.000723552352628788</v>
      </c>
      <c r="K1106" s="31" t="n">
        <f aca="false">IF(H1106&lt;H1107,1+K1107,0)</f>
        <v>0</v>
      </c>
      <c r="L1106" s="32" t="n">
        <f aca="false">MIN(0, H1106-MAX(H1107:H1117))</f>
        <v>0</v>
      </c>
      <c r="M1106" s="3" t="n">
        <f aca="false">ABS(L1106)/MAX(H1106:H1117)</f>
        <v>0</v>
      </c>
    </row>
    <row r="1107" customFormat="false" ht="15" hidden="false" customHeight="false" outlineLevel="0" collapsed="false">
      <c r="A1107" s="25" t="s">
        <v>1117</v>
      </c>
      <c r="B1107" s="25" t="str">
        <f aca="false">LEFT(A1107,2)</f>
        <v>07</v>
      </c>
      <c r="C1107" s="26" t="n">
        <f aca="false">VLOOKUP(MID(A1107,4,4),MONTHS!$A$1:$B$12,2,0)</f>
        <v>11</v>
      </c>
      <c r="D1107" s="26" t="n">
        <f aca="false">_xlfn.NUMBERVALUE(RIGHT(A1107,2))-43</f>
        <v>19</v>
      </c>
      <c r="E1107" s="27" t="n">
        <f aca="false">DATE(2000+D1107,C1107,B1107)</f>
        <v>43776</v>
      </c>
      <c r="F1107" s="28" t="n">
        <v>13.8207</v>
      </c>
      <c r="G1107" s="28" t="n">
        <v>13.8208</v>
      </c>
      <c r="H1107" s="28" t="n">
        <v>13.8207</v>
      </c>
      <c r="I1107" s="29" t="n">
        <f aca="false">F1107-F1108</f>
        <v>0.00140000000000029</v>
      </c>
      <c r="J1107" s="30" t="n">
        <f aca="false">I1107/F1108/(E1107-E1108)*100</f>
        <v>0.0101307591556757</v>
      </c>
      <c r="K1107" s="31" t="n">
        <f aca="false">IF(H1107&lt;H1108,1+K1108,0)</f>
        <v>0</v>
      </c>
      <c r="L1107" s="32" t="n">
        <f aca="false">MIN(0, H1107-MAX(H1108:H1118))</f>
        <v>0</v>
      </c>
      <c r="M1107" s="3" t="n">
        <f aca="false">ABS(L1107)/MAX(H1107:H1118)</f>
        <v>0</v>
      </c>
    </row>
    <row r="1108" customFormat="false" ht="15" hidden="false" customHeight="false" outlineLevel="0" collapsed="false">
      <c r="A1108" s="25" t="s">
        <v>1118</v>
      </c>
      <c r="B1108" s="25" t="str">
        <f aca="false">LEFT(A1108,2)</f>
        <v>06</v>
      </c>
      <c r="C1108" s="26" t="n">
        <f aca="false">VLOOKUP(MID(A1108,4,4),MONTHS!$A$1:$B$12,2,0)</f>
        <v>11</v>
      </c>
      <c r="D1108" s="26" t="n">
        <f aca="false">_xlfn.NUMBERVALUE(RIGHT(A1108,2))-43</f>
        <v>19</v>
      </c>
      <c r="E1108" s="27" t="n">
        <f aca="false">DATE(2000+D1108,C1108,B1108)</f>
        <v>43775</v>
      </c>
      <c r="F1108" s="28" t="n">
        <v>13.8193</v>
      </c>
      <c r="G1108" s="28" t="n">
        <v>13.8194</v>
      </c>
      <c r="H1108" s="28" t="n">
        <v>13.8193</v>
      </c>
      <c r="I1108" s="29" t="n">
        <f aca="false">F1108-F1109</f>
        <v>0.00389999999999979</v>
      </c>
      <c r="J1108" s="30" t="n">
        <f aca="false">I1108/F1109/(E1108-E1109)*100</f>
        <v>0.0282293672278746</v>
      </c>
      <c r="K1108" s="31" t="n">
        <f aca="false">IF(H1108&lt;H1109,1+K1109,0)</f>
        <v>0</v>
      </c>
      <c r="L1108" s="32" t="n">
        <f aca="false">MIN(0, H1108-MAX(H1109:H1119))</f>
        <v>0</v>
      </c>
      <c r="M1108" s="3" t="n">
        <f aca="false">ABS(L1108)/MAX(H1108:H1119)</f>
        <v>0</v>
      </c>
    </row>
    <row r="1109" customFormat="false" ht="15" hidden="false" customHeight="false" outlineLevel="0" collapsed="false">
      <c r="A1109" s="25" t="s">
        <v>1119</v>
      </c>
      <c r="B1109" s="25" t="str">
        <f aca="false">LEFT(A1109,2)</f>
        <v>05</v>
      </c>
      <c r="C1109" s="26" t="n">
        <f aca="false">VLOOKUP(MID(A1109,4,4),MONTHS!$A$1:$B$12,2,0)</f>
        <v>11</v>
      </c>
      <c r="D1109" s="26" t="n">
        <f aca="false">_xlfn.NUMBERVALUE(RIGHT(A1109,2))-43</f>
        <v>19</v>
      </c>
      <c r="E1109" s="27" t="n">
        <f aca="false">DATE(2000+D1109,C1109,B1109)</f>
        <v>43774</v>
      </c>
      <c r="F1109" s="28" t="n">
        <v>13.8154</v>
      </c>
      <c r="G1109" s="28" t="n">
        <v>13.8155</v>
      </c>
      <c r="H1109" s="28" t="n">
        <v>13.8154</v>
      </c>
      <c r="I1109" s="29" t="n">
        <f aca="false">F1109-F1110</f>
        <v>0.000600000000000378</v>
      </c>
      <c r="J1109" s="30" t="n">
        <f aca="false">I1109/F1110/(E1109-E1110)*100</f>
        <v>0.00434316819642976</v>
      </c>
      <c r="K1109" s="31" t="n">
        <f aca="false">IF(H1109&lt;H1110,1+K1110,0)</f>
        <v>0</v>
      </c>
      <c r="L1109" s="32" t="n">
        <f aca="false">MIN(0, H1109-MAX(H1110:H1120))</f>
        <v>0</v>
      </c>
      <c r="M1109" s="3" t="n">
        <f aca="false">ABS(L1109)/MAX(H1109:H1120)</f>
        <v>0</v>
      </c>
    </row>
    <row r="1110" customFormat="false" ht="15" hidden="false" customHeight="false" outlineLevel="0" collapsed="false">
      <c r="A1110" s="25" t="s">
        <v>1120</v>
      </c>
      <c r="B1110" s="25" t="str">
        <f aca="false">LEFT(A1110,2)</f>
        <v>04</v>
      </c>
      <c r="C1110" s="26" t="n">
        <f aca="false">VLOOKUP(MID(A1110,4,4),MONTHS!$A$1:$B$12,2,0)</f>
        <v>11</v>
      </c>
      <c r="D1110" s="26" t="n">
        <f aca="false">_xlfn.NUMBERVALUE(RIGHT(A1110,2))-43</f>
        <v>19</v>
      </c>
      <c r="E1110" s="27" t="n">
        <f aca="false">DATE(2000+D1110,C1110,B1110)</f>
        <v>43773</v>
      </c>
      <c r="F1110" s="28" t="n">
        <v>13.8148</v>
      </c>
      <c r="G1110" s="28" t="n">
        <v>13.8149</v>
      </c>
      <c r="H1110" s="28" t="n">
        <v>13.8148</v>
      </c>
      <c r="I1110" s="29" t="n">
        <f aca="false">F1110-F1111</f>
        <v>0.00189999999999912</v>
      </c>
      <c r="J1110" s="30" t="n">
        <f aca="false">I1110/F1111/(E1110-E1111)*100</f>
        <v>0.00458508592209487</v>
      </c>
      <c r="K1110" s="31" t="n">
        <f aca="false">IF(H1110&lt;H1111,1+K1111,0)</f>
        <v>0</v>
      </c>
      <c r="L1110" s="32" t="n">
        <f aca="false">MIN(0, H1110-MAX(H1111:H1121))</f>
        <v>0</v>
      </c>
      <c r="M1110" s="3" t="n">
        <f aca="false">ABS(L1110)/MAX(H1110:H1121)</f>
        <v>0</v>
      </c>
    </row>
    <row r="1111" customFormat="false" ht="15" hidden="false" customHeight="false" outlineLevel="0" collapsed="false">
      <c r="A1111" s="25" t="s">
        <v>1121</v>
      </c>
      <c r="B1111" s="25" t="str">
        <f aca="false">LEFT(A1111,2)</f>
        <v>01</v>
      </c>
      <c r="C1111" s="26" t="n">
        <f aca="false">VLOOKUP(MID(A1111,4,4),MONTHS!$A$1:$B$12,2,0)</f>
        <v>11</v>
      </c>
      <c r="D1111" s="26" t="n">
        <f aca="false">_xlfn.NUMBERVALUE(RIGHT(A1111,2))-43</f>
        <v>19</v>
      </c>
      <c r="E1111" s="27" t="n">
        <f aca="false">DATE(2000+D1111,C1111,B1111)</f>
        <v>43770</v>
      </c>
      <c r="F1111" s="28" t="n">
        <v>13.8129</v>
      </c>
      <c r="G1111" s="28" t="n">
        <v>13.813</v>
      </c>
      <c r="H1111" s="28" t="n">
        <v>13.8129</v>
      </c>
      <c r="I1111" s="29" t="n">
        <f aca="false">F1111-F1112</f>
        <v>0.000900000000001455</v>
      </c>
      <c r="J1111" s="30" t="n">
        <f aca="false">I1111/F1112/(E1111-E1112)*100</f>
        <v>0.00651607298002791</v>
      </c>
      <c r="K1111" s="31" t="n">
        <f aca="false">IF(H1111&lt;H1112,1+K1112,0)</f>
        <v>0</v>
      </c>
      <c r="L1111" s="32" t="n">
        <f aca="false">MIN(0, H1111-MAX(H1112:H1122))</f>
        <v>0</v>
      </c>
      <c r="M1111" s="3" t="n">
        <f aca="false">ABS(L1111)/MAX(H1111:H1122)</f>
        <v>0</v>
      </c>
    </row>
    <row r="1112" customFormat="false" ht="15" hidden="false" customHeight="false" outlineLevel="0" collapsed="false">
      <c r="A1112" s="25" t="s">
        <v>1122</v>
      </c>
      <c r="B1112" s="25" t="str">
        <f aca="false">LEFT(A1112,2)</f>
        <v>31</v>
      </c>
      <c r="C1112" s="26" t="n">
        <f aca="false">VLOOKUP(MID(A1112,4,4),MONTHS!$A$1:$B$12,2,0)</f>
        <v>10</v>
      </c>
      <c r="D1112" s="26" t="n">
        <f aca="false">_xlfn.NUMBERVALUE(RIGHT(A1112,2))-43</f>
        <v>19</v>
      </c>
      <c r="E1112" s="27" t="n">
        <f aca="false">DATE(2000+D1112,C1112,B1112)</f>
        <v>43769</v>
      </c>
      <c r="F1112" s="28" t="n">
        <v>13.812</v>
      </c>
      <c r="G1112" s="28" t="n">
        <v>13.8121</v>
      </c>
      <c r="H1112" s="28" t="n">
        <v>13.812</v>
      </c>
      <c r="I1112" s="29" t="n">
        <f aca="false">F1112-F1113</f>
        <v>0.000499999999998835</v>
      </c>
      <c r="J1112" s="30" t="n">
        <f aca="false">I1112/F1113/(E1112-E1113)*100</f>
        <v>0.00362017159612522</v>
      </c>
      <c r="K1112" s="31" t="n">
        <f aca="false">IF(H1112&lt;H1113,1+K1113,0)</f>
        <v>0</v>
      </c>
      <c r="L1112" s="32" t="n">
        <f aca="false">MIN(0, H1112-MAX(H1113:H1123))</f>
        <v>0</v>
      </c>
      <c r="M1112" s="3" t="n">
        <f aca="false">ABS(L1112)/MAX(H1112:H1123)</f>
        <v>0</v>
      </c>
    </row>
    <row r="1113" customFormat="false" ht="15" hidden="false" customHeight="false" outlineLevel="0" collapsed="false">
      <c r="A1113" s="25" t="s">
        <v>1123</v>
      </c>
      <c r="B1113" s="25" t="str">
        <f aca="false">LEFT(A1113,2)</f>
        <v>30</v>
      </c>
      <c r="C1113" s="26" t="n">
        <f aca="false">VLOOKUP(MID(A1113,4,4),MONTHS!$A$1:$B$12,2,0)</f>
        <v>10</v>
      </c>
      <c r="D1113" s="26" t="n">
        <f aca="false">_xlfn.NUMBERVALUE(RIGHT(A1113,2))-43</f>
        <v>19</v>
      </c>
      <c r="E1113" s="27" t="n">
        <f aca="false">DATE(2000+D1113,C1113,B1113)</f>
        <v>43768</v>
      </c>
      <c r="F1113" s="28" t="n">
        <v>13.8115</v>
      </c>
      <c r="G1113" s="28" t="n">
        <v>13.8116</v>
      </c>
      <c r="H1113" s="28" t="n">
        <v>13.8115</v>
      </c>
      <c r="I1113" s="29" t="n">
        <f aca="false">F1113-F1114</f>
        <v>0.000400000000000844</v>
      </c>
      <c r="J1113" s="30" t="n">
        <f aca="false">I1113/F1114/(E1113-E1114)*100</f>
        <v>0.00289622115545354</v>
      </c>
      <c r="K1113" s="31" t="n">
        <f aca="false">IF(H1113&lt;H1114,1+K1114,0)</f>
        <v>0</v>
      </c>
      <c r="L1113" s="32" t="n">
        <f aca="false">MIN(0, H1113-MAX(H1114:H1124))</f>
        <v>0</v>
      </c>
      <c r="M1113" s="3" t="n">
        <f aca="false">ABS(L1113)/MAX(H1113:H1124)</f>
        <v>0</v>
      </c>
    </row>
    <row r="1114" customFormat="false" ht="15" hidden="false" customHeight="false" outlineLevel="0" collapsed="false">
      <c r="A1114" s="25" t="s">
        <v>1124</v>
      </c>
      <c r="B1114" s="25" t="str">
        <f aca="false">LEFT(A1114,2)</f>
        <v>29</v>
      </c>
      <c r="C1114" s="26" t="n">
        <f aca="false">VLOOKUP(MID(A1114,4,4),MONTHS!$A$1:$B$12,2,0)</f>
        <v>10</v>
      </c>
      <c r="D1114" s="26" t="n">
        <f aca="false">_xlfn.NUMBERVALUE(RIGHT(A1114,2))-43</f>
        <v>19</v>
      </c>
      <c r="E1114" s="27" t="n">
        <f aca="false">DATE(2000+D1114,C1114,B1114)</f>
        <v>43767</v>
      </c>
      <c r="F1114" s="28" t="n">
        <v>13.8111</v>
      </c>
      <c r="G1114" s="28" t="n">
        <v>13.8112</v>
      </c>
      <c r="H1114" s="28" t="n">
        <v>13.8111</v>
      </c>
      <c r="I1114" s="29" t="n">
        <f aca="false">F1114-F1115</f>
        <v>0.000399999999999068</v>
      </c>
      <c r="J1114" s="30" t="n">
        <f aca="false">I1114/F1115/(E1114-E1115)*100</f>
        <v>0.00289630503883994</v>
      </c>
      <c r="K1114" s="31" t="n">
        <f aca="false">IF(H1114&lt;H1115,1+K1115,0)</f>
        <v>0</v>
      </c>
      <c r="L1114" s="32" t="n">
        <f aca="false">MIN(0, H1114-MAX(H1115:H1125))</f>
        <v>0</v>
      </c>
      <c r="M1114" s="3" t="n">
        <f aca="false">ABS(L1114)/MAX(H1114:H1125)</f>
        <v>0</v>
      </c>
    </row>
    <row r="1115" customFormat="false" ht="15" hidden="false" customHeight="false" outlineLevel="0" collapsed="false">
      <c r="A1115" s="25" t="s">
        <v>1125</v>
      </c>
      <c r="B1115" s="25" t="str">
        <f aca="false">LEFT(A1115,2)</f>
        <v>28</v>
      </c>
      <c r="C1115" s="26" t="n">
        <f aca="false">VLOOKUP(MID(A1115,4,4),MONTHS!$A$1:$B$12,2,0)</f>
        <v>10</v>
      </c>
      <c r="D1115" s="26" t="n">
        <f aca="false">_xlfn.NUMBERVALUE(RIGHT(A1115,2))-43</f>
        <v>19</v>
      </c>
      <c r="E1115" s="27" t="n">
        <f aca="false">DATE(2000+D1115,C1115,B1115)</f>
        <v>43766</v>
      </c>
      <c r="F1115" s="28" t="n">
        <v>13.8107</v>
      </c>
      <c r="G1115" s="28" t="n">
        <v>13.8108</v>
      </c>
      <c r="H1115" s="28" t="n">
        <v>13.8107</v>
      </c>
      <c r="I1115" s="29" t="n">
        <f aca="false">F1115-F1116</f>
        <v>0.00159999999999982</v>
      </c>
      <c r="J1115" s="30" t="n">
        <f aca="false">I1115/F1116/(E1115-E1116)*100</f>
        <v>0.00386218749471924</v>
      </c>
      <c r="K1115" s="31" t="n">
        <f aca="false">IF(H1115&lt;H1116,1+K1116,0)</f>
        <v>0</v>
      </c>
      <c r="L1115" s="32" t="n">
        <f aca="false">MIN(0, H1115-MAX(H1116:H1126))</f>
        <v>0</v>
      </c>
      <c r="M1115" s="3" t="n">
        <f aca="false">ABS(L1115)/MAX(H1115:H1126)</f>
        <v>0</v>
      </c>
    </row>
    <row r="1116" customFormat="false" ht="15" hidden="false" customHeight="false" outlineLevel="0" collapsed="false">
      <c r="A1116" s="25" t="s">
        <v>1126</v>
      </c>
      <c r="B1116" s="25" t="str">
        <f aca="false">LEFT(A1116,2)</f>
        <v>25</v>
      </c>
      <c r="C1116" s="26" t="n">
        <f aca="false">VLOOKUP(MID(A1116,4,4),MONTHS!$A$1:$B$12,2,0)</f>
        <v>10</v>
      </c>
      <c r="D1116" s="26" t="n">
        <f aca="false">_xlfn.NUMBERVALUE(RIGHT(A1116,2))-43</f>
        <v>19</v>
      </c>
      <c r="E1116" s="27" t="n">
        <f aca="false">DATE(2000+D1116,C1116,B1116)</f>
        <v>43763</v>
      </c>
      <c r="F1116" s="28" t="n">
        <v>13.8091</v>
      </c>
      <c r="G1116" s="28" t="n">
        <v>13.8092</v>
      </c>
      <c r="H1116" s="28" t="n">
        <v>13.8091</v>
      </c>
      <c r="I1116" s="29" t="n">
        <f aca="false">F1116-F1117</f>
        <v>0.000700000000000145</v>
      </c>
      <c r="J1116" s="30" t="n">
        <f aca="false">I1116/F1117/(E1116-E1117)*100</f>
        <v>0.00506937805973281</v>
      </c>
      <c r="K1116" s="31" t="n">
        <f aca="false">IF(H1116&lt;H1117,1+K1117,0)</f>
        <v>0</v>
      </c>
      <c r="L1116" s="32" t="n">
        <f aca="false">MIN(0, H1116-MAX(H1117:H1127))</f>
        <v>0</v>
      </c>
      <c r="M1116" s="3" t="n">
        <f aca="false">ABS(L1116)/MAX(H1116:H1127)</f>
        <v>0</v>
      </c>
    </row>
    <row r="1117" customFormat="false" ht="15" hidden="false" customHeight="false" outlineLevel="0" collapsed="false">
      <c r="A1117" s="25" t="s">
        <v>1127</v>
      </c>
      <c r="B1117" s="25" t="str">
        <f aca="false">LEFT(A1117,2)</f>
        <v>24</v>
      </c>
      <c r="C1117" s="26" t="n">
        <f aca="false">VLOOKUP(MID(A1117,4,4),MONTHS!$A$1:$B$12,2,0)</f>
        <v>10</v>
      </c>
      <c r="D1117" s="26" t="n">
        <f aca="false">_xlfn.NUMBERVALUE(RIGHT(A1117,2))-43</f>
        <v>19</v>
      </c>
      <c r="E1117" s="27" t="n">
        <f aca="false">DATE(2000+D1117,C1117,B1117)</f>
        <v>43762</v>
      </c>
      <c r="F1117" s="28" t="n">
        <v>13.8084</v>
      </c>
      <c r="G1117" s="28" t="n">
        <v>13.8085</v>
      </c>
      <c r="H1117" s="28" t="n">
        <v>13.8084</v>
      </c>
      <c r="I1117" s="29" t="n">
        <f aca="false">F1117-F1118</f>
        <v>0.00150000000000006</v>
      </c>
      <c r="J1117" s="30" t="n">
        <f aca="false">I1117/F1118/(E1117-E1118)*100</f>
        <v>0.00543206657540815</v>
      </c>
      <c r="K1117" s="31" t="n">
        <f aca="false">IF(H1117&lt;H1118,1+K1118,0)</f>
        <v>0</v>
      </c>
      <c r="L1117" s="32" t="n">
        <f aca="false">MIN(0, H1117-MAX(H1118:H1128))</f>
        <v>0</v>
      </c>
      <c r="M1117" s="3" t="n">
        <f aca="false">ABS(L1117)/MAX(H1117:H1128)</f>
        <v>0</v>
      </c>
    </row>
    <row r="1118" customFormat="false" ht="15" hidden="false" customHeight="false" outlineLevel="0" collapsed="false">
      <c r="A1118" s="25" t="s">
        <v>1128</v>
      </c>
      <c r="B1118" s="25" t="str">
        <f aca="false">LEFT(A1118,2)</f>
        <v>22</v>
      </c>
      <c r="C1118" s="26" t="n">
        <f aca="false">VLOOKUP(MID(A1118,4,4),MONTHS!$A$1:$B$12,2,0)</f>
        <v>10</v>
      </c>
      <c r="D1118" s="26" t="n">
        <f aca="false">_xlfn.NUMBERVALUE(RIGHT(A1118,2))-43</f>
        <v>19</v>
      </c>
      <c r="E1118" s="27" t="n">
        <f aca="false">DATE(2000+D1118,C1118,B1118)</f>
        <v>43760</v>
      </c>
      <c r="F1118" s="28" t="n">
        <v>13.8069</v>
      </c>
      <c r="G1118" s="28" t="n">
        <v>13.807</v>
      </c>
      <c r="H1118" s="28" t="n">
        <v>13.8069</v>
      </c>
      <c r="I1118" s="29" t="n">
        <f aca="false">F1118-F1119</f>
        <v>0.00020000000000131</v>
      </c>
      <c r="J1118" s="30" t="n">
        <f aca="false">I1118/F1119/(E1118-E1119)*100</f>
        <v>0.00144857207009141</v>
      </c>
      <c r="K1118" s="31" t="n">
        <f aca="false">IF(H1118&lt;H1119,1+K1119,0)</f>
        <v>0</v>
      </c>
      <c r="L1118" s="32" t="n">
        <f aca="false">MIN(0, H1118-MAX(H1119:H1129))</f>
        <v>0</v>
      </c>
      <c r="M1118" s="3" t="n">
        <f aca="false">ABS(L1118)/MAX(H1118:H1129)</f>
        <v>0</v>
      </c>
    </row>
    <row r="1119" customFormat="false" ht="15" hidden="false" customHeight="false" outlineLevel="0" collapsed="false">
      <c r="A1119" s="25" t="s">
        <v>1129</v>
      </c>
      <c r="B1119" s="25" t="str">
        <f aca="false">LEFT(A1119,2)</f>
        <v>21</v>
      </c>
      <c r="C1119" s="26" t="n">
        <f aca="false">VLOOKUP(MID(A1119,4,4),MONTHS!$A$1:$B$12,2,0)</f>
        <v>10</v>
      </c>
      <c r="D1119" s="26" t="n">
        <f aca="false">_xlfn.NUMBERVALUE(RIGHT(A1119,2))-43</f>
        <v>19</v>
      </c>
      <c r="E1119" s="27" t="n">
        <f aca="false">DATE(2000+D1119,C1119,B1119)</f>
        <v>43759</v>
      </c>
      <c r="F1119" s="28" t="n">
        <v>13.8067</v>
      </c>
      <c r="G1119" s="28" t="n">
        <v>13.8068</v>
      </c>
      <c r="H1119" s="28" t="n">
        <v>13.8067</v>
      </c>
      <c r="I1119" s="29" t="n">
        <f aca="false">F1119-F1120</f>
        <v>0.000999999999999446</v>
      </c>
      <c r="J1119" s="30" t="n">
        <f aca="false">I1119/F1120/(E1119-E1120)*100</f>
        <v>0.00241446165955474</v>
      </c>
      <c r="K1119" s="31" t="n">
        <f aca="false">IF(H1119&lt;H1120,1+K1120,0)</f>
        <v>0</v>
      </c>
      <c r="L1119" s="32" t="n">
        <f aca="false">MIN(0, H1119-MAX(H1120:H1130))</f>
        <v>0</v>
      </c>
      <c r="M1119" s="3" t="n">
        <f aca="false">ABS(L1119)/MAX(H1119:H1130)</f>
        <v>0</v>
      </c>
    </row>
    <row r="1120" customFormat="false" ht="15" hidden="false" customHeight="false" outlineLevel="0" collapsed="false">
      <c r="A1120" s="25" t="s">
        <v>1130</v>
      </c>
      <c r="B1120" s="25" t="str">
        <f aca="false">LEFT(A1120,2)</f>
        <v>18</v>
      </c>
      <c r="C1120" s="26" t="n">
        <f aca="false">VLOOKUP(MID(A1120,4,4),MONTHS!$A$1:$B$12,2,0)</f>
        <v>10</v>
      </c>
      <c r="D1120" s="26" t="n">
        <f aca="false">_xlfn.NUMBERVALUE(RIGHT(A1120,2))-43</f>
        <v>19</v>
      </c>
      <c r="E1120" s="27" t="n">
        <f aca="false">DATE(2000+D1120,C1120,B1120)</f>
        <v>43756</v>
      </c>
      <c r="F1120" s="28" t="n">
        <v>13.8057</v>
      </c>
      <c r="G1120" s="28" t="n">
        <v>13.8058</v>
      </c>
      <c r="H1120" s="28" t="n">
        <v>13.8057</v>
      </c>
      <c r="I1120" s="29" t="n">
        <f aca="false">F1120-F1121</f>
        <v>0.000700000000000145</v>
      </c>
      <c r="J1120" s="30" t="n">
        <f aca="false">I1120/F1121/(E1120-E1121)*100</f>
        <v>0.00507062658457186</v>
      </c>
      <c r="K1120" s="31" t="n">
        <f aca="false">IF(H1120&lt;H1121,1+K1121,0)</f>
        <v>0</v>
      </c>
      <c r="L1120" s="32" t="n">
        <f aca="false">MIN(0, H1120-MAX(H1121:H1131))</f>
        <v>0</v>
      </c>
      <c r="M1120" s="3" t="n">
        <f aca="false">ABS(L1120)/MAX(H1120:H1131)</f>
        <v>0</v>
      </c>
    </row>
    <row r="1121" customFormat="false" ht="15" hidden="false" customHeight="false" outlineLevel="0" collapsed="false">
      <c r="A1121" s="25" t="s">
        <v>1131</v>
      </c>
      <c r="B1121" s="25" t="str">
        <f aca="false">LEFT(A1121,2)</f>
        <v>17</v>
      </c>
      <c r="C1121" s="26" t="n">
        <f aca="false">VLOOKUP(MID(A1121,4,4),MONTHS!$A$1:$B$12,2,0)</f>
        <v>10</v>
      </c>
      <c r="D1121" s="26" t="n">
        <f aca="false">_xlfn.NUMBERVALUE(RIGHT(A1121,2))-43</f>
        <v>19</v>
      </c>
      <c r="E1121" s="27" t="n">
        <f aca="false">DATE(2000+D1121,C1121,B1121)</f>
        <v>43755</v>
      </c>
      <c r="F1121" s="28" t="n">
        <v>13.805</v>
      </c>
      <c r="G1121" s="28" t="n">
        <v>13.8051</v>
      </c>
      <c r="H1121" s="28" t="n">
        <v>13.805</v>
      </c>
      <c r="I1121" s="29" t="n">
        <f aca="false">F1121-F1122</f>
        <v>0.000399999999999068</v>
      </c>
      <c r="J1121" s="30" t="n">
        <f aca="false">I1121/F1122/(E1121-E1122)*100</f>
        <v>0.00289758486300992</v>
      </c>
      <c r="K1121" s="31" t="n">
        <f aca="false">IF(H1121&lt;H1122,1+K1122,0)</f>
        <v>0</v>
      </c>
      <c r="L1121" s="32" t="n">
        <f aca="false">MIN(0, H1121-MAX(H1122:H1132))</f>
        <v>0</v>
      </c>
      <c r="M1121" s="3" t="n">
        <f aca="false">ABS(L1121)/MAX(H1121:H1132)</f>
        <v>0</v>
      </c>
    </row>
    <row r="1122" customFormat="false" ht="15" hidden="false" customHeight="false" outlineLevel="0" collapsed="false">
      <c r="A1122" s="25" t="s">
        <v>1132</v>
      </c>
      <c r="B1122" s="25" t="str">
        <f aca="false">LEFT(A1122,2)</f>
        <v>16</v>
      </c>
      <c r="C1122" s="26" t="n">
        <f aca="false">VLOOKUP(MID(A1122,4,4),MONTHS!$A$1:$B$12,2,0)</f>
        <v>10</v>
      </c>
      <c r="D1122" s="26" t="n">
        <f aca="false">_xlfn.NUMBERVALUE(RIGHT(A1122,2))-43</f>
        <v>19</v>
      </c>
      <c r="E1122" s="27" t="n">
        <f aca="false">DATE(2000+D1122,C1122,B1122)</f>
        <v>43754</v>
      </c>
      <c r="F1122" s="28" t="n">
        <v>13.8046</v>
      </c>
      <c r="G1122" s="28" t="n">
        <v>13.8047</v>
      </c>
      <c r="H1122" s="28" t="n">
        <v>13.8046</v>
      </c>
      <c r="I1122" s="29" t="n">
        <f aca="false">F1122-F1123</f>
        <v>-9.99999999997669E-005</v>
      </c>
      <c r="J1122" s="30" t="n">
        <f aca="false">I1122/F1123/(E1122-E1123)*100</f>
        <v>-0.000724390968291719</v>
      </c>
      <c r="K1122" s="31" t="n">
        <f aca="false">IF(H1122&lt;H1123,1+K1123,0)</f>
        <v>1</v>
      </c>
      <c r="L1122" s="32" t="n">
        <f aca="false">MIN(0, H1122-MAX(H1123:H1133))</f>
        <v>-9.99999999997669E-005</v>
      </c>
      <c r="M1122" s="3" t="n">
        <f aca="false">ABS(L1122)/MAX(H1122:H1133)</f>
        <v>7.24390968291719E-006</v>
      </c>
    </row>
    <row r="1123" customFormat="false" ht="15" hidden="false" customHeight="false" outlineLevel="0" collapsed="false">
      <c r="A1123" s="25" t="s">
        <v>1133</v>
      </c>
      <c r="B1123" s="25" t="str">
        <f aca="false">LEFT(A1123,2)</f>
        <v>15</v>
      </c>
      <c r="C1123" s="26" t="n">
        <f aca="false">VLOOKUP(MID(A1123,4,4),MONTHS!$A$1:$B$12,2,0)</f>
        <v>10</v>
      </c>
      <c r="D1123" s="26" t="n">
        <f aca="false">_xlfn.NUMBERVALUE(RIGHT(A1123,2))-43</f>
        <v>19</v>
      </c>
      <c r="E1123" s="27" t="n">
        <f aca="false">DATE(2000+D1123,C1123,B1123)</f>
        <v>43753</v>
      </c>
      <c r="F1123" s="28" t="n">
        <v>13.8047</v>
      </c>
      <c r="G1123" s="28" t="n">
        <v>13.8048</v>
      </c>
      <c r="H1123" s="28" t="n">
        <v>13.8047</v>
      </c>
      <c r="I1123" s="29" t="n">
        <f aca="false">F1123-F1124</f>
        <v>0.00200000000000067</v>
      </c>
      <c r="J1123" s="30" t="n">
        <f aca="false">I1123/F1124/(E1123-E1124)*100</f>
        <v>0.00362247965977792</v>
      </c>
      <c r="K1123" s="31" t="n">
        <f aca="false">IF(H1123&lt;H1124,1+K1124,0)</f>
        <v>0</v>
      </c>
      <c r="L1123" s="32" t="n">
        <f aca="false">MIN(0, H1123-MAX(H1124:H1134))</f>
        <v>0</v>
      </c>
      <c r="M1123" s="3" t="n">
        <f aca="false">ABS(L1123)/MAX(H1123:H1134)</f>
        <v>0</v>
      </c>
    </row>
    <row r="1124" customFormat="false" ht="15" hidden="false" customHeight="false" outlineLevel="0" collapsed="false">
      <c r="A1124" s="25" t="s">
        <v>1134</v>
      </c>
      <c r="B1124" s="25" t="str">
        <f aca="false">LEFT(A1124,2)</f>
        <v>11</v>
      </c>
      <c r="C1124" s="26" t="n">
        <f aca="false">VLOOKUP(MID(A1124,4,4),MONTHS!$A$1:$B$12,2,0)</f>
        <v>10</v>
      </c>
      <c r="D1124" s="26" t="n">
        <f aca="false">_xlfn.NUMBERVALUE(RIGHT(A1124,2))-43</f>
        <v>19</v>
      </c>
      <c r="E1124" s="27" t="n">
        <f aca="false">DATE(2000+D1124,C1124,B1124)</f>
        <v>43749</v>
      </c>
      <c r="F1124" s="28" t="n">
        <v>13.8027</v>
      </c>
      <c r="G1124" s="28" t="n">
        <v>13.8028</v>
      </c>
      <c r="H1124" s="28" t="n">
        <v>13.8027</v>
      </c>
      <c r="I1124" s="29" t="n">
        <f aca="false">F1124-F1125</f>
        <v>0.000299999999999301</v>
      </c>
      <c r="J1124" s="30" t="n">
        <f aca="false">I1124/F1125/(E1124-E1125)*100</f>
        <v>0.00217353503737974</v>
      </c>
      <c r="K1124" s="31" t="n">
        <f aca="false">IF(H1124&lt;H1125,1+K1125,0)</f>
        <v>0</v>
      </c>
      <c r="L1124" s="32" t="n">
        <f aca="false">MIN(0, H1124-MAX(H1125:H1135))</f>
        <v>0</v>
      </c>
      <c r="M1124" s="3" t="n">
        <f aca="false">ABS(L1124)/MAX(H1124:H1135)</f>
        <v>0</v>
      </c>
    </row>
    <row r="1125" customFormat="false" ht="15" hidden="false" customHeight="false" outlineLevel="0" collapsed="false">
      <c r="A1125" s="25" t="s">
        <v>1135</v>
      </c>
      <c r="B1125" s="25" t="str">
        <f aca="false">LEFT(A1125,2)</f>
        <v>10</v>
      </c>
      <c r="C1125" s="26" t="n">
        <f aca="false">VLOOKUP(MID(A1125,4,4),MONTHS!$A$1:$B$12,2,0)</f>
        <v>10</v>
      </c>
      <c r="D1125" s="26" t="n">
        <f aca="false">_xlfn.NUMBERVALUE(RIGHT(A1125,2))-43</f>
        <v>19</v>
      </c>
      <c r="E1125" s="27" t="n">
        <f aca="false">DATE(2000+D1125,C1125,B1125)</f>
        <v>43748</v>
      </c>
      <c r="F1125" s="28" t="n">
        <v>13.8024</v>
      </c>
      <c r="G1125" s="28" t="n">
        <v>13.8025</v>
      </c>
      <c r="H1125" s="28" t="n">
        <v>13.8024</v>
      </c>
      <c r="I1125" s="29" t="n">
        <f aca="false">F1125-F1126</f>
        <v>0.000500000000000611</v>
      </c>
      <c r="J1125" s="30" t="n">
        <f aca="false">I1125/F1126/(E1125-E1126)*100</f>
        <v>0.00362268962969309</v>
      </c>
      <c r="K1125" s="31" t="n">
        <f aca="false">IF(H1125&lt;H1126,1+K1126,0)</f>
        <v>0</v>
      </c>
      <c r="L1125" s="32" t="n">
        <f aca="false">MIN(0, H1125-MAX(H1126:H1136))</f>
        <v>0</v>
      </c>
      <c r="M1125" s="3" t="n">
        <f aca="false">ABS(L1125)/MAX(H1125:H1136)</f>
        <v>0</v>
      </c>
    </row>
    <row r="1126" customFormat="false" ht="15" hidden="false" customHeight="false" outlineLevel="0" collapsed="false">
      <c r="A1126" s="25" t="s">
        <v>1136</v>
      </c>
      <c r="B1126" s="25" t="str">
        <f aca="false">LEFT(A1126,2)</f>
        <v>09</v>
      </c>
      <c r="C1126" s="26" t="n">
        <f aca="false">VLOOKUP(MID(A1126,4,4),MONTHS!$A$1:$B$12,2,0)</f>
        <v>10</v>
      </c>
      <c r="D1126" s="26" t="n">
        <f aca="false">_xlfn.NUMBERVALUE(RIGHT(A1126,2))-43</f>
        <v>19</v>
      </c>
      <c r="E1126" s="27" t="n">
        <f aca="false">DATE(2000+D1126,C1126,B1126)</f>
        <v>43747</v>
      </c>
      <c r="F1126" s="28" t="n">
        <v>13.8019</v>
      </c>
      <c r="G1126" s="28" t="n">
        <v>13.802</v>
      </c>
      <c r="H1126" s="28" t="n">
        <v>13.8019</v>
      </c>
      <c r="I1126" s="29" t="n">
        <f aca="false">F1126-F1127</f>
        <v>0.000999999999999446</v>
      </c>
      <c r="J1126" s="30" t="n">
        <f aca="false">I1126/F1127/(E1126-E1127)*100</f>
        <v>0.00724590425261719</v>
      </c>
      <c r="K1126" s="31" t="n">
        <f aca="false">IF(H1126&lt;H1127,1+K1127,0)</f>
        <v>0</v>
      </c>
      <c r="L1126" s="32" t="n">
        <f aca="false">MIN(0, H1126-MAX(H1127:H1137))</f>
        <v>0</v>
      </c>
      <c r="M1126" s="3" t="n">
        <f aca="false">ABS(L1126)/MAX(H1126:H1137)</f>
        <v>0</v>
      </c>
    </row>
    <row r="1127" customFormat="false" ht="15" hidden="false" customHeight="false" outlineLevel="0" collapsed="false">
      <c r="A1127" s="25" t="s">
        <v>1137</v>
      </c>
      <c r="B1127" s="25" t="str">
        <f aca="false">LEFT(A1127,2)</f>
        <v>08</v>
      </c>
      <c r="C1127" s="26" t="n">
        <f aca="false">VLOOKUP(MID(A1127,4,4),MONTHS!$A$1:$B$12,2,0)</f>
        <v>10</v>
      </c>
      <c r="D1127" s="26" t="n">
        <f aca="false">_xlfn.NUMBERVALUE(RIGHT(A1127,2))-43</f>
        <v>19</v>
      </c>
      <c r="E1127" s="27" t="n">
        <f aca="false">DATE(2000+D1127,C1127,B1127)</f>
        <v>43746</v>
      </c>
      <c r="F1127" s="28" t="n">
        <v>13.8009</v>
      </c>
      <c r="G1127" s="28" t="n">
        <v>13.801</v>
      </c>
      <c r="H1127" s="28" t="n">
        <v>13.8009</v>
      </c>
      <c r="I1127" s="29" t="n">
        <f aca="false">F1127-F1128</f>
        <v>0.000300000000001077</v>
      </c>
      <c r="J1127" s="30" t="n">
        <f aca="false">I1127/F1128/(E1127-E1128)*100</f>
        <v>0.00217381852963695</v>
      </c>
      <c r="K1127" s="31" t="n">
        <f aca="false">IF(H1127&lt;H1128,1+K1128,0)</f>
        <v>0</v>
      </c>
      <c r="L1127" s="32" t="n">
        <f aca="false">MIN(0, H1127-MAX(H1128:H1138))</f>
        <v>0</v>
      </c>
      <c r="M1127" s="3" t="n">
        <f aca="false">ABS(L1127)/MAX(H1127:H1138)</f>
        <v>0</v>
      </c>
    </row>
    <row r="1128" customFormat="false" ht="15" hidden="false" customHeight="false" outlineLevel="0" collapsed="false">
      <c r="A1128" s="25" t="s">
        <v>1138</v>
      </c>
      <c r="B1128" s="25" t="str">
        <f aca="false">LEFT(A1128,2)</f>
        <v>07</v>
      </c>
      <c r="C1128" s="26" t="n">
        <f aca="false">VLOOKUP(MID(A1128,4,4),MONTHS!$A$1:$B$12,2,0)</f>
        <v>10</v>
      </c>
      <c r="D1128" s="26" t="n">
        <f aca="false">_xlfn.NUMBERVALUE(RIGHT(A1128,2))-43</f>
        <v>19</v>
      </c>
      <c r="E1128" s="27" t="n">
        <f aca="false">DATE(2000+D1128,C1128,B1128)</f>
        <v>43745</v>
      </c>
      <c r="F1128" s="28" t="n">
        <v>13.8006</v>
      </c>
      <c r="G1128" s="28" t="n">
        <v>13.8007</v>
      </c>
      <c r="H1128" s="28" t="n">
        <v>13.8006</v>
      </c>
      <c r="I1128" s="29" t="n">
        <f aca="false">F1128-F1129</f>
        <v>0.00169999999999959</v>
      </c>
      <c r="J1128" s="30" t="n">
        <f aca="false">I1128/F1129/(E1128-E1129)*100</f>
        <v>0.00410660753151722</v>
      </c>
      <c r="K1128" s="31" t="n">
        <f aca="false">IF(H1128&lt;H1129,1+K1129,0)</f>
        <v>0</v>
      </c>
      <c r="L1128" s="32" t="n">
        <f aca="false">MIN(0, H1128-MAX(H1129:H1139))</f>
        <v>0</v>
      </c>
      <c r="M1128" s="3" t="n">
        <f aca="false">ABS(L1128)/MAX(H1128:H1139)</f>
        <v>0</v>
      </c>
    </row>
    <row r="1129" customFormat="false" ht="15" hidden="false" customHeight="false" outlineLevel="0" collapsed="false">
      <c r="A1129" s="25" t="s">
        <v>1139</v>
      </c>
      <c r="B1129" s="25" t="str">
        <f aca="false">LEFT(A1129,2)</f>
        <v>04</v>
      </c>
      <c r="C1129" s="26" t="n">
        <f aca="false">VLOOKUP(MID(A1129,4,4),MONTHS!$A$1:$B$12,2,0)</f>
        <v>10</v>
      </c>
      <c r="D1129" s="26" t="n">
        <f aca="false">_xlfn.NUMBERVALUE(RIGHT(A1129,2))-43</f>
        <v>19</v>
      </c>
      <c r="E1129" s="27" t="n">
        <f aca="false">DATE(2000+D1129,C1129,B1129)</f>
        <v>43742</v>
      </c>
      <c r="F1129" s="28" t="n">
        <v>13.7989</v>
      </c>
      <c r="G1129" s="28" t="n">
        <v>13.799</v>
      </c>
      <c r="H1129" s="28" t="n">
        <v>13.7989</v>
      </c>
      <c r="I1129" s="29" t="n">
        <f aca="false">F1129-F1130</f>
        <v>0.000499999999998835</v>
      </c>
      <c r="J1129" s="30" t="n">
        <f aca="false">I1129/F1130/(E1129-E1130)*100</f>
        <v>0.00362360853431437</v>
      </c>
      <c r="K1129" s="31" t="n">
        <f aca="false">IF(H1129&lt;H1130,1+K1130,0)</f>
        <v>0</v>
      </c>
      <c r="L1129" s="32" t="n">
        <f aca="false">MIN(0, H1129-MAX(H1130:H1140))</f>
        <v>0</v>
      </c>
      <c r="M1129" s="3" t="n">
        <f aca="false">ABS(L1129)/MAX(H1129:H1140)</f>
        <v>0</v>
      </c>
    </row>
    <row r="1130" customFormat="false" ht="15" hidden="false" customHeight="false" outlineLevel="0" collapsed="false">
      <c r="A1130" s="25" t="s">
        <v>1140</v>
      </c>
      <c r="B1130" s="25" t="str">
        <f aca="false">LEFT(A1130,2)</f>
        <v>03</v>
      </c>
      <c r="C1130" s="26" t="n">
        <f aca="false">VLOOKUP(MID(A1130,4,4),MONTHS!$A$1:$B$12,2,0)</f>
        <v>10</v>
      </c>
      <c r="D1130" s="26" t="n">
        <f aca="false">_xlfn.NUMBERVALUE(RIGHT(A1130,2))-43</f>
        <v>19</v>
      </c>
      <c r="E1130" s="27" t="n">
        <f aca="false">DATE(2000+D1130,C1130,B1130)</f>
        <v>43741</v>
      </c>
      <c r="F1130" s="28" t="n">
        <v>13.7984</v>
      </c>
      <c r="G1130" s="28" t="n">
        <v>13.7985</v>
      </c>
      <c r="H1130" s="28" t="n">
        <v>13.7984</v>
      </c>
      <c r="I1130" s="29" t="n">
        <f aca="false">F1130-F1131</f>
        <v>0.000500000000000611</v>
      </c>
      <c r="J1130" s="30" t="n">
        <f aca="false">I1130/F1131/(E1130-E1131)*100</f>
        <v>0.00362373984447351</v>
      </c>
      <c r="K1130" s="31" t="n">
        <f aca="false">IF(H1130&lt;H1131,1+K1131,0)</f>
        <v>0</v>
      </c>
      <c r="L1130" s="32" t="n">
        <f aca="false">MIN(0, H1130-MAX(H1131:H1141))</f>
        <v>0</v>
      </c>
      <c r="M1130" s="3" t="n">
        <f aca="false">ABS(L1130)/MAX(H1130:H1141)</f>
        <v>0</v>
      </c>
    </row>
    <row r="1131" customFormat="false" ht="15" hidden="false" customHeight="false" outlineLevel="0" collapsed="false">
      <c r="A1131" s="25" t="s">
        <v>1141</v>
      </c>
      <c r="B1131" s="25" t="str">
        <f aca="false">LEFT(A1131,2)</f>
        <v>02</v>
      </c>
      <c r="C1131" s="26" t="n">
        <f aca="false">VLOOKUP(MID(A1131,4,4),MONTHS!$A$1:$B$12,2,0)</f>
        <v>10</v>
      </c>
      <c r="D1131" s="26" t="n">
        <f aca="false">_xlfn.NUMBERVALUE(RIGHT(A1131,2))-43</f>
        <v>19</v>
      </c>
      <c r="E1131" s="27" t="n">
        <f aca="false">DATE(2000+D1131,C1131,B1131)</f>
        <v>43740</v>
      </c>
      <c r="F1131" s="28" t="n">
        <v>13.7979</v>
      </c>
      <c r="G1131" s="28" t="n">
        <v>13.798</v>
      </c>
      <c r="H1131" s="28" t="n">
        <v>13.7979</v>
      </c>
      <c r="I1131" s="29" t="n">
        <f aca="false">F1131-F1132</f>
        <v>9.99999999997669E-005</v>
      </c>
      <c r="J1131" s="30" t="n">
        <f aca="false">I1131/F1132/(E1131-E1132)*100</f>
        <v>0.000724753221526381</v>
      </c>
      <c r="K1131" s="31" t="n">
        <f aca="false">IF(H1131&lt;H1132,1+K1132,0)</f>
        <v>0</v>
      </c>
      <c r="L1131" s="32" t="n">
        <f aca="false">MIN(0, H1131-MAX(H1132:H1142))</f>
        <v>0</v>
      </c>
      <c r="M1131" s="3" t="n">
        <f aca="false">ABS(L1131)/MAX(H1131:H1142)</f>
        <v>0</v>
      </c>
    </row>
    <row r="1132" customFormat="false" ht="15" hidden="false" customHeight="false" outlineLevel="0" collapsed="false">
      <c r="A1132" s="25" t="s">
        <v>1142</v>
      </c>
      <c r="B1132" s="25" t="str">
        <f aca="false">LEFT(A1132,2)</f>
        <v>01</v>
      </c>
      <c r="C1132" s="26" t="n">
        <f aca="false">VLOOKUP(MID(A1132,4,4),MONTHS!$A$1:$B$12,2,0)</f>
        <v>10</v>
      </c>
      <c r="D1132" s="26" t="n">
        <f aca="false">_xlfn.NUMBERVALUE(RIGHT(A1132,2))-43</f>
        <v>19</v>
      </c>
      <c r="E1132" s="27" t="n">
        <f aca="false">DATE(2000+D1132,C1132,B1132)</f>
        <v>43739</v>
      </c>
      <c r="F1132" s="28" t="n">
        <v>13.7978</v>
      </c>
      <c r="G1132" s="28" t="n">
        <v>13.7979</v>
      </c>
      <c r="H1132" s="28" t="n">
        <v>13.7978</v>
      </c>
      <c r="I1132" s="29" t="n">
        <f aca="false">F1132-F1133</f>
        <v>9.99999999997669E-005</v>
      </c>
      <c r="J1132" s="30" t="n">
        <f aca="false">I1132/F1133/(E1132-E1133)*100</f>
        <v>0.000724758474236771</v>
      </c>
      <c r="K1132" s="31" t="n">
        <f aca="false">IF(H1132&lt;H1133,1+K1133,0)</f>
        <v>0</v>
      </c>
      <c r="L1132" s="32" t="n">
        <f aca="false">MIN(0, H1132-MAX(H1133:H1143))</f>
        <v>0</v>
      </c>
      <c r="M1132" s="3" t="n">
        <f aca="false">ABS(L1132)/MAX(H1132:H1143)</f>
        <v>0</v>
      </c>
    </row>
    <row r="1133" customFormat="false" ht="15" hidden="false" customHeight="false" outlineLevel="0" collapsed="false">
      <c r="A1133" s="25" t="s">
        <v>1143</v>
      </c>
      <c r="B1133" s="25" t="str">
        <f aca="false">LEFT(A1133,2)</f>
        <v>30</v>
      </c>
      <c r="C1133" s="26" t="n">
        <f aca="false">VLOOKUP(MID(A1133,4,4),MONTHS!$A$1:$B$12,2,0)</f>
        <v>9</v>
      </c>
      <c r="D1133" s="26" t="n">
        <f aca="false">_xlfn.NUMBERVALUE(RIGHT(A1133,2))-43</f>
        <v>19</v>
      </c>
      <c r="E1133" s="27" t="n">
        <f aca="false">DATE(2000+D1133,C1133,B1133)</f>
        <v>43738</v>
      </c>
      <c r="F1133" s="28" t="n">
        <v>13.7977</v>
      </c>
      <c r="G1133" s="28" t="n">
        <v>13.7978</v>
      </c>
      <c r="H1133" s="28" t="n">
        <v>13.7977</v>
      </c>
      <c r="I1133" s="29" t="n">
        <f aca="false">F1133-F1134</f>
        <v>0.00140000000000029</v>
      </c>
      <c r="J1133" s="30" t="n">
        <f aca="false">I1133/F1134/(E1133-E1134)*100</f>
        <v>0.00338254942750421</v>
      </c>
      <c r="K1133" s="31" t="n">
        <f aca="false">IF(H1133&lt;H1134,1+K1134,0)</f>
        <v>0</v>
      </c>
      <c r="L1133" s="32" t="n">
        <f aca="false">MIN(0, H1133-MAX(H1134:H1144))</f>
        <v>0</v>
      </c>
      <c r="M1133" s="3" t="n">
        <f aca="false">ABS(L1133)/MAX(H1133:H1144)</f>
        <v>0</v>
      </c>
    </row>
    <row r="1134" customFormat="false" ht="15" hidden="false" customHeight="false" outlineLevel="0" collapsed="false">
      <c r="A1134" s="25" t="s">
        <v>1144</v>
      </c>
      <c r="B1134" s="25" t="str">
        <f aca="false">LEFT(A1134,2)</f>
        <v>27</v>
      </c>
      <c r="C1134" s="26" t="n">
        <f aca="false">VLOOKUP(MID(A1134,4,4),MONTHS!$A$1:$B$12,2,0)</f>
        <v>9</v>
      </c>
      <c r="D1134" s="26" t="n">
        <f aca="false">_xlfn.NUMBERVALUE(RIGHT(A1134,2))-43</f>
        <v>19</v>
      </c>
      <c r="E1134" s="27" t="n">
        <f aca="false">DATE(2000+D1134,C1134,B1134)</f>
        <v>43735</v>
      </c>
      <c r="F1134" s="28" t="n">
        <v>13.7963</v>
      </c>
      <c r="G1134" s="28" t="n">
        <v>13.7964</v>
      </c>
      <c r="H1134" s="28" t="n">
        <v>13.7963</v>
      </c>
      <c r="I1134" s="29" t="n">
        <f aca="false">F1134-F1135</f>
        <v>0.000500000000000611</v>
      </c>
      <c r="J1134" s="30" t="n">
        <f aca="false">I1134/F1135/(E1134-E1135)*100</f>
        <v>0.00362429145102575</v>
      </c>
      <c r="K1134" s="31" t="n">
        <f aca="false">IF(H1134&lt;H1135,1+K1135,0)</f>
        <v>0</v>
      </c>
      <c r="L1134" s="32" t="n">
        <f aca="false">MIN(0, H1134-MAX(H1135:H1145))</f>
        <v>0</v>
      </c>
      <c r="M1134" s="3" t="n">
        <f aca="false">ABS(L1134)/MAX(H1134:H1145)</f>
        <v>0</v>
      </c>
    </row>
    <row r="1135" customFormat="false" ht="15" hidden="false" customHeight="false" outlineLevel="0" collapsed="false">
      <c r="A1135" s="25" t="s">
        <v>1145</v>
      </c>
      <c r="B1135" s="25" t="str">
        <f aca="false">LEFT(A1135,2)</f>
        <v>26</v>
      </c>
      <c r="C1135" s="26" t="n">
        <f aca="false">VLOOKUP(MID(A1135,4,4),MONTHS!$A$1:$B$12,2,0)</f>
        <v>9</v>
      </c>
      <c r="D1135" s="26" t="n">
        <f aca="false">_xlfn.NUMBERVALUE(RIGHT(A1135,2))-43</f>
        <v>19</v>
      </c>
      <c r="E1135" s="27" t="n">
        <f aca="false">DATE(2000+D1135,C1135,B1135)</f>
        <v>43734</v>
      </c>
      <c r="F1135" s="28" t="n">
        <v>13.7958</v>
      </c>
      <c r="G1135" s="28" t="n">
        <v>13.7959</v>
      </c>
      <c r="H1135" s="28" t="n">
        <v>13.7958</v>
      </c>
      <c r="I1135" s="29" t="n">
        <f aca="false">F1135-F1136</f>
        <v>0.000199999999999534</v>
      </c>
      <c r="J1135" s="30" t="n">
        <f aca="false">I1135/F1136/(E1135-E1136)*100</f>
        <v>0.00144973759749147</v>
      </c>
      <c r="K1135" s="31" t="n">
        <f aca="false">IF(H1135&lt;H1136,1+K1136,0)</f>
        <v>0</v>
      </c>
      <c r="L1135" s="32" t="n">
        <f aca="false">MIN(0, H1135-MAX(H1136:H1146))</f>
        <v>0</v>
      </c>
      <c r="M1135" s="3" t="n">
        <f aca="false">ABS(L1135)/MAX(H1135:H1146)</f>
        <v>0</v>
      </c>
    </row>
    <row r="1136" customFormat="false" ht="15" hidden="false" customHeight="false" outlineLevel="0" collapsed="false">
      <c r="A1136" s="25" t="s">
        <v>1146</v>
      </c>
      <c r="B1136" s="25" t="str">
        <f aca="false">LEFT(A1136,2)</f>
        <v>25</v>
      </c>
      <c r="C1136" s="26" t="n">
        <f aca="false">VLOOKUP(MID(A1136,4,4),MONTHS!$A$1:$B$12,2,0)</f>
        <v>9</v>
      </c>
      <c r="D1136" s="26" t="n">
        <f aca="false">_xlfn.NUMBERVALUE(RIGHT(A1136,2))-43</f>
        <v>19</v>
      </c>
      <c r="E1136" s="27" t="n">
        <f aca="false">DATE(2000+D1136,C1136,B1136)</f>
        <v>43733</v>
      </c>
      <c r="F1136" s="28" t="n">
        <v>13.7956</v>
      </c>
      <c r="G1136" s="28" t="n">
        <v>13.7957</v>
      </c>
      <c r="H1136" s="28" t="n">
        <v>13.7956</v>
      </c>
      <c r="I1136" s="29" t="n">
        <f aca="false">F1136-F1137</f>
        <v>0.000199999999999534</v>
      </c>
      <c r="J1136" s="30" t="n">
        <f aca="false">I1136/F1137/(E1136-E1137)*100</f>
        <v>0.00144975861518719</v>
      </c>
      <c r="K1136" s="31" t="n">
        <f aca="false">IF(H1136&lt;H1137,1+K1137,0)</f>
        <v>0</v>
      </c>
      <c r="L1136" s="32" t="n">
        <f aca="false">MIN(0, H1136-MAX(H1137:H1147))</f>
        <v>0</v>
      </c>
      <c r="M1136" s="3" t="n">
        <f aca="false">ABS(L1136)/MAX(H1136:H1147)</f>
        <v>0</v>
      </c>
    </row>
    <row r="1137" customFormat="false" ht="15" hidden="false" customHeight="false" outlineLevel="0" collapsed="false">
      <c r="A1137" s="25" t="s">
        <v>1147</v>
      </c>
      <c r="B1137" s="25" t="str">
        <f aca="false">LEFT(A1137,2)</f>
        <v>24</v>
      </c>
      <c r="C1137" s="26" t="n">
        <f aca="false">VLOOKUP(MID(A1137,4,4),MONTHS!$A$1:$B$12,2,0)</f>
        <v>9</v>
      </c>
      <c r="D1137" s="26" t="n">
        <f aca="false">_xlfn.NUMBERVALUE(RIGHT(A1137,2))-43</f>
        <v>19</v>
      </c>
      <c r="E1137" s="27" t="n">
        <f aca="false">DATE(2000+D1137,C1137,B1137)</f>
        <v>43732</v>
      </c>
      <c r="F1137" s="28" t="n">
        <v>13.7954</v>
      </c>
      <c r="G1137" s="28" t="n">
        <v>13.7955</v>
      </c>
      <c r="H1137" s="28" t="n">
        <v>13.7954</v>
      </c>
      <c r="I1137" s="29" t="n">
        <f aca="false">F1137-F1138</f>
        <v>0.000400000000000844</v>
      </c>
      <c r="J1137" s="30" t="n">
        <f aca="false">I1137/F1138/(E1137-E1138)*100</f>
        <v>0.00289960130482671</v>
      </c>
      <c r="K1137" s="31" t="n">
        <f aca="false">IF(H1137&lt;H1138,1+K1138,0)</f>
        <v>0</v>
      </c>
      <c r="L1137" s="32" t="n">
        <f aca="false">MIN(0, H1137-MAX(H1138:H1148))</f>
        <v>0</v>
      </c>
      <c r="M1137" s="3" t="n">
        <f aca="false">ABS(L1137)/MAX(H1137:H1148)</f>
        <v>0</v>
      </c>
    </row>
    <row r="1138" customFormat="false" ht="15" hidden="false" customHeight="false" outlineLevel="0" collapsed="false">
      <c r="A1138" s="25" t="s">
        <v>1148</v>
      </c>
      <c r="B1138" s="25" t="str">
        <f aca="false">LEFT(A1138,2)</f>
        <v>23</v>
      </c>
      <c r="C1138" s="26" t="n">
        <f aca="false">VLOOKUP(MID(A1138,4,4),MONTHS!$A$1:$B$12,2,0)</f>
        <v>9</v>
      </c>
      <c r="D1138" s="26" t="n">
        <f aca="false">_xlfn.NUMBERVALUE(RIGHT(A1138,2))-43</f>
        <v>19</v>
      </c>
      <c r="E1138" s="27" t="n">
        <f aca="false">DATE(2000+D1138,C1138,B1138)</f>
        <v>43731</v>
      </c>
      <c r="F1138" s="28" t="n">
        <v>13.795</v>
      </c>
      <c r="G1138" s="28" t="n">
        <v>13.7951</v>
      </c>
      <c r="H1138" s="28" t="n">
        <v>13.795</v>
      </c>
      <c r="I1138" s="29" t="n">
        <f aca="false">F1138-F1139</f>
        <v>0.00200000000000067</v>
      </c>
      <c r="J1138" s="30" t="n">
        <f aca="false">I1138/F1139/(E1138-E1139)*100</f>
        <v>0.00483336958360682</v>
      </c>
      <c r="K1138" s="31" t="n">
        <f aca="false">IF(H1138&lt;H1139,1+K1139,0)</f>
        <v>0</v>
      </c>
      <c r="L1138" s="32" t="n">
        <f aca="false">MIN(0, H1138-MAX(H1139:H1149))</f>
        <v>0</v>
      </c>
      <c r="M1138" s="3" t="n">
        <f aca="false">ABS(L1138)/MAX(H1138:H1149)</f>
        <v>0</v>
      </c>
    </row>
    <row r="1139" customFormat="false" ht="15" hidden="false" customHeight="false" outlineLevel="0" collapsed="false">
      <c r="A1139" s="25" t="s">
        <v>1149</v>
      </c>
      <c r="B1139" s="25" t="str">
        <f aca="false">LEFT(A1139,2)</f>
        <v>20</v>
      </c>
      <c r="C1139" s="26" t="n">
        <f aca="false">VLOOKUP(MID(A1139,4,4),MONTHS!$A$1:$B$12,2,0)</f>
        <v>9</v>
      </c>
      <c r="D1139" s="26" t="n">
        <f aca="false">_xlfn.NUMBERVALUE(RIGHT(A1139,2))-43</f>
        <v>19</v>
      </c>
      <c r="E1139" s="27" t="n">
        <f aca="false">DATE(2000+D1139,C1139,B1139)</f>
        <v>43728</v>
      </c>
      <c r="F1139" s="28" t="n">
        <v>13.793</v>
      </c>
      <c r="G1139" s="28" t="n">
        <v>13.7931</v>
      </c>
      <c r="H1139" s="28" t="n">
        <v>13.793</v>
      </c>
      <c r="I1139" s="29" t="n">
        <f aca="false">F1139-F1140</f>
        <v>0.000799999999999912</v>
      </c>
      <c r="J1139" s="30" t="n">
        <f aca="false">I1139/F1140/(E1139-E1140)*100</f>
        <v>0.00580037992488444</v>
      </c>
      <c r="K1139" s="31" t="n">
        <f aca="false">IF(H1139&lt;H1140,1+K1140,0)</f>
        <v>0</v>
      </c>
      <c r="L1139" s="32" t="n">
        <f aca="false">MIN(0, H1139-MAX(H1140:H1150))</f>
        <v>0</v>
      </c>
      <c r="M1139" s="3" t="n">
        <f aca="false">ABS(L1139)/MAX(H1139:H1150)</f>
        <v>0</v>
      </c>
    </row>
    <row r="1140" customFormat="false" ht="15" hidden="false" customHeight="false" outlineLevel="0" collapsed="false">
      <c r="A1140" s="25" t="s">
        <v>1150</v>
      </c>
      <c r="B1140" s="25" t="str">
        <f aca="false">LEFT(A1140,2)</f>
        <v>19</v>
      </c>
      <c r="C1140" s="26" t="n">
        <f aca="false">VLOOKUP(MID(A1140,4,4),MONTHS!$A$1:$B$12,2,0)</f>
        <v>9</v>
      </c>
      <c r="D1140" s="26" t="n">
        <f aca="false">_xlfn.NUMBERVALUE(RIGHT(A1140,2))-43</f>
        <v>19</v>
      </c>
      <c r="E1140" s="27" t="n">
        <f aca="false">DATE(2000+D1140,C1140,B1140)</f>
        <v>43727</v>
      </c>
      <c r="F1140" s="28" t="n">
        <v>13.7922</v>
      </c>
      <c r="G1140" s="28" t="n">
        <v>13.7923</v>
      </c>
      <c r="H1140" s="28" t="n">
        <v>13.7922</v>
      </c>
      <c r="I1140" s="29" t="n">
        <f aca="false">F1140-F1141</f>
        <v>0.000799999999999912</v>
      </c>
      <c r="J1140" s="30" t="n">
        <f aca="false">I1140/F1141/(E1140-E1141)*100</f>
        <v>0.00580071638847334</v>
      </c>
      <c r="K1140" s="31" t="n">
        <f aca="false">IF(H1140&lt;H1141,1+K1141,0)</f>
        <v>0</v>
      </c>
      <c r="L1140" s="32" t="n">
        <f aca="false">MIN(0, H1140-MAX(H1141:H1151))</f>
        <v>0</v>
      </c>
      <c r="M1140" s="3" t="n">
        <f aca="false">ABS(L1140)/MAX(H1140:H1151)</f>
        <v>0</v>
      </c>
    </row>
    <row r="1141" customFormat="false" ht="15" hidden="false" customHeight="false" outlineLevel="0" collapsed="false">
      <c r="A1141" s="25" t="s">
        <v>1151</v>
      </c>
      <c r="B1141" s="25" t="str">
        <f aca="false">LEFT(A1141,2)</f>
        <v>18</v>
      </c>
      <c r="C1141" s="26" t="n">
        <f aca="false">VLOOKUP(MID(A1141,4,4),MONTHS!$A$1:$B$12,2,0)</f>
        <v>9</v>
      </c>
      <c r="D1141" s="26" t="n">
        <f aca="false">_xlfn.NUMBERVALUE(RIGHT(A1141,2))-43</f>
        <v>19</v>
      </c>
      <c r="E1141" s="27" t="n">
        <f aca="false">DATE(2000+D1141,C1141,B1141)</f>
        <v>43726</v>
      </c>
      <c r="F1141" s="28" t="n">
        <v>13.7914</v>
      </c>
      <c r="G1141" s="28" t="n">
        <v>13.7915</v>
      </c>
      <c r="H1141" s="28" t="n">
        <v>13.7914</v>
      </c>
      <c r="I1141" s="29" t="n">
        <f aca="false">F1141-F1142</f>
        <v>0.00119999999999898</v>
      </c>
      <c r="J1141" s="30" t="n">
        <f aca="false">I1141/F1142/(E1141-E1142)*100</f>
        <v>0.00870183173557294</v>
      </c>
      <c r="K1141" s="31" t="n">
        <f aca="false">IF(H1141&lt;H1142,1+K1142,0)</f>
        <v>0</v>
      </c>
      <c r="L1141" s="32" t="n">
        <f aca="false">MIN(0, H1141-MAX(H1142:H1152))</f>
        <v>0</v>
      </c>
      <c r="M1141" s="3" t="n">
        <f aca="false">ABS(L1141)/MAX(H1141:H1152)</f>
        <v>0</v>
      </c>
    </row>
    <row r="1142" customFormat="false" ht="15" hidden="false" customHeight="false" outlineLevel="0" collapsed="false">
      <c r="A1142" s="25" t="s">
        <v>1152</v>
      </c>
      <c r="B1142" s="25" t="str">
        <f aca="false">LEFT(A1142,2)</f>
        <v>17</v>
      </c>
      <c r="C1142" s="26" t="n">
        <f aca="false">VLOOKUP(MID(A1142,4,4),MONTHS!$A$1:$B$12,2,0)</f>
        <v>9</v>
      </c>
      <c r="D1142" s="26" t="n">
        <f aca="false">_xlfn.NUMBERVALUE(RIGHT(A1142,2))-43</f>
        <v>19</v>
      </c>
      <c r="E1142" s="27" t="n">
        <f aca="false">DATE(2000+D1142,C1142,B1142)</f>
        <v>43725</v>
      </c>
      <c r="F1142" s="28" t="n">
        <v>13.7902</v>
      </c>
      <c r="G1142" s="28" t="n">
        <v>13.7903</v>
      </c>
      <c r="H1142" s="28" t="n">
        <v>13.7902</v>
      </c>
      <c r="I1142" s="29" t="n">
        <f aca="false">F1142-F1143</f>
        <v>0.000300000000001077</v>
      </c>
      <c r="J1142" s="30" t="n">
        <f aca="false">I1142/F1143/(E1142-E1143)*100</f>
        <v>0.0021755052611047</v>
      </c>
      <c r="K1142" s="31" t="n">
        <f aca="false">IF(H1142&lt;H1143,1+K1143,0)</f>
        <v>0</v>
      </c>
      <c r="L1142" s="32" t="n">
        <f aca="false">MIN(0, H1142-MAX(H1143:H1153))</f>
        <v>0</v>
      </c>
      <c r="M1142" s="3" t="n">
        <f aca="false">ABS(L1142)/MAX(H1142:H1153)</f>
        <v>0</v>
      </c>
    </row>
    <row r="1143" customFormat="false" ht="15" hidden="false" customHeight="false" outlineLevel="0" collapsed="false">
      <c r="A1143" s="25" t="s">
        <v>1153</v>
      </c>
      <c r="B1143" s="25" t="str">
        <f aca="false">LEFT(A1143,2)</f>
        <v>16</v>
      </c>
      <c r="C1143" s="26" t="n">
        <f aca="false">VLOOKUP(MID(A1143,4,4),MONTHS!$A$1:$B$12,2,0)</f>
        <v>9</v>
      </c>
      <c r="D1143" s="26" t="n">
        <f aca="false">_xlfn.NUMBERVALUE(RIGHT(A1143,2))-43</f>
        <v>19</v>
      </c>
      <c r="E1143" s="27" t="n">
        <f aca="false">DATE(2000+D1143,C1143,B1143)</f>
        <v>43724</v>
      </c>
      <c r="F1143" s="28" t="n">
        <v>13.7899</v>
      </c>
      <c r="G1143" s="28" t="n">
        <v>13.79</v>
      </c>
      <c r="H1143" s="28" t="n">
        <v>13.7899</v>
      </c>
      <c r="I1143" s="29" t="n">
        <f aca="false">F1143-F1144</f>
        <v>0.00139999999999851</v>
      </c>
      <c r="J1143" s="30" t="n">
        <f aca="false">I1143/F1144/(E1143-E1144)*100</f>
        <v>0.00338446289782189</v>
      </c>
      <c r="K1143" s="31" t="n">
        <f aca="false">IF(H1143&lt;H1144,1+K1144,0)</f>
        <v>0</v>
      </c>
      <c r="L1143" s="32" t="n">
        <f aca="false">MIN(0, H1143-MAX(H1144:H1154))</f>
        <v>0</v>
      </c>
      <c r="M1143" s="3" t="n">
        <f aca="false">ABS(L1143)/MAX(H1143:H1154)</f>
        <v>0</v>
      </c>
    </row>
    <row r="1144" customFormat="false" ht="15" hidden="false" customHeight="false" outlineLevel="0" collapsed="false">
      <c r="A1144" s="25" t="s">
        <v>1154</v>
      </c>
      <c r="B1144" s="25" t="str">
        <f aca="false">LEFT(A1144,2)</f>
        <v>13</v>
      </c>
      <c r="C1144" s="26" t="n">
        <f aca="false">VLOOKUP(MID(A1144,4,4),MONTHS!$A$1:$B$12,2,0)</f>
        <v>9</v>
      </c>
      <c r="D1144" s="26" t="n">
        <f aca="false">_xlfn.NUMBERVALUE(RIGHT(A1144,2))-43</f>
        <v>19</v>
      </c>
      <c r="E1144" s="27" t="n">
        <f aca="false">DATE(2000+D1144,C1144,B1144)</f>
        <v>43721</v>
      </c>
      <c r="F1144" s="28" t="n">
        <v>13.7885</v>
      </c>
      <c r="G1144" s="28" t="n">
        <v>13.7886</v>
      </c>
      <c r="H1144" s="28" t="n">
        <v>13.7885</v>
      </c>
      <c r="I1144" s="29" t="n">
        <f aca="false">F1144-F1145</f>
        <v>0.000799999999999912</v>
      </c>
      <c r="J1144" s="30" t="n">
        <f aca="false">I1144/F1145/(E1144-E1145)*100</f>
        <v>0.00580227304046296</v>
      </c>
      <c r="K1144" s="31" t="n">
        <f aca="false">IF(H1144&lt;H1145,1+K1145,0)</f>
        <v>0</v>
      </c>
      <c r="L1144" s="32" t="n">
        <f aca="false">MIN(0, H1144-MAX(H1145:H1155))</f>
        <v>0</v>
      </c>
      <c r="M1144" s="3" t="n">
        <f aca="false">ABS(L1144)/MAX(H1144:H1155)</f>
        <v>0</v>
      </c>
    </row>
    <row r="1145" customFormat="false" ht="15" hidden="false" customHeight="false" outlineLevel="0" collapsed="false">
      <c r="A1145" s="25" t="s">
        <v>1155</v>
      </c>
      <c r="B1145" s="25" t="str">
        <f aca="false">LEFT(A1145,2)</f>
        <v>12</v>
      </c>
      <c r="C1145" s="26" t="n">
        <f aca="false">VLOOKUP(MID(A1145,4,4),MONTHS!$A$1:$B$12,2,0)</f>
        <v>9</v>
      </c>
      <c r="D1145" s="26" t="n">
        <f aca="false">_xlfn.NUMBERVALUE(RIGHT(A1145,2))-43</f>
        <v>19</v>
      </c>
      <c r="E1145" s="27" t="n">
        <f aca="false">DATE(2000+D1145,C1145,B1145)</f>
        <v>43720</v>
      </c>
      <c r="F1145" s="28" t="n">
        <v>13.7877</v>
      </c>
      <c r="G1145" s="28" t="n">
        <v>13.7878</v>
      </c>
      <c r="H1145" s="28" t="n">
        <v>13.7877</v>
      </c>
      <c r="I1145" s="29" t="n">
        <f aca="false">F1145-F1146</f>
        <v>0.00120000000000076</v>
      </c>
      <c r="J1145" s="30" t="n">
        <f aca="false">I1145/F1146/(E1145-E1146)*100</f>
        <v>0.00870416712001419</v>
      </c>
      <c r="K1145" s="31" t="n">
        <f aca="false">IF(H1145&lt;H1146,1+K1146,0)</f>
        <v>0</v>
      </c>
      <c r="L1145" s="32" t="n">
        <f aca="false">MIN(0, H1145-MAX(H1146:H1156))</f>
        <v>0</v>
      </c>
      <c r="M1145" s="3" t="n">
        <f aca="false">ABS(L1145)/MAX(H1145:H1156)</f>
        <v>0</v>
      </c>
    </row>
    <row r="1146" customFormat="false" ht="15" hidden="false" customHeight="false" outlineLevel="0" collapsed="false">
      <c r="A1146" s="25" t="s">
        <v>1156</v>
      </c>
      <c r="B1146" s="25" t="str">
        <f aca="false">LEFT(A1146,2)</f>
        <v>11</v>
      </c>
      <c r="C1146" s="26" t="n">
        <f aca="false">VLOOKUP(MID(A1146,4,4),MONTHS!$A$1:$B$12,2,0)</f>
        <v>9</v>
      </c>
      <c r="D1146" s="26" t="n">
        <f aca="false">_xlfn.NUMBERVALUE(RIGHT(A1146,2))-43</f>
        <v>19</v>
      </c>
      <c r="E1146" s="27" t="n">
        <f aca="false">DATE(2000+D1146,C1146,B1146)</f>
        <v>43719</v>
      </c>
      <c r="F1146" s="28" t="n">
        <v>13.7865</v>
      </c>
      <c r="G1146" s="28" t="n">
        <v>13.7866</v>
      </c>
      <c r="H1146" s="28" t="n">
        <v>13.7865</v>
      </c>
      <c r="I1146" s="29" t="n">
        <f aca="false">F1146-F1147</f>
        <v>0.000500000000000611</v>
      </c>
      <c r="J1146" s="30" t="n">
        <f aca="false">I1146/F1147/(E1146-E1147)*100</f>
        <v>0.00362686783694045</v>
      </c>
      <c r="K1146" s="31" t="n">
        <f aca="false">IF(H1146&lt;H1147,1+K1147,0)</f>
        <v>0</v>
      </c>
      <c r="L1146" s="32" t="n">
        <f aca="false">MIN(0, H1146-MAX(H1147:H1157))</f>
        <v>0</v>
      </c>
      <c r="M1146" s="3" t="n">
        <f aca="false">ABS(L1146)/MAX(H1146:H1157)</f>
        <v>0</v>
      </c>
    </row>
    <row r="1147" customFormat="false" ht="15" hidden="false" customHeight="false" outlineLevel="0" collapsed="false">
      <c r="A1147" s="25" t="s">
        <v>1157</v>
      </c>
      <c r="B1147" s="25" t="str">
        <f aca="false">LEFT(A1147,2)</f>
        <v>10</v>
      </c>
      <c r="C1147" s="26" t="n">
        <f aca="false">VLOOKUP(MID(A1147,4,4),MONTHS!$A$1:$B$12,2,0)</f>
        <v>9</v>
      </c>
      <c r="D1147" s="26" t="n">
        <f aca="false">_xlfn.NUMBERVALUE(RIGHT(A1147,2))-43</f>
        <v>19</v>
      </c>
      <c r="E1147" s="27" t="n">
        <f aca="false">DATE(2000+D1147,C1147,B1147)</f>
        <v>43718</v>
      </c>
      <c r="F1147" s="28" t="n">
        <v>13.786</v>
      </c>
      <c r="G1147" s="28" t="n">
        <v>13.7861</v>
      </c>
      <c r="H1147" s="28" t="n">
        <v>13.786</v>
      </c>
      <c r="I1147" s="29" t="n">
        <f aca="false">F1147-F1148</f>
        <v>9.99999999997669E-005</v>
      </c>
      <c r="J1147" s="30" t="n">
        <f aca="false">I1147/F1148/(E1147-E1148)*100</f>
        <v>0.000725378829091804</v>
      </c>
      <c r="K1147" s="31" t="n">
        <f aca="false">IF(H1147&lt;H1148,1+K1148,0)</f>
        <v>0</v>
      </c>
      <c r="L1147" s="32" t="n">
        <f aca="false">MIN(0, H1147-MAX(H1148:H1158))</f>
        <v>0</v>
      </c>
      <c r="M1147" s="3" t="n">
        <f aca="false">ABS(L1147)/MAX(H1147:H1158)</f>
        <v>0</v>
      </c>
    </row>
    <row r="1148" customFormat="false" ht="15" hidden="false" customHeight="false" outlineLevel="0" collapsed="false">
      <c r="A1148" s="25" t="s">
        <v>1158</v>
      </c>
      <c r="B1148" s="25" t="str">
        <f aca="false">LEFT(A1148,2)</f>
        <v>09</v>
      </c>
      <c r="C1148" s="26" t="n">
        <f aca="false">VLOOKUP(MID(A1148,4,4),MONTHS!$A$1:$B$12,2,0)</f>
        <v>9</v>
      </c>
      <c r="D1148" s="26" t="n">
        <f aca="false">_xlfn.NUMBERVALUE(RIGHT(A1148,2))-43</f>
        <v>19</v>
      </c>
      <c r="E1148" s="27" t="n">
        <f aca="false">DATE(2000+D1148,C1148,B1148)</f>
        <v>43717</v>
      </c>
      <c r="F1148" s="28" t="n">
        <v>13.7859</v>
      </c>
      <c r="G1148" s="28" t="n">
        <v>13.786</v>
      </c>
      <c r="H1148" s="28" t="n">
        <v>13.7859</v>
      </c>
      <c r="I1148" s="29" t="n">
        <f aca="false">F1148-F1149</f>
        <v>0.00119999999999898</v>
      </c>
      <c r="J1148" s="30" t="n">
        <f aca="false">I1148/F1149/(E1148-E1149)*100</f>
        <v>0.00290176790209188</v>
      </c>
      <c r="K1148" s="31" t="n">
        <f aca="false">IF(H1148&lt;H1149,1+K1149,0)</f>
        <v>0</v>
      </c>
      <c r="L1148" s="32" t="n">
        <f aca="false">MIN(0, H1148-MAX(H1149:H1159))</f>
        <v>0</v>
      </c>
      <c r="M1148" s="3" t="n">
        <f aca="false">ABS(L1148)/MAX(H1148:H1159)</f>
        <v>0</v>
      </c>
    </row>
    <row r="1149" customFormat="false" ht="15" hidden="false" customHeight="false" outlineLevel="0" collapsed="false">
      <c r="A1149" s="25" t="s">
        <v>1159</v>
      </c>
      <c r="B1149" s="25" t="str">
        <f aca="false">LEFT(A1149,2)</f>
        <v>06</v>
      </c>
      <c r="C1149" s="26" t="n">
        <f aca="false">VLOOKUP(MID(A1149,4,4),MONTHS!$A$1:$B$12,2,0)</f>
        <v>9</v>
      </c>
      <c r="D1149" s="26" t="n">
        <f aca="false">_xlfn.NUMBERVALUE(RIGHT(A1149,2))-43</f>
        <v>19</v>
      </c>
      <c r="E1149" s="27" t="n">
        <f aca="false">DATE(2000+D1149,C1149,B1149)</f>
        <v>43714</v>
      </c>
      <c r="F1149" s="28" t="n">
        <v>13.7847</v>
      </c>
      <c r="G1149" s="28" t="n">
        <v>13.7848</v>
      </c>
      <c r="H1149" s="28" t="n">
        <v>13.7847</v>
      </c>
      <c r="I1149" s="29" t="n">
        <f aca="false">F1149-F1150</f>
        <v>0.00020000000000131</v>
      </c>
      <c r="J1149" s="30" t="n">
        <f aca="false">I1149/F1150/(E1149-E1150)*100</f>
        <v>0.0014509050020045</v>
      </c>
      <c r="K1149" s="31" t="n">
        <f aca="false">IF(H1149&lt;H1150,1+K1150,0)</f>
        <v>0</v>
      </c>
      <c r="L1149" s="32" t="n">
        <f aca="false">MIN(0, H1149-MAX(H1150:H1160))</f>
        <v>0</v>
      </c>
      <c r="M1149" s="3" t="n">
        <f aca="false">ABS(L1149)/MAX(H1149:H1160)</f>
        <v>0</v>
      </c>
    </row>
    <row r="1150" customFormat="false" ht="15" hidden="false" customHeight="false" outlineLevel="0" collapsed="false">
      <c r="A1150" s="25" t="s">
        <v>1160</v>
      </c>
      <c r="B1150" s="25" t="str">
        <f aca="false">LEFT(A1150,2)</f>
        <v>05</v>
      </c>
      <c r="C1150" s="26" t="n">
        <f aca="false">VLOOKUP(MID(A1150,4,4),MONTHS!$A$1:$B$12,2,0)</f>
        <v>9</v>
      </c>
      <c r="D1150" s="26" t="n">
        <f aca="false">_xlfn.NUMBERVALUE(RIGHT(A1150,2))-43</f>
        <v>19</v>
      </c>
      <c r="E1150" s="27" t="n">
        <f aca="false">DATE(2000+D1150,C1150,B1150)</f>
        <v>43713</v>
      </c>
      <c r="F1150" s="28" t="n">
        <v>13.7845</v>
      </c>
      <c r="G1150" s="28" t="n">
        <v>13.7846</v>
      </c>
      <c r="H1150" s="28" t="n">
        <v>13.7845</v>
      </c>
      <c r="I1150" s="29" t="n">
        <f aca="false">F1150-F1151</f>
        <v>0</v>
      </c>
      <c r="J1150" s="30" t="n">
        <f aca="false">I1150/F1151/(E1150-E1151)*100</f>
        <v>0</v>
      </c>
      <c r="K1150" s="31" t="n">
        <f aca="false">IF(H1150&lt;H1151,1+K1151,0)</f>
        <v>0</v>
      </c>
      <c r="L1150" s="32" t="n">
        <f aca="false">MIN(0, H1150-MAX(H1151:H1161))</f>
        <v>0</v>
      </c>
      <c r="M1150" s="3" t="n">
        <f aca="false">ABS(L1150)/MAX(H1150:H1161)</f>
        <v>0</v>
      </c>
    </row>
    <row r="1151" customFormat="false" ht="15" hidden="false" customHeight="false" outlineLevel="0" collapsed="false">
      <c r="A1151" s="25" t="s">
        <v>1161</v>
      </c>
      <c r="B1151" s="25" t="str">
        <f aca="false">LEFT(A1151,2)</f>
        <v>04</v>
      </c>
      <c r="C1151" s="26" t="n">
        <f aca="false">VLOOKUP(MID(A1151,4,4),MONTHS!$A$1:$B$12,2,0)</f>
        <v>9</v>
      </c>
      <c r="D1151" s="26" t="n">
        <f aca="false">_xlfn.NUMBERVALUE(RIGHT(A1151,2))-43</f>
        <v>19</v>
      </c>
      <c r="E1151" s="27" t="n">
        <f aca="false">DATE(2000+D1151,C1151,B1151)</f>
        <v>43712</v>
      </c>
      <c r="F1151" s="28" t="n">
        <v>13.7845</v>
      </c>
      <c r="G1151" s="28" t="n">
        <v>13.7846</v>
      </c>
      <c r="H1151" s="28" t="n">
        <v>13.7845</v>
      </c>
      <c r="I1151" s="29" t="n">
        <f aca="false">F1151-F1152</f>
        <v>0.000399999999999068</v>
      </c>
      <c r="J1151" s="30" t="n">
        <f aca="false">I1151/F1152/(E1151-E1152)*100</f>
        <v>0.00290189421143976</v>
      </c>
      <c r="K1151" s="31" t="n">
        <f aca="false">IF(H1151&lt;H1152,1+K1152,0)</f>
        <v>0</v>
      </c>
      <c r="L1151" s="32" t="n">
        <f aca="false">MIN(0, H1151-MAX(H1152:H1162))</f>
        <v>0</v>
      </c>
      <c r="M1151" s="3" t="n">
        <f aca="false">ABS(L1151)/MAX(H1151:H1162)</f>
        <v>0</v>
      </c>
    </row>
    <row r="1152" customFormat="false" ht="15" hidden="false" customHeight="false" outlineLevel="0" collapsed="false">
      <c r="A1152" s="25" t="s">
        <v>1162</v>
      </c>
      <c r="B1152" s="25" t="str">
        <f aca="false">LEFT(A1152,2)</f>
        <v>03</v>
      </c>
      <c r="C1152" s="26" t="n">
        <f aca="false">VLOOKUP(MID(A1152,4,4),MONTHS!$A$1:$B$12,2,0)</f>
        <v>9</v>
      </c>
      <c r="D1152" s="26" t="n">
        <f aca="false">_xlfn.NUMBERVALUE(RIGHT(A1152,2))-43</f>
        <v>19</v>
      </c>
      <c r="E1152" s="27" t="n">
        <f aca="false">DATE(2000+D1152,C1152,B1152)</f>
        <v>43711</v>
      </c>
      <c r="F1152" s="28" t="n">
        <v>13.7841</v>
      </c>
      <c r="G1152" s="28" t="n">
        <v>13.7842</v>
      </c>
      <c r="H1152" s="28" t="n">
        <v>13.7841</v>
      </c>
      <c r="I1152" s="29" t="n">
        <f aca="false">F1152-F1153</f>
        <v>0.00020000000000131</v>
      </c>
      <c r="J1152" s="30" t="n">
        <f aca="false">I1152/F1153/(E1152-E1153)*100</f>
        <v>0.00145096815851327</v>
      </c>
      <c r="K1152" s="31" t="n">
        <f aca="false">IF(H1152&lt;H1153,1+K1153,0)</f>
        <v>0</v>
      </c>
      <c r="L1152" s="32" t="n">
        <f aca="false">MIN(0, H1152-MAX(H1153:H1163))</f>
        <v>0</v>
      </c>
      <c r="M1152" s="3" t="n">
        <f aca="false">ABS(L1152)/MAX(H1152:H1163)</f>
        <v>0</v>
      </c>
    </row>
    <row r="1153" customFormat="false" ht="15" hidden="false" customHeight="false" outlineLevel="0" collapsed="false">
      <c r="A1153" s="25" t="s">
        <v>1163</v>
      </c>
      <c r="B1153" s="25" t="str">
        <f aca="false">LEFT(A1153,2)</f>
        <v>02</v>
      </c>
      <c r="C1153" s="26" t="n">
        <f aca="false">VLOOKUP(MID(A1153,4,4),MONTHS!$A$1:$B$12,2,0)</f>
        <v>9</v>
      </c>
      <c r="D1153" s="26" t="n">
        <f aca="false">_xlfn.NUMBERVALUE(RIGHT(A1153,2))-43</f>
        <v>19</v>
      </c>
      <c r="E1153" s="27" t="n">
        <f aca="false">DATE(2000+D1153,C1153,B1153)</f>
        <v>43710</v>
      </c>
      <c r="F1153" s="28" t="n">
        <v>13.7839</v>
      </c>
      <c r="G1153" s="28" t="n">
        <v>13.784</v>
      </c>
      <c r="H1153" s="28" t="n">
        <v>13.7839</v>
      </c>
      <c r="I1153" s="29" t="n">
        <f aca="false">F1153-F1154</f>
        <v>0.00150000000000006</v>
      </c>
      <c r="J1153" s="30" t="n">
        <f aca="false">I1153/F1154/(E1153-E1154)*100</f>
        <v>0.00362781518458337</v>
      </c>
      <c r="K1153" s="31" t="n">
        <f aca="false">IF(H1153&lt;H1154,1+K1154,0)</f>
        <v>0</v>
      </c>
      <c r="L1153" s="32" t="n">
        <f aca="false">MIN(0, H1153-MAX(H1154:H1164))</f>
        <v>0</v>
      </c>
      <c r="M1153" s="3" t="n">
        <f aca="false">ABS(L1153)/MAX(H1153:H1164)</f>
        <v>0</v>
      </c>
    </row>
    <row r="1154" customFormat="false" ht="15" hidden="false" customHeight="false" outlineLevel="0" collapsed="false">
      <c r="A1154" s="25" t="s">
        <v>1164</v>
      </c>
      <c r="B1154" s="25" t="str">
        <f aca="false">LEFT(A1154,2)</f>
        <v>30</v>
      </c>
      <c r="C1154" s="26" t="n">
        <f aca="false">VLOOKUP(MID(A1154,4,4),MONTHS!$A$1:$B$12,2,0)</f>
        <v>8</v>
      </c>
      <c r="D1154" s="26" t="n">
        <f aca="false">_xlfn.NUMBERVALUE(RIGHT(A1154,2))-43</f>
        <v>19</v>
      </c>
      <c r="E1154" s="27" t="n">
        <f aca="false">DATE(2000+D1154,C1154,B1154)</f>
        <v>43707</v>
      </c>
      <c r="F1154" s="28" t="n">
        <v>13.7824</v>
      </c>
      <c r="G1154" s="28" t="n">
        <v>13.7825</v>
      </c>
      <c r="H1154" s="28" t="n">
        <v>13.7824</v>
      </c>
      <c r="I1154" s="29" t="n">
        <f aca="false">F1154-F1155</f>
        <v>0</v>
      </c>
      <c r="J1154" s="30" t="n">
        <f aca="false">I1154/F1155/(E1154-E1155)*100</f>
        <v>0</v>
      </c>
      <c r="K1154" s="31" t="n">
        <f aca="false">IF(H1154&lt;H1155,1+K1155,0)</f>
        <v>0</v>
      </c>
      <c r="L1154" s="32" t="n">
        <f aca="false">MIN(0, H1154-MAX(H1155:H1165))</f>
        <v>0</v>
      </c>
      <c r="M1154" s="3" t="n">
        <f aca="false">ABS(L1154)/MAX(H1154:H1165)</f>
        <v>0</v>
      </c>
    </row>
    <row r="1155" customFormat="false" ht="15" hidden="false" customHeight="false" outlineLevel="0" collapsed="false">
      <c r="A1155" s="25" t="s">
        <v>1165</v>
      </c>
      <c r="B1155" s="25" t="str">
        <f aca="false">LEFT(A1155,2)</f>
        <v>29</v>
      </c>
      <c r="C1155" s="26" t="n">
        <f aca="false">VLOOKUP(MID(A1155,4,4),MONTHS!$A$1:$B$12,2,0)</f>
        <v>8</v>
      </c>
      <c r="D1155" s="26" t="n">
        <f aca="false">_xlfn.NUMBERVALUE(RIGHT(A1155,2))-43</f>
        <v>19</v>
      </c>
      <c r="E1155" s="27" t="n">
        <f aca="false">DATE(2000+D1155,C1155,B1155)</f>
        <v>43706</v>
      </c>
      <c r="F1155" s="28" t="n">
        <v>13.7824</v>
      </c>
      <c r="G1155" s="28" t="n">
        <v>13.7825</v>
      </c>
      <c r="H1155" s="28" t="n">
        <v>13.7824</v>
      </c>
      <c r="I1155" s="29" t="n">
        <f aca="false">F1155-F1156</f>
        <v>0.000799999999998136</v>
      </c>
      <c r="J1155" s="30" t="n">
        <f aca="false">I1155/F1156/(E1155-E1156)*100</f>
        <v>0.00580484123757862</v>
      </c>
      <c r="K1155" s="31" t="n">
        <f aca="false">IF(H1155&lt;H1156,1+K1156,0)</f>
        <v>0</v>
      </c>
      <c r="L1155" s="32" t="n">
        <f aca="false">MIN(0, H1155-MAX(H1156:H1166))</f>
        <v>0</v>
      </c>
      <c r="M1155" s="3" t="n">
        <f aca="false">ABS(L1155)/MAX(H1155:H1166)</f>
        <v>0</v>
      </c>
    </row>
    <row r="1156" customFormat="false" ht="15" hidden="false" customHeight="false" outlineLevel="0" collapsed="false">
      <c r="A1156" s="25" t="s">
        <v>1166</v>
      </c>
      <c r="B1156" s="25" t="str">
        <f aca="false">LEFT(A1156,2)</f>
        <v>28</v>
      </c>
      <c r="C1156" s="26" t="n">
        <f aca="false">VLOOKUP(MID(A1156,4,4),MONTHS!$A$1:$B$12,2,0)</f>
        <v>8</v>
      </c>
      <c r="D1156" s="26" t="n">
        <f aca="false">_xlfn.NUMBERVALUE(RIGHT(A1156,2))-43</f>
        <v>19</v>
      </c>
      <c r="E1156" s="27" t="n">
        <f aca="false">DATE(2000+D1156,C1156,B1156)</f>
        <v>43705</v>
      </c>
      <c r="F1156" s="28" t="n">
        <v>13.7816</v>
      </c>
      <c r="G1156" s="28" t="n">
        <v>13.7817</v>
      </c>
      <c r="H1156" s="28" t="n">
        <v>13.7816</v>
      </c>
      <c r="I1156" s="29" t="n">
        <f aca="false">F1156-F1157</f>
        <v>0.0022000000000002</v>
      </c>
      <c r="J1156" s="30" t="n">
        <f aca="false">I1156/F1157/(E1156-E1157)*100</f>
        <v>0.0159658620839819</v>
      </c>
      <c r="K1156" s="31" t="n">
        <f aca="false">IF(H1156&lt;H1157,1+K1157,0)</f>
        <v>0</v>
      </c>
      <c r="L1156" s="32" t="n">
        <f aca="false">MIN(0, H1156-MAX(H1157:H1167))</f>
        <v>0</v>
      </c>
      <c r="M1156" s="3" t="n">
        <f aca="false">ABS(L1156)/MAX(H1156:H1167)</f>
        <v>0</v>
      </c>
    </row>
    <row r="1157" customFormat="false" ht="15" hidden="false" customHeight="false" outlineLevel="0" collapsed="false">
      <c r="A1157" s="25" t="s">
        <v>1167</v>
      </c>
      <c r="B1157" s="25" t="str">
        <f aca="false">LEFT(A1157,2)</f>
        <v>27</v>
      </c>
      <c r="C1157" s="26" t="n">
        <f aca="false">VLOOKUP(MID(A1157,4,4),MONTHS!$A$1:$B$12,2,0)</f>
        <v>8</v>
      </c>
      <c r="D1157" s="26" t="n">
        <f aca="false">_xlfn.NUMBERVALUE(RIGHT(A1157,2))-43</f>
        <v>19</v>
      </c>
      <c r="E1157" s="27" t="n">
        <f aca="false">DATE(2000+D1157,C1157,B1157)</f>
        <v>43704</v>
      </c>
      <c r="F1157" s="28" t="n">
        <v>13.7794</v>
      </c>
      <c r="G1157" s="28" t="n">
        <v>13.7795</v>
      </c>
      <c r="H1157" s="28" t="n">
        <v>13.7794</v>
      </c>
      <c r="I1157" s="29" t="n">
        <f aca="false">F1157-F1158</f>
        <v>0.00110000000000099</v>
      </c>
      <c r="J1157" s="30" t="n">
        <f aca="false">I1157/F1158/(E1157-E1158)*100</f>
        <v>0.00798356836475464</v>
      </c>
      <c r="K1157" s="31" t="n">
        <f aca="false">IF(H1157&lt;H1158,1+K1158,0)</f>
        <v>0</v>
      </c>
      <c r="L1157" s="32" t="n">
        <f aca="false">MIN(0, H1157-MAX(H1158:H1168))</f>
        <v>0</v>
      </c>
      <c r="M1157" s="3" t="n">
        <f aca="false">ABS(L1157)/MAX(H1157:H1168)</f>
        <v>0</v>
      </c>
    </row>
    <row r="1158" customFormat="false" ht="15" hidden="false" customHeight="false" outlineLevel="0" collapsed="false">
      <c r="A1158" s="25" t="s">
        <v>1168</v>
      </c>
      <c r="B1158" s="25" t="str">
        <f aca="false">LEFT(A1158,2)</f>
        <v>26</v>
      </c>
      <c r="C1158" s="26" t="n">
        <f aca="false">VLOOKUP(MID(A1158,4,4),MONTHS!$A$1:$B$12,2,0)</f>
        <v>8</v>
      </c>
      <c r="D1158" s="26" t="n">
        <f aca="false">_xlfn.NUMBERVALUE(RIGHT(A1158,2))-43</f>
        <v>19</v>
      </c>
      <c r="E1158" s="27" t="n">
        <f aca="false">DATE(2000+D1158,C1158,B1158)</f>
        <v>43703</v>
      </c>
      <c r="F1158" s="28" t="n">
        <v>13.7783</v>
      </c>
      <c r="G1158" s="28" t="n">
        <v>13.7784</v>
      </c>
      <c r="H1158" s="28" t="n">
        <v>13.7783</v>
      </c>
      <c r="I1158" s="29" t="n">
        <f aca="false">F1158-F1159</f>
        <v>0.00239999999999974</v>
      </c>
      <c r="J1158" s="30" t="n">
        <f aca="false">I1158/F1159/(E1158-E1159)*100</f>
        <v>0.0058072430839358</v>
      </c>
      <c r="K1158" s="31" t="n">
        <f aca="false">IF(H1158&lt;H1159,1+K1159,0)</f>
        <v>0</v>
      </c>
      <c r="L1158" s="32" t="n">
        <f aca="false">MIN(0, H1158-MAX(H1159:H1169))</f>
        <v>0</v>
      </c>
      <c r="M1158" s="3" t="n">
        <f aca="false">ABS(L1158)/MAX(H1158:H1169)</f>
        <v>0</v>
      </c>
    </row>
    <row r="1159" customFormat="false" ht="15" hidden="false" customHeight="false" outlineLevel="0" collapsed="false">
      <c r="A1159" s="25" t="s">
        <v>1169</v>
      </c>
      <c r="B1159" s="25" t="str">
        <f aca="false">LEFT(A1159,2)</f>
        <v>23</v>
      </c>
      <c r="C1159" s="26" t="n">
        <f aca="false">VLOOKUP(MID(A1159,4,4),MONTHS!$A$1:$B$12,2,0)</f>
        <v>8</v>
      </c>
      <c r="D1159" s="26" t="n">
        <f aca="false">_xlfn.NUMBERVALUE(RIGHT(A1159,2))-43</f>
        <v>19</v>
      </c>
      <c r="E1159" s="27" t="n">
        <f aca="false">DATE(2000+D1159,C1159,B1159)</f>
        <v>43700</v>
      </c>
      <c r="F1159" s="28" t="n">
        <v>13.7759</v>
      </c>
      <c r="G1159" s="28" t="n">
        <v>13.776</v>
      </c>
      <c r="H1159" s="28" t="n">
        <v>13.7759</v>
      </c>
      <c r="I1159" s="29" t="n">
        <f aca="false">F1159-F1160</f>
        <v>0.000399999999999068</v>
      </c>
      <c r="J1159" s="30" t="n">
        <f aca="false">I1159/F1160/(E1159-E1160)*100</f>
        <v>0.00290370585459016</v>
      </c>
      <c r="K1159" s="31" t="n">
        <f aca="false">IF(H1159&lt;H1160,1+K1160,0)</f>
        <v>0</v>
      </c>
      <c r="L1159" s="32" t="n">
        <f aca="false">MIN(0, H1159-MAX(H1160:H1170))</f>
        <v>0</v>
      </c>
      <c r="M1159" s="3" t="n">
        <f aca="false">ABS(L1159)/MAX(H1159:H1170)</f>
        <v>0</v>
      </c>
    </row>
    <row r="1160" customFormat="false" ht="15" hidden="false" customHeight="false" outlineLevel="0" collapsed="false">
      <c r="A1160" s="25" t="s">
        <v>1170</v>
      </c>
      <c r="B1160" s="25" t="str">
        <f aca="false">LEFT(A1160,2)</f>
        <v>22</v>
      </c>
      <c r="C1160" s="26" t="n">
        <f aca="false">VLOOKUP(MID(A1160,4,4),MONTHS!$A$1:$B$12,2,0)</f>
        <v>8</v>
      </c>
      <c r="D1160" s="26" t="n">
        <f aca="false">_xlfn.NUMBERVALUE(RIGHT(A1160,2))-43</f>
        <v>19</v>
      </c>
      <c r="E1160" s="27" t="n">
        <f aca="false">DATE(2000+D1160,C1160,B1160)</f>
        <v>43699</v>
      </c>
      <c r="F1160" s="28" t="n">
        <v>13.7755</v>
      </c>
      <c r="G1160" s="28" t="n">
        <v>13.7756</v>
      </c>
      <c r="H1160" s="28" t="n">
        <v>13.7755</v>
      </c>
      <c r="I1160" s="29" t="n">
        <f aca="false">F1160-F1161</f>
        <v>0.00020000000000131</v>
      </c>
      <c r="J1160" s="30" t="n">
        <f aca="false">I1160/F1161/(E1160-E1161)*100</f>
        <v>0.00145187400638324</v>
      </c>
      <c r="K1160" s="31" t="n">
        <f aca="false">IF(H1160&lt;H1161,1+K1161,0)</f>
        <v>0</v>
      </c>
      <c r="L1160" s="32" t="n">
        <f aca="false">MIN(0, H1160-MAX(H1161:H1171))</f>
        <v>0</v>
      </c>
      <c r="M1160" s="3" t="n">
        <f aca="false">ABS(L1160)/MAX(H1160:H1171)</f>
        <v>0</v>
      </c>
    </row>
    <row r="1161" customFormat="false" ht="15" hidden="false" customHeight="false" outlineLevel="0" collapsed="false">
      <c r="A1161" s="25" t="s">
        <v>1171</v>
      </c>
      <c r="B1161" s="25" t="str">
        <f aca="false">LEFT(A1161,2)</f>
        <v>21</v>
      </c>
      <c r="C1161" s="26" t="n">
        <f aca="false">VLOOKUP(MID(A1161,4,4),MONTHS!$A$1:$B$12,2,0)</f>
        <v>8</v>
      </c>
      <c r="D1161" s="26" t="n">
        <f aca="false">_xlfn.NUMBERVALUE(RIGHT(A1161,2))-43</f>
        <v>19</v>
      </c>
      <c r="E1161" s="27" t="n">
        <f aca="false">DATE(2000+D1161,C1161,B1161)</f>
        <v>43698</v>
      </c>
      <c r="F1161" s="28" t="n">
        <v>13.7753</v>
      </c>
      <c r="G1161" s="28" t="n">
        <v>13.7754</v>
      </c>
      <c r="H1161" s="28" t="n">
        <v>13.7753</v>
      </c>
      <c r="I1161" s="29" t="n">
        <f aca="false">F1161-F1162</f>
        <v>0.000399999999999068</v>
      </c>
      <c r="J1161" s="30" t="n">
        <f aca="false">I1161/F1162/(E1161-E1162)*100</f>
        <v>0.00290383233271434</v>
      </c>
      <c r="K1161" s="31" t="n">
        <f aca="false">IF(H1161&lt;H1162,1+K1162,0)</f>
        <v>0</v>
      </c>
      <c r="L1161" s="32" t="n">
        <f aca="false">MIN(0, H1161-MAX(H1162:H1172))</f>
        <v>0</v>
      </c>
      <c r="M1161" s="3" t="n">
        <f aca="false">ABS(L1161)/MAX(H1161:H1172)</f>
        <v>0</v>
      </c>
    </row>
    <row r="1162" customFormat="false" ht="15" hidden="false" customHeight="false" outlineLevel="0" collapsed="false">
      <c r="A1162" s="25" t="s">
        <v>1172</v>
      </c>
      <c r="B1162" s="25" t="str">
        <f aca="false">LEFT(A1162,2)</f>
        <v>20</v>
      </c>
      <c r="C1162" s="26" t="n">
        <f aca="false">VLOOKUP(MID(A1162,4,4),MONTHS!$A$1:$B$12,2,0)</f>
        <v>8</v>
      </c>
      <c r="D1162" s="26" t="n">
        <f aca="false">_xlfn.NUMBERVALUE(RIGHT(A1162,2))-43</f>
        <v>19</v>
      </c>
      <c r="E1162" s="27" t="n">
        <f aca="false">DATE(2000+D1162,C1162,B1162)</f>
        <v>43697</v>
      </c>
      <c r="F1162" s="28" t="n">
        <v>13.7749</v>
      </c>
      <c r="G1162" s="28" t="n">
        <v>13.775</v>
      </c>
      <c r="H1162" s="28" t="n">
        <v>13.7749</v>
      </c>
      <c r="I1162" s="29" t="n">
        <f aca="false">F1162-F1163</f>
        <v>0.00020000000000131</v>
      </c>
      <c r="J1162" s="30" t="n">
        <f aca="false">I1162/F1163/(E1162-E1163)*100</f>
        <v>0.00145193724728169</v>
      </c>
      <c r="K1162" s="31" t="n">
        <f aca="false">IF(H1162&lt;H1163,1+K1163,0)</f>
        <v>0</v>
      </c>
      <c r="L1162" s="32" t="n">
        <f aca="false">MIN(0, H1162-MAX(H1163:H1173))</f>
        <v>0</v>
      </c>
      <c r="M1162" s="3" t="n">
        <f aca="false">ABS(L1162)/MAX(H1162:H1173)</f>
        <v>0</v>
      </c>
    </row>
    <row r="1163" customFormat="false" ht="15" hidden="false" customHeight="false" outlineLevel="0" collapsed="false">
      <c r="A1163" s="25" t="s">
        <v>1173</v>
      </c>
      <c r="B1163" s="25" t="str">
        <f aca="false">LEFT(A1163,2)</f>
        <v>19</v>
      </c>
      <c r="C1163" s="26" t="n">
        <f aca="false">VLOOKUP(MID(A1163,4,4),MONTHS!$A$1:$B$12,2,0)</f>
        <v>8</v>
      </c>
      <c r="D1163" s="26" t="n">
        <f aca="false">_xlfn.NUMBERVALUE(RIGHT(A1163,2))-43</f>
        <v>19</v>
      </c>
      <c r="E1163" s="27" t="n">
        <f aca="false">DATE(2000+D1163,C1163,B1163)</f>
        <v>43696</v>
      </c>
      <c r="F1163" s="28" t="n">
        <v>13.7747</v>
      </c>
      <c r="G1163" s="28" t="n">
        <v>13.7748</v>
      </c>
      <c r="H1163" s="28" t="n">
        <v>13.7747</v>
      </c>
      <c r="I1163" s="29" t="n">
        <f aca="false">F1163-F1164</f>
        <v>0.000999999999999446</v>
      </c>
      <c r="J1163" s="30" t="n">
        <f aca="false">I1163/F1164/(E1163-E1164)*100</f>
        <v>0.00242007110168763</v>
      </c>
      <c r="K1163" s="31" t="n">
        <f aca="false">IF(H1163&lt;H1164,1+K1164,0)</f>
        <v>0</v>
      </c>
      <c r="L1163" s="32" t="n">
        <f aca="false">MIN(0, H1163-MAX(H1164:H1174))</f>
        <v>0</v>
      </c>
      <c r="M1163" s="3" t="n">
        <f aca="false">ABS(L1163)/MAX(H1163:H1174)</f>
        <v>0</v>
      </c>
    </row>
    <row r="1164" customFormat="false" ht="15" hidden="false" customHeight="false" outlineLevel="0" collapsed="false">
      <c r="A1164" s="25" t="s">
        <v>1174</v>
      </c>
      <c r="B1164" s="25" t="str">
        <f aca="false">LEFT(A1164,2)</f>
        <v>16</v>
      </c>
      <c r="C1164" s="26" t="n">
        <f aca="false">VLOOKUP(MID(A1164,4,4),MONTHS!$A$1:$B$12,2,0)</f>
        <v>8</v>
      </c>
      <c r="D1164" s="26" t="n">
        <f aca="false">_xlfn.NUMBERVALUE(RIGHT(A1164,2))-43</f>
        <v>19</v>
      </c>
      <c r="E1164" s="27" t="n">
        <f aca="false">DATE(2000+D1164,C1164,B1164)</f>
        <v>43693</v>
      </c>
      <c r="F1164" s="28" t="n">
        <v>13.7737</v>
      </c>
      <c r="G1164" s="28" t="n">
        <v>13.7738</v>
      </c>
      <c r="H1164" s="28" t="n">
        <v>13.7737</v>
      </c>
      <c r="I1164" s="29" t="n">
        <f aca="false">F1164-F1165</f>
        <v>-9.99999999997669E-005</v>
      </c>
      <c r="J1164" s="30" t="n">
        <f aca="false">I1164/F1165/(E1164-E1165)*100</f>
        <v>-0.000726016059473544</v>
      </c>
      <c r="K1164" s="31" t="n">
        <f aca="false">IF(H1164&lt;H1165,1+K1165,0)</f>
        <v>1</v>
      </c>
      <c r="L1164" s="32" t="n">
        <f aca="false">MIN(0, H1164-MAX(H1165:H1175))</f>
        <v>-9.99999999997669E-005</v>
      </c>
      <c r="M1164" s="3" t="n">
        <f aca="false">ABS(L1164)/MAX(H1164:H1175)</f>
        <v>7.26016059473544E-006</v>
      </c>
    </row>
    <row r="1165" customFormat="false" ht="15" hidden="false" customHeight="false" outlineLevel="0" collapsed="false">
      <c r="A1165" s="25" t="s">
        <v>1175</v>
      </c>
      <c r="B1165" s="25" t="str">
        <f aca="false">LEFT(A1165,2)</f>
        <v>15</v>
      </c>
      <c r="C1165" s="26" t="n">
        <f aca="false">VLOOKUP(MID(A1165,4,4),MONTHS!$A$1:$B$12,2,0)</f>
        <v>8</v>
      </c>
      <c r="D1165" s="26" t="n">
        <f aca="false">_xlfn.NUMBERVALUE(RIGHT(A1165,2))-43</f>
        <v>19</v>
      </c>
      <c r="E1165" s="27" t="n">
        <f aca="false">DATE(2000+D1165,C1165,B1165)</f>
        <v>43692</v>
      </c>
      <c r="F1165" s="28" t="n">
        <v>13.7738</v>
      </c>
      <c r="G1165" s="28" t="n">
        <v>13.7739</v>
      </c>
      <c r="H1165" s="28" t="n">
        <v>13.7738</v>
      </c>
      <c r="I1165" s="29" t="n">
        <f aca="false">F1165-F1166</f>
        <v>0.000799999999999912</v>
      </c>
      <c r="J1165" s="30" t="n">
        <f aca="false">I1165/F1166/(E1165-E1166)*100</f>
        <v>0.00580846583895965</v>
      </c>
      <c r="K1165" s="31" t="n">
        <f aca="false">IF(H1165&lt;H1166,1+K1166,0)</f>
        <v>0</v>
      </c>
      <c r="L1165" s="32" t="n">
        <f aca="false">MIN(0, H1165-MAX(H1166:H1176))</f>
        <v>0</v>
      </c>
      <c r="M1165" s="3" t="n">
        <f aca="false">ABS(L1165)/MAX(H1165:H1176)</f>
        <v>0</v>
      </c>
    </row>
    <row r="1166" customFormat="false" ht="15" hidden="false" customHeight="false" outlineLevel="0" collapsed="false">
      <c r="A1166" s="25" t="s">
        <v>1176</v>
      </c>
      <c r="B1166" s="25" t="str">
        <f aca="false">LEFT(A1166,2)</f>
        <v>14</v>
      </c>
      <c r="C1166" s="26" t="n">
        <f aca="false">VLOOKUP(MID(A1166,4,4),MONTHS!$A$1:$B$12,2,0)</f>
        <v>8</v>
      </c>
      <c r="D1166" s="26" t="n">
        <f aca="false">_xlfn.NUMBERVALUE(RIGHT(A1166,2))-43</f>
        <v>19</v>
      </c>
      <c r="E1166" s="27" t="n">
        <f aca="false">DATE(2000+D1166,C1166,B1166)</f>
        <v>43691</v>
      </c>
      <c r="F1166" s="28" t="n">
        <v>13.773</v>
      </c>
      <c r="G1166" s="28" t="n">
        <v>13.7731</v>
      </c>
      <c r="H1166" s="28" t="n">
        <v>13.773</v>
      </c>
      <c r="I1166" s="29" t="n">
        <f aca="false">F1166-F1167</f>
        <v>0</v>
      </c>
      <c r="J1166" s="30" t="n">
        <f aca="false">I1166/F1167/(E1166-E1167)*100</f>
        <v>0</v>
      </c>
      <c r="K1166" s="31" t="n">
        <f aca="false">IF(H1166&lt;H1167,1+K1167,0)</f>
        <v>0</v>
      </c>
      <c r="L1166" s="32" t="n">
        <f aca="false">MIN(0, H1166-MAX(H1167:H1177))</f>
        <v>0</v>
      </c>
      <c r="M1166" s="3" t="n">
        <f aca="false">ABS(L1166)/MAX(H1166:H1177)</f>
        <v>0</v>
      </c>
    </row>
    <row r="1167" customFormat="false" ht="15" hidden="false" customHeight="false" outlineLevel="0" collapsed="false">
      <c r="A1167" s="25" t="s">
        <v>1177</v>
      </c>
      <c r="B1167" s="25" t="str">
        <f aca="false">LEFT(A1167,2)</f>
        <v>13</v>
      </c>
      <c r="C1167" s="26" t="n">
        <f aca="false">VLOOKUP(MID(A1167,4,4),MONTHS!$A$1:$B$12,2,0)</f>
        <v>8</v>
      </c>
      <c r="D1167" s="26" t="n">
        <f aca="false">_xlfn.NUMBERVALUE(RIGHT(A1167,2))-43</f>
        <v>19</v>
      </c>
      <c r="E1167" s="27" t="n">
        <f aca="false">DATE(2000+D1167,C1167,B1167)</f>
        <v>43690</v>
      </c>
      <c r="F1167" s="28" t="n">
        <v>13.773</v>
      </c>
      <c r="G1167" s="28" t="n">
        <v>13.7731</v>
      </c>
      <c r="H1167" s="28" t="n">
        <v>13.773</v>
      </c>
      <c r="I1167" s="29" t="n">
        <f aca="false">F1167-F1168</f>
        <v>0.00210000000000043</v>
      </c>
      <c r="J1167" s="30" t="n">
        <f aca="false">I1167/F1168/(E1167-E1168)*100</f>
        <v>0.00381238698995787</v>
      </c>
      <c r="K1167" s="31" t="n">
        <f aca="false">IF(H1167&lt;H1168,1+K1168,0)</f>
        <v>0</v>
      </c>
      <c r="L1167" s="32" t="n">
        <f aca="false">MIN(0, H1167-MAX(H1168:H1178))</f>
        <v>0</v>
      </c>
      <c r="M1167" s="3" t="n">
        <f aca="false">ABS(L1167)/MAX(H1167:H1178)</f>
        <v>0</v>
      </c>
    </row>
    <row r="1168" customFormat="false" ht="15" hidden="false" customHeight="false" outlineLevel="0" collapsed="false">
      <c r="A1168" s="25" t="s">
        <v>1178</v>
      </c>
      <c r="B1168" s="25" t="str">
        <f aca="false">LEFT(A1168,2)</f>
        <v>09</v>
      </c>
      <c r="C1168" s="26" t="n">
        <f aca="false">VLOOKUP(MID(A1168,4,4),MONTHS!$A$1:$B$12,2,0)</f>
        <v>8</v>
      </c>
      <c r="D1168" s="26" t="n">
        <f aca="false">_xlfn.NUMBERVALUE(RIGHT(A1168,2))-43</f>
        <v>19</v>
      </c>
      <c r="E1168" s="27" t="n">
        <f aca="false">DATE(2000+D1168,C1168,B1168)</f>
        <v>43686</v>
      </c>
      <c r="F1168" s="28" t="n">
        <v>13.7709</v>
      </c>
      <c r="G1168" s="28" t="n">
        <v>13.771</v>
      </c>
      <c r="H1168" s="28" t="n">
        <v>13.7709</v>
      </c>
      <c r="I1168" s="29" t="n">
        <f aca="false">F1168-F1169</f>
        <v>0.000799999999999912</v>
      </c>
      <c r="J1168" s="30" t="n">
        <f aca="false">I1168/F1169/(E1168-E1169)*100</f>
        <v>0.00580968910901091</v>
      </c>
      <c r="K1168" s="31" t="n">
        <f aca="false">IF(H1168&lt;H1169,1+K1169,0)</f>
        <v>0</v>
      </c>
      <c r="L1168" s="32" t="n">
        <f aca="false">MIN(0, H1168-MAX(H1169:H1179))</f>
        <v>0</v>
      </c>
      <c r="M1168" s="3" t="n">
        <f aca="false">ABS(L1168)/MAX(H1168:H1179)</f>
        <v>0</v>
      </c>
    </row>
    <row r="1169" customFormat="false" ht="15" hidden="false" customHeight="false" outlineLevel="0" collapsed="false">
      <c r="A1169" s="25" t="s">
        <v>1179</v>
      </c>
      <c r="B1169" s="25" t="str">
        <f aca="false">LEFT(A1169,2)</f>
        <v>08</v>
      </c>
      <c r="C1169" s="26" t="n">
        <f aca="false">VLOOKUP(MID(A1169,4,4),MONTHS!$A$1:$B$12,2,0)</f>
        <v>8</v>
      </c>
      <c r="D1169" s="26" t="n">
        <f aca="false">_xlfn.NUMBERVALUE(RIGHT(A1169,2))-43</f>
        <v>19</v>
      </c>
      <c r="E1169" s="27" t="n">
        <f aca="false">DATE(2000+D1169,C1169,B1169)</f>
        <v>43685</v>
      </c>
      <c r="F1169" s="28" t="n">
        <v>13.7701</v>
      </c>
      <c r="G1169" s="28" t="n">
        <v>13.7702</v>
      </c>
      <c r="H1169" s="28" t="n">
        <v>13.7701</v>
      </c>
      <c r="I1169" s="29" t="n">
        <f aca="false">F1169-F1170</f>
        <v>0.00429999999999886</v>
      </c>
      <c r="J1169" s="30" t="n">
        <f aca="false">I1169/F1170/(E1169-E1170)*100</f>
        <v>0.0312368333115319</v>
      </c>
      <c r="K1169" s="31" t="n">
        <f aca="false">IF(H1169&lt;H1170,1+K1170,0)</f>
        <v>0</v>
      </c>
      <c r="L1169" s="32" t="n">
        <f aca="false">MIN(0, H1169-MAX(H1170:H1180))</f>
        <v>0</v>
      </c>
      <c r="M1169" s="3" t="n">
        <f aca="false">ABS(L1169)/MAX(H1169:H1180)</f>
        <v>0</v>
      </c>
    </row>
    <row r="1170" customFormat="false" ht="15" hidden="false" customHeight="false" outlineLevel="0" collapsed="false">
      <c r="A1170" s="25" t="s">
        <v>1180</v>
      </c>
      <c r="B1170" s="25" t="str">
        <f aca="false">LEFT(A1170,2)</f>
        <v>07</v>
      </c>
      <c r="C1170" s="26" t="n">
        <f aca="false">VLOOKUP(MID(A1170,4,4),MONTHS!$A$1:$B$12,2,0)</f>
        <v>8</v>
      </c>
      <c r="D1170" s="26" t="n">
        <f aca="false">_xlfn.NUMBERVALUE(RIGHT(A1170,2))-43</f>
        <v>19</v>
      </c>
      <c r="E1170" s="27" t="n">
        <f aca="false">DATE(2000+D1170,C1170,B1170)</f>
        <v>43684</v>
      </c>
      <c r="F1170" s="28" t="n">
        <v>13.7658</v>
      </c>
      <c r="G1170" s="28" t="n">
        <v>13.7659</v>
      </c>
      <c r="H1170" s="28" t="n">
        <v>13.7658</v>
      </c>
      <c r="I1170" s="29" t="n">
        <f aca="false">F1170-F1171</f>
        <v>0.00549999999999962</v>
      </c>
      <c r="J1170" s="30" t="n">
        <f aca="false">I1170/F1171/(E1170-E1171)*100</f>
        <v>0.03997005879232</v>
      </c>
      <c r="K1170" s="31" t="n">
        <f aca="false">IF(H1170&lt;H1171,1+K1171,0)</f>
        <v>0</v>
      </c>
      <c r="L1170" s="32" t="n">
        <f aca="false">MIN(0, H1170-MAX(H1171:H1181))</f>
        <v>0</v>
      </c>
      <c r="M1170" s="3" t="n">
        <f aca="false">ABS(L1170)/MAX(H1170:H1181)</f>
        <v>0</v>
      </c>
    </row>
    <row r="1171" customFormat="false" ht="15" hidden="false" customHeight="false" outlineLevel="0" collapsed="false">
      <c r="A1171" s="25" t="s">
        <v>1181</v>
      </c>
      <c r="B1171" s="25" t="str">
        <f aca="false">LEFT(A1171,2)</f>
        <v>06</v>
      </c>
      <c r="C1171" s="26" t="n">
        <f aca="false">VLOOKUP(MID(A1171,4,4),MONTHS!$A$1:$B$12,2,0)</f>
        <v>8</v>
      </c>
      <c r="D1171" s="26" t="n">
        <f aca="false">_xlfn.NUMBERVALUE(RIGHT(A1171,2))-43</f>
        <v>19</v>
      </c>
      <c r="E1171" s="27" t="n">
        <f aca="false">DATE(2000+D1171,C1171,B1171)</f>
        <v>43683</v>
      </c>
      <c r="F1171" s="28" t="n">
        <v>13.7603</v>
      </c>
      <c r="G1171" s="28" t="n">
        <v>13.7604</v>
      </c>
      <c r="H1171" s="28" t="n">
        <v>13.7603</v>
      </c>
      <c r="I1171" s="29" t="n">
        <f aca="false">F1171-F1172</f>
        <v>0.000900000000001455</v>
      </c>
      <c r="J1171" s="30" t="n">
        <f aca="false">I1171/F1172/(E1171-E1172)*100</f>
        <v>0.00654098289170644</v>
      </c>
      <c r="K1171" s="31" t="n">
        <f aca="false">IF(H1171&lt;H1172,1+K1172,0)</f>
        <v>0</v>
      </c>
      <c r="L1171" s="32" t="n">
        <f aca="false">MIN(0, H1171-MAX(H1172:H1182))</f>
        <v>0</v>
      </c>
      <c r="M1171" s="3" t="n">
        <f aca="false">ABS(L1171)/MAX(H1171:H1182)</f>
        <v>0</v>
      </c>
    </row>
    <row r="1172" customFormat="false" ht="15" hidden="false" customHeight="false" outlineLevel="0" collapsed="false">
      <c r="A1172" s="25" t="s">
        <v>1182</v>
      </c>
      <c r="B1172" s="25" t="str">
        <f aca="false">LEFT(A1172,2)</f>
        <v>05</v>
      </c>
      <c r="C1172" s="26" t="n">
        <f aca="false">VLOOKUP(MID(A1172,4,4),MONTHS!$A$1:$B$12,2,0)</f>
        <v>8</v>
      </c>
      <c r="D1172" s="26" t="n">
        <f aca="false">_xlfn.NUMBERVALUE(RIGHT(A1172,2))-43</f>
        <v>19</v>
      </c>
      <c r="E1172" s="27" t="n">
        <f aca="false">DATE(2000+D1172,C1172,B1172)</f>
        <v>43682</v>
      </c>
      <c r="F1172" s="28" t="n">
        <v>13.7594</v>
      </c>
      <c r="G1172" s="28" t="n">
        <v>13.7595</v>
      </c>
      <c r="H1172" s="28" t="n">
        <v>13.7594</v>
      </c>
      <c r="I1172" s="29" t="n">
        <f aca="false">F1172-F1173</f>
        <v>0.00289999999999857</v>
      </c>
      <c r="J1172" s="30" t="n">
        <f aca="false">I1172/F1173/(E1172-E1173)*100</f>
        <v>0.00702698118464864</v>
      </c>
      <c r="K1172" s="31" t="n">
        <f aca="false">IF(H1172&lt;H1173,1+K1173,0)</f>
        <v>0</v>
      </c>
      <c r="L1172" s="32" t="n">
        <f aca="false">MIN(0, H1172-MAX(H1173:H1183))</f>
        <v>0</v>
      </c>
      <c r="M1172" s="3" t="n">
        <f aca="false">ABS(L1172)/MAX(H1172:H1183)</f>
        <v>0</v>
      </c>
    </row>
    <row r="1173" customFormat="false" ht="15" hidden="false" customHeight="false" outlineLevel="0" collapsed="false">
      <c r="A1173" s="25" t="s">
        <v>1183</v>
      </c>
      <c r="B1173" s="25" t="str">
        <f aca="false">LEFT(A1173,2)</f>
        <v>02</v>
      </c>
      <c r="C1173" s="26" t="n">
        <f aca="false">VLOOKUP(MID(A1173,4,4),MONTHS!$A$1:$B$12,2,0)</f>
        <v>8</v>
      </c>
      <c r="D1173" s="26" t="n">
        <f aca="false">_xlfn.NUMBERVALUE(RIGHT(A1173,2))-43</f>
        <v>19</v>
      </c>
      <c r="E1173" s="27" t="n">
        <f aca="false">DATE(2000+D1173,C1173,B1173)</f>
        <v>43679</v>
      </c>
      <c r="F1173" s="28" t="n">
        <v>13.7565</v>
      </c>
      <c r="G1173" s="28" t="n">
        <v>13.7566</v>
      </c>
      <c r="H1173" s="28" t="n">
        <v>13.7565</v>
      </c>
      <c r="I1173" s="29" t="n">
        <f aca="false">F1173-F1174</f>
        <v>0.00150000000000006</v>
      </c>
      <c r="J1173" s="30" t="n">
        <f aca="false">I1173/F1174/(E1173-E1174)*100</f>
        <v>0.0109051254089426</v>
      </c>
      <c r="K1173" s="31" t="n">
        <f aca="false">IF(H1173&lt;H1174,1+K1174,0)</f>
        <v>0</v>
      </c>
      <c r="L1173" s="32" t="n">
        <f aca="false">MIN(0, H1173-MAX(H1174:H1184))</f>
        <v>0</v>
      </c>
      <c r="M1173" s="3" t="n">
        <f aca="false">ABS(L1173)/MAX(H1173:H1184)</f>
        <v>0</v>
      </c>
    </row>
    <row r="1174" customFormat="false" ht="15" hidden="false" customHeight="false" outlineLevel="0" collapsed="false">
      <c r="A1174" s="25" t="s">
        <v>1184</v>
      </c>
      <c r="B1174" s="25" t="str">
        <f aca="false">LEFT(A1174,2)</f>
        <v>01</v>
      </c>
      <c r="C1174" s="26" t="n">
        <f aca="false">VLOOKUP(MID(A1174,4,4),MONTHS!$A$1:$B$12,2,0)</f>
        <v>8</v>
      </c>
      <c r="D1174" s="26" t="n">
        <f aca="false">_xlfn.NUMBERVALUE(RIGHT(A1174,2))-43</f>
        <v>19</v>
      </c>
      <c r="E1174" s="27" t="n">
        <f aca="false">DATE(2000+D1174,C1174,B1174)</f>
        <v>43678</v>
      </c>
      <c r="F1174" s="28" t="n">
        <v>13.755</v>
      </c>
      <c r="G1174" s="28" t="n">
        <v>13.7551</v>
      </c>
      <c r="H1174" s="28" t="n">
        <v>13.755</v>
      </c>
      <c r="I1174" s="29" t="n">
        <f aca="false">F1174-F1175</f>
        <v>0.000900000000001455</v>
      </c>
      <c r="J1174" s="30" t="n">
        <f aca="false">I1174/F1175/(E1174-E1175)*100</f>
        <v>0.0065435033917265</v>
      </c>
      <c r="K1174" s="31" t="n">
        <f aca="false">IF(H1174&lt;H1175,1+K1175,0)</f>
        <v>0</v>
      </c>
      <c r="L1174" s="32" t="n">
        <f aca="false">MIN(0, H1174-MAX(H1175:H1185))</f>
        <v>0</v>
      </c>
      <c r="M1174" s="3" t="n">
        <f aca="false">ABS(L1174)/MAX(H1174:H1185)</f>
        <v>0</v>
      </c>
    </row>
    <row r="1175" customFormat="false" ht="15" hidden="false" customHeight="false" outlineLevel="0" collapsed="false">
      <c r="A1175" s="25" t="s">
        <v>1185</v>
      </c>
      <c r="B1175" s="25" t="str">
        <f aca="false">LEFT(A1175,2)</f>
        <v>31</v>
      </c>
      <c r="C1175" s="26" t="n">
        <f aca="false">VLOOKUP(MID(A1175,4,4),MONTHS!$A$1:$B$12,2,0)</f>
        <v>7</v>
      </c>
      <c r="D1175" s="26" t="n">
        <f aca="false">_xlfn.NUMBERVALUE(RIGHT(A1175,2))-43</f>
        <v>19</v>
      </c>
      <c r="E1175" s="27" t="n">
        <f aca="false">DATE(2000+D1175,C1175,B1175)</f>
        <v>43677</v>
      </c>
      <c r="F1175" s="28" t="n">
        <v>13.7541</v>
      </c>
      <c r="G1175" s="28" t="n">
        <v>13.7542</v>
      </c>
      <c r="H1175" s="28" t="n">
        <v>13.7541</v>
      </c>
      <c r="I1175" s="29" t="n">
        <f aca="false">F1175-F1176</f>
        <v>0.000999999999999446</v>
      </c>
      <c r="J1175" s="30" t="n">
        <f aca="false">I1175/F1176/(E1175-E1176)*100</f>
        <v>0.00727108797288935</v>
      </c>
      <c r="K1175" s="31" t="n">
        <f aca="false">IF(H1175&lt;H1176,1+K1176,0)</f>
        <v>0</v>
      </c>
      <c r="L1175" s="32" t="n">
        <f aca="false">MIN(0, H1175-MAX(H1176:H1186))</f>
        <v>0</v>
      </c>
      <c r="M1175" s="3" t="n">
        <f aca="false">ABS(L1175)/MAX(H1175:H1186)</f>
        <v>0</v>
      </c>
    </row>
    <row r="1176" customFormat="false" ht="15" hidden="false" customHeight="false" outlineLevel="0" collapsed="false">
      <c r="A1176" s="25" t="s">
        <v>1186</v>
      </c>
      <c r="B1176" s="25" t="str">
        <f aca="false">LEFT(A1176,2)</f>
        <v>30</v>
      </c>
      <c r="C1176" s="26" t="n">
        <f aca="false">VLOOKUP(MID(A1176,4,4),MONTHS!$A$1:$B$12,2,0)</f>
        <v>7</v>
      </c>
      <c r="D1176" s="26" t="n">
        <f aca="false">_xlfn.NUMBERVALUE(RIGHT(A1176,2))-43</f>
        <v>19</v>
      </c>
      <c r="E1176" s="27" t="n">
        <f aca="false">DATE(2000+D1176,C1176,B1176)</f>
        <v>43676</v>
      </c>
      <c r="F1176" s="28" t="n">
        <v>13.7531</v>
      </c>
      <c r="G1176" s="28" t="n">
        <v>13.7532</v>
      </c>
      <c r="H1176" s="28" t="n">
        <v>13.7531</v>
      </c>
      <c r="I1176" s="29" t="n">
        <f aca="false">F1176-F1177</f>
        <v>0.0024999999999995</v>
      </c>
      <c r="J1176" s="30" t="n">
        <f aca="false">I1176/F1177/(E1176-E1177)*100</f>
        <v>0.00454525620700097</v>
      </c>
      <c r="K1176" s="31" t="n">
        <f aca="false">IF(H1176&lt;H1177,1+K1177,0)</f>
        <v>0</v>
      </c>
      <c r="L1176" s="32" t="n">
        <f aca="false">MIN(0, H1176-MAX(H1177:H1187))</f>
        <v>0</v>
      </c>
      <c r="M1176" s="3" t="n">
        <f aca="false">ABS(L1176)/MAX(H1176:H1187)</f>
        <v>0</v>
      </c>
    </row>
    <row r="1177" customFormat="false" ht="15" hidden="false" customHeight="false" outlineLevel="0" collapsed="false">
      <c r="A1177" s="25" t="s">
        <v>1187</v>
      </c>
      <c r="B1177" s="25" t="str">
        <f aca="false">LEFT(A1177,2)</f>
        <v>26</v>
      </c>
      <c r="C1177" s="26" t="n">
        <f aca="false">VLOOKUP(MID(A1177,4,4),MONTHS!$A$1:$B$12,2,0)</f>
        <v>7</v>
      </c>
      <c r="D1177" s="26" t="n">
        <f aca="false">_xlfn.NUMBERVALUE(RIGHT(A1177,2))-43</f>
        <v>19</v>
      </c>
      <c r="E1177" s="27" t="n">
        <f aca="false">DATE(2000+D1177,C1177,B1177)</f>
        <v>43672</v>
      </c>
      <c r="F1177" s="28" t="n">
        <v>13.7506</v>
      </c>
      <c r="G1177" s="28" t="n">
        <v>13.7507</v>
      </c>
      <c r="H1177" s="28" t="n">
        <v>13.7506</v>
      </c>
      <c r="I1177" s="29" t="n">
        <f aca="false">F1177-F1178</f>
        <v>0.000700000000000145</v>
      </c>
      <c r="J1177" s="30" t="n">
        <f aca="false">I1177/F1178/(E1177-E1178)*100</f>
        <v>0.00509094611597281</v>
      </c>
      <c r="K1177" s="31" t="n">
        <f aca="false">IF(H1177&lt;H1178,1+K1178,0)</f>
        <v>0</v>
      </c>
      <c r="L1177" s="32" t="n">
        <f aca="false">MIN(0, H1177-MAX(H1178:H1188))</f>
        <v>0</v>
      </c>
      <c r="M1177" s="3" t="n">
        <f aca="false">ABS(L1177)/MAX(H1177:H1188)</f>
        <v>0</v>
      </c>
    </row>
    <row r="1178" customFormat="false" ht="15" hidden="false" customHeight="false" outlineLevel="0" collapsed="false">
      <c r="A1178" s="25" t="s">
        <v>1188</v>
      </c>
      <c r="B1178" s="25" t="str">
        <f aca="false">LEFT(A1178,2)</f>
        <v>25</v>
      </c>
      <c r="C1178" s="26" t="n">
        <f aca="false">VLOOKUP(MID(A1178,4,4),MONTHS!$A$1:$B$12,2,0)</f>
        <v>7</v>
      </c>
      <c r="D1178" s="26" t="n">
        <f aca="false">_xlfn.NUMBERVALUE(RIGHT(A1178,2))-43</f>
        <v>19</v>
      </c>
      <c r="E1178" s="27" t="n">
        <f aca="false">DATE(2000+D1178,C1178,B1178)</f>
        <v>43671</v>
      </c>
      <c r="F1178" s="28" t="n">
        <v>13.7499</v>
      </c>
      <c r="G1178" s="28" t="n">
        <v>13.75</v>
      </c>
      <c r="H1178" s="28" t="n">
        <v>13.7499</v>
      </c>
      <c r="I1178" s="29" t="n">
        <f aca="false">F1178-F1179</f>
        <v>0.000700000000000145</v>
      </c>
      <c r="J1178" s="30" t="n">
        <f aca="false">I1178/F1179/(E1178-E1179)*100</f>
        <v>0.00509120530649161</v>
      </c>
      <c r="K1178" s="31" t="n">
        <f aca="false">IF(H1178&lt;H1179,1+K1179,0)</f>
        <v>0</v>
      </c>
      <c r="L1178" s="32" t="n">
        <f aca="false">MIN(0, H1178-MAX(H1179:H1189))</f>
        <v>0</v>
      </c>
      <c r="M1178" s="3" t="n">
        <f aca="false">ABS(L1178)/MAX(H1178:H1189)</f>
        <v>0</v>
      </c>
    </row>
    <row r="1179" customFormat="false" ht="15" hidden="false" customHeight="false" outlineLevel="0" collapsed="false">
      <c r="A1179" s="25" t="s">
        <v>1189</v>
      </c>
      <c r="B1179" s="25" t="str">
        <f aca="false">LEFT(A1179,2)</f>
        <v>24</v>
      </c>
      <c r="C1179" s="26" t="n">
        <f aca="false">VLOOKUP(MID(A1179,4,4),MONTHS!$A$1:$B$12,2,0)</f>
        <v>7</v>
      </c>
      <c r="D1179" s="26" t="n">
        <f aca="false">_xlfn.NUMBERVALUE(RIGHT(A1179,2))-43</f>
        <v>19</v>
      </c>
      <c r="E1179" s="27" t="n">
        <f aca="false">DATE(2000+D1179,C1179,B1179)</f>
        <v>43670</v>
      </c>
      <c r="F1179" s="28" t="n">
        <v>13.7492</v>
      </c>
      <c r="G1179" s="28" t="n">
        <v>13.7493</v>
      </c>
      <c r="H1179" s="28" t="n">
        <v>13.7492</v>
      </c>
      <c r="I1179" s="29" t="n">
        <f aca="false">F1179-F1180</f>
        <v>0.000700000000000145</v>
      </c>
      <c r="J1179" s="30" t="n">
        <f aca="false">I1179/F1180/(E1179-E1180)*100</f>
        <v>0.00509146452340361</v>
      </c>
      <c r="K1179" s="31" t="n">
        <f aca="false">IF(H1179&lt;H1180,1+K1180,0)</f>
        <v>0</v>
      </c>
      <c r="L1179" s="32" t="n">
        <f aca="false">MIN(0, H1179-MAX(H1180:H1190))</f>
        <v>0</v>
      </c>
      <c r="M1179" s="3" t="n">
        <f aca="false">ABS(L1179)/MAX(H1179:H1190)</f>
        <v>0</v>
      </c>
    </row>
    <row r="1180" customFormat="false" ht="15" hidden="false" customHeight="false" outlineLevel="0" collapsed="false">
      <c r="A1180" s="25" t="s">
        <v>1190</v>
      </c>
      <c r="B1180" s="25" t="str">
        <f aca="false">LEFT(A1180,2)</f>
        <v>23</v>
      </c>
      <c r="C1180" s="26" t="n">
        <f aca="false">VLOOKUP(MID(A1180,4,4),MONTHS!$A$1:$B$12,2,0)</f>
        <v>7</v>
      </c>
      <c r="D1180" s="26" t="n">
        <f aca="false">_xlfn.NUMBERVALUE(RIGHT(A1180,2))-43</f>
        <v>19</v>
      </c>
      <c r="E1180" s="27" t="n">
        <f aca="false">DATE(2000+D1180,C1180,B1180)</f>
        <v>43669</v>
      </c>
      <c r="F1180" s="28" t="n">
        <v>13.7485</v>
      </c>
      <c r="G1180" s="28" t="n">
        <v>13.7486</v>
      </c>
      <c r="H1180" s="28" t="n">
        <v>13.7485</v>
      </c>
      <c r="I1180" s="29" t="n">
        <f aca="false">F1180-F1181</f>
        <v>0.000399999999999068</v>
      </c>
      <c r="J1180" s="30" t="n">
        <f aca="false">I1180/F1181/(E1180-E1181)*100</f>
        <v>0.00290949294810969</v>
      </c>
      <c r="K1180" s="31" t="n">
        <f aca="false">IF(H1180&lt;H1181,1+K1181,0)</f>
        <v>0</v>
      </c>
      <c r="L1180" s="32" t="n">
        <f aca="false">MIN(0, H1180-MAX(H1181:H1191))</f>
        <v>0</v>
      </c>
      <c r="M1180" s="3" t="n">
        <f aca="false">ABS(L1180)/MAX(H1180:H1191)</f>
        <v>0</v>
      </c>
    </row>
    <row r="1181" customFormat="false" ht="15" hidden="false" customHeight="false" outlineLevel="0" collapsed="false">
      <c r="A1181" s="25" t="s">
        <v>1191</v>
      </c>
      <c r="B1181" s="25" t="str">
        <f aca="false">LEFT(A1181,2)</f>
        <v>22</v>
      </c>
      <c r="C1181" s="26" t="n">
        <f aca="false">VLOOKUP(MID(A1181,4,4),MONTHS!$A$1:$B$12,2,0)</f>
        <v>7</v>
      </c>
      <c r="D1181" s="26" t="n">
        <f aca="false">_xlfn.NUMBERVALUE(RIGHT(A1181,2))-43</f>
        <v>19</v>
      </c>
      <c r="E1181" s="27" t="n">
        <f aca="false">DATE(2000+D1181,C1181,B1181)</f>
        <v>43668</v>
      </c>
      <c r="F1181" s="28" t="n">
        <v>13.7481</v>
      </c>
      <c r="G1181" s="28" t="n">
        <v>13.7482</v>
      </c>
      <c r="H1181" s="28" t="n">
        <v>13.7481</v>
      </c>
      <c r="I1181" s="29" t="n">
        <f aca="false">F1181-F1182</f>
        <v>0.00170000000000137</v>
      </c>
      <c r="J1181" s="30" t="n">
        <f aca="false">I1181/F1182/(E1181-E1182)*100</f>
        <v>0.00412229141205787</v>
      </c>
      <c r="K1181" s="31" t="n">
        <f aca="false">IF(H1181&lt;H1182,1+K1182,0)</f>
        <v>0</v>
      </c>
      <c r="L1181" s="32" t="n">
        <f aca="false">MIN(0, H1181-MAX(H1182:H1192))</f>
        <v>0</v>
      </c>
      <c r="M1181" s="3" t="n">
        <f aca="false">ABS(L1181)/MAX(H1181:H1192)</f>
        <v>0</v>
      </c>
    </row>
    <row r="1182" customFormat="false" ht="15" hidden="false" customHeight="false" outlineLevel="0" collapsed="false">
      <c r="A1182" s="25" t="s">
        <v>1192</v>
      </c>
      <c r="B1182" s="25" t="str">
        <f aca="false">LEFT(A1182,2)</f>
        <v>19</v>
      </c>
      <c r="C1182" s="26" t="n">
        <f aca="false">VLOOKUP(MID(A1182,4,4),MONTHS!$A$1:$B$12,2,0)</f>
        <v>7</v>
      </c>
      <c r="D1182" s="26" t="n">
        <f aca="false">_xlfn.NUMBERVALUE(RIGHT(A1182,2))-43</f>
        <v>19</v>
      </c>
      <c r="E1182" s="27" t="n">
        <f aca="false">DATE(2000+D1182,C1182,B1182)</f>
        <v>43665</v>
      </c>
      <c r="F1182" s="28" t="n">
        <v>13.7464</v>
      </c>
      <c r="G1182" s="28" t="n">
        <v>13.7465</v>
      </c>
      <c r="H1182" s="28" t="n">
        <v>13.7464</v>
      </c>
      <c r="I1182" s="29" t="n">
        <f aca="false">F1182-F1183</f>
        <v>0.000799999999999912</v>
      </c>
      <c r="J1182" s="30" t="n">
        <f aca="false">I1182/F1183/(E1182-E1183)*100</f>
        <v>0.00582004423233552</v>
      </c>
      <c r="K1182" s="31" t="n">
        <f aca="false">IF(H1182&lt;H1183,1+K1183,0)</f>
        <v>0</v>
      </c>
      <c r="L1182" s="32" t="n">
        <f aca="false">MIN(0, H1182-MAX(H1183:H1193))</f>
        <v>0</v>
      </c>
      <c r="M1182" s="3" t="n">
        <f aca="false">ABS(L1182)/MAX(H1182:H1193)</f>
        <v>0</v>
      </c>
    </row>
    <row r="1183" customFormat="false" ht="15" hidden="false" customHeight="false" outlineLevel="0" collapsed="false">
      <c r="A1183" s="25" t="s">
        <v>1193</v>
      </c>
      <c r="B1183" s="25" t="str">
        <f aca="false">LEFT(A1183,2)</f>
        <v>18</v>
      </c>
      <c r="C1183" s="26" t="n">
        <f aca="false">VLOOKUP(MID(A1183,4,4),MONTHS!$A$1:$B$12,2,0)</f>
        <v>7</v>
      </c>
      <c r="D1183" s="26" t="n">
        <f aca="false">_xlfn.NUMBERVALUE(RIGHT(A1183,2))-43</f>
        <v>19</v>
      </c>
      <c r="E1183" s="27" t="n">
        <f aca="false">DATE(2000+D1183,C1183,B1183)</f>
        <v>43664</v>
      </c>
      <c r="F1183" s="28" t="n">
        <v>13.7456</v>
      </c>
      <c r="G1183" s="28" t="n">
        <v>13.7457</v>
      </c>
      <c r="H1183" s="28" t="n">
        <v>13.7456</v>
      </c>
      <c r="I1183" s="29" t="n">
        <f aca="false">F1183-F1184</f>
        <v>0.000399999999999068</v>
      </c>
      <c r="J1183" s="30" t="n">
        <f aca="false">I1183/F1184/(E1183-E1184)*100</f>
        <v>0.00291010680091281</v>
      </c>
      <c r="K1183" s="31" t="n">
        <f aca="false">IF(H1183&lt;H1184,1+K1184,0)</f>
        <v>0</v>
      </c>
      <c r="L1183" s="32" t="n">
        <f aca="false">MIN(0, H1183-MAX(H1184:H1194))</f>
        <v>0</v>
      </c>
      <c r="M1183" s="3" t="n">
        <f aca="false">ABS(L1183)/MAX(H1183:H1194)</f>
        <v>0</v>
      </c>
    </row>
    <row r="1184" customFormat="false" ht="15" hidden="false" customHeight="false" outlineLevel="0" collapsed="false">
      <c r="A1184" s="25" t="s">
        <v>1194</v>
      </c>
      <c r="B1184" s="25" t="str">
        <f aca="false">LEFT(A1184,2)</f>
        <v>17</v>
      </c>
      <c r="C1184" s="26" t="n">
        <f aca="false">VLOOKUP(MID(A1184,4,4),MONTHS!$A$1:$B$12,2,0)</f>
        <v>7</v>
      </c>
      <c r="D1184" s="26" t="n">
        <f aca="false">_xlfn.NUMBERVALUE(RIGHT(A1184,2))-43</f>
        <v>19</v>
      </c>
      <c r="E1184" s="27" t="n">
        <f aca="false">DATE(2000+D1184,C1184,B1184)</f>
        <v>43663</v>
      </c>
      <c r="F1184" s="28" t="n">
        <v>13.7452</v>
      </c>
      <c r="G1184" s="28" t="n">
        <v>13.7453</v>
      </c>
      <c r="H1184" s="28" t="n">
        <v>13.7452</v>
      </c>
      <c r="I1184" s="29" t="n">
        <f aca="false">F1184-F1185</f>
        <v>0.00140000000000029</v>
      </c>
      <c r="J1184" s="30" t="n">
        <f aca="false">I1184/F1185/(E1184-E1185)*100</f>
        <v>0.00509320566364575</v>
      </c>
      <c r="K1184" s="31" t="n">
        <f aca="false">IF(H1184&lt;H1185,1+K1185,0)</f>
        <v>0</v>
      </c>
      <c r="L1184" s="32" t="n">
        <f aca="false">MIN(0, H1184-MAX(H1185:H1195))</f>
        <v>0</v>
      </c>
      <c r="M1184" s="3" t="n">
        <f aca="false">ABS(L1184)/MAX(H1184:H1195)</f>
        <v>0</v>
      </c>
    </row>
    <row r="1185" customFormat="false" ht="15" hidden="false" customHeight="false" outlineLevel="0" collapsed="false">
      <c r="A1185" s="25" t="s">
        <v>1195</v>
      </c>
      <c r="B1185" s="25" t="str">
        <f aca="false">LEFT(A1185,2)</f>
        <v>15</v>
      </c>
      <c r="C1185" s="26" t="n">
        <f aca="false">VLOOKUP(MID(A1185,4,4),MONTHS!$A$1:$B$12,2,0)</f>
        <v>7</v>
      </c>
      <c r="D1185" s="26" t="n">
        <f aca="false">_xlfn.NUMBERVALUE(RIGHT(A1185,2))-43</f>
        <v>19</v>
      </c>
      <c r="E1185" s="27" t="n">
        <f aca="false">DATE(2000+D1185,C1185,B1185)</f>
        <v>43661</v>
      </c>
      <c r="F1185" s="28" t="n">
        <v>13.7438</v>
      </c>
      <c r="G1185" s="28" t="n">
        <v>13.7439</v>
      </c>
      <c r="H1185" s="28" t="n">
        <v>13.7438</v>
      </c>
      <c r="I1185" s="29" t="n">
        <f aca="false">F1185-F1186</f>
        <v>0.0019000000000009</v>
      </c>
      <c r="J1185" s="30" t="n">
        <f aca="false">I1185/F1186/(E1185-E1186)*100</f>
        <v>0.00460877559386718</v>
      </c>
      <c r="K1185" s="31" t="n">
        <f aca="false">IF(H1185&lt;H1186,1+K1186,0)</f>
        <v>0</v>
      </c>
      <c r="L1185" s="32" t="n">
        <f aca="false">MIN(0, H1185-MAX(H1186:H1196))</f>
        <v>0</v>
      </c>
      <c r="M1185" s="3" t="n">
        <f aca="false">ABS(L1185)/MAX(H1185:H1196)</f>
        <v>0</v>
      </c>
    </row>
    <row r="1186" customFormat="false" ht="15" hidden="false" customHeight="false" outlineLevel="0" collapsed="false">
      <c r="A1186" s="25" t="s">
        <v>1196</v>
      </c>
      <c r="B1186" s="25" t="str">
        <f aca="false">LEFT(A1186,2)</f>
        <v>12</v>
      </c>
      <c r="C1186" s="26" t="n">
        <f aca="false">VLOOKUP(MID(A1186,4,4),MONTHS!$A$1:$B$12,2,0)</f>
        <v>7</v>
      </c>
      <c r="D1186" s="26" t="n">
        <f aca="false">_xlfn.NUMBERVALUE(RIGHT(A1186,2))-43</f>
        <v>19</v>
      </c>
      <c r="E1186" s="27" t="n">
        <f aca="false">DATE(2000+D1186,C1186,B1186)</f>
        <v>43658</v>
      </c>
      <c r="F1186" s="28" t="n">
        <v>13.7419</v>
      </c>
      <c r="G1186" s="28" t="n">
        <v>13.742</v>
      </c>
      <c r="H1186" s="28" t="n">
        <v>13.7419</v>
      </c>
      <c r="I1186" s="29" t="n">
        <f aca="false">F1186-F1187</f>
        <v>0.000499999999998835</v>
      </c>
      <c r="J1186" s="30" t="n">
        <f aca="false">I1186/F1187/(E1186-E1187)*100</f>
        <v>0.00363863943993214</v>
      </c>
      <c r="K1186" s="31" t="n">
        <f aca="false">IF(H1186&lt;H1187,1+K1187,0)</f>
        <v>0</v>
      </c>
      <c r="L1186" s="32" t="n">
        <f aca="false">MIN(0, H1186-MAX(H1187:H1197))</f>
        <v>0</v>
      </c>
      <c r="M1186" s="3" t="n">
        <f aca="false">ABS(L1186)/MAX(H1186:H1197)</f>
        <v>0</v>
      </c>
    </row>
    <row r="1187" customFormat="false" ht="15" hidden="false" customHeight="false" outlineLevel="0" collapsed="false">
      <c r="A1187" s="25" t="s">
        <v>1197</v>
      </c>
      <c r="B1187" s="25" t="str">
        <f aca="false">LEFT(A1187,2)</f>
        <v>11</v>
      </c>
      <c r="C1187" s="26" t="n">
        <f aca="false">VLOOKUP(MID(A1187,4,4),MONTHS!$A$1:$B$12,2,0)</f>
        <v>7</v>
      </c>
      <c r="D1187" s="26" t="n">
        <f aca="false">_xlfn.NUMBERVALUE(RIGHT(A1187,2))-43</f>
        <v>19</v>
      </c>
      <c r="E1187" s="27" t="n">
        <f aca="false">DATE(2000+D1187,C1187,B1187)</f>
        <v>43657</v>
      </c>
      <c r="F1187" s="28" t="n">
        <v>13.7414</v>
      </c>
      <c r="G1187" s="28" t="n">
        <v>13.7415</v>
      </c>
      <c r="H1187" s="28" t="n">
        <v>13.7414</v>
      </c>
      <c r="I1187" s="29" t="n">
        <f aca="false">F1187-F1188</f>
        <v>0.000600000000000378</v>
      </c>
      <c r="J1187" s="30" t="n">
        <f aca="false">I1187/F1188/(E1187-E1188)*100</f>
        <v>0.00436655798789283</v>
      </c>
      <c r="K1187" s="31" t="n">
        <f aca="false">IF(H1187&lt;H1188,1+K1188,0)</f>
        <v>0</v>
      </c>
      <c r="L1187" s="32" t="n">
        <f aca="false">MIN(0, H1187-MAX(H1188:H1198))</f>
        <v>0</v>
      </c>
      <c r="M1187" s="3" t="n">
        <f aca="false">ABS(L1187)/MAX(H1187:H1198)</f>
        <v>0</v>
      </c>
    </row>
    <row r="1188" customFormat="false" ht="15" hidden="false" customHeight="false" outlineLevel="0" collapsed="false">
      <c r="A1188" s="25" t="s">
        <v>1198</v>
      </c>
      <c r="B1188" s="25" t="str">
        <f aca="false">LEFT(A1188,2)</f>
        <v>10</v>
      </c>
      <c r="C1188" s="26" t="n">
        <f aca="false">VLOOKUP(MID(A1188,4,4),MONTHS!$A$1:$B$12,2,0)</f>
        <v>7</v>
      </c>
      <c r="D1188" s="26" t="n">
        <f aca="false">_xlfn.NUMBERVALUE(RIGHT(A1188,2))-43</f>
        <v>19</v>
      </c>
      <c r="E1188" s="27" t="n">
        <f aca="false">DATE(2000+D1188,C1188,B1188)</f>
        <v>43656</v>
      </c>
      <c r="F1188" s="28" t="n">
        <v>13.7408</v>
      </c>
      <c r="G1188" s="28" t="n">
        <v>13.7409</v>
      </c>
      <c r="H1188" s="28" t="n">
        <v>13.7408</v>
      </c>
      <c r="I1188" s="29" t="n">
        <f aca="false">F1188-F1189</f>
        <v>0.000400000000000844</v>
      </c>
      <c r="J1188" s="30" t="n">
        <f aca="false">I1188/F1189/(E1188-E1189)*100</f>
        <v>0.00291112340252718</v>
      </c>
      <c r="K1188" s="31" t="n">
        <f aca="false">IF(H1188&lt;H1189,1+K1189,0)</f>
        <v>0</v>
      </c>
      <c r="L1188" s="32" t="n">
        <f aca="false">MIN(0, H1188-MAX(H1189:H1199))</f>
        <v>0</v>
      </c>
      <c r="M1188" s="3" t="n">
        <f aca="false">ABS(L1188)/MAX(H1188:H1199)</f>
        <v>0</v>
      </c>
    </row>
    <row r="1189" customFormat="false" ht="15" hidden="false" customHeight="false" outlineLevel="0" collapsed="false">
      <c r="A1189" s="25" t="s">
        <v>1199</v>
      </c>
      <c r="B1189" s="25" t="str">
        <f aca="false">LEFT(A1189,2)</f>
        <v>09</v>
      </c>
      <c r="C1189" s="26" t="n">
        <f aca="false">VLOOKUP(MID(A1189,4,4),MONTHS!$A$1:$B$12,2,0)</f>
        <v>7</v>
      </c>
      <c r="D1189" s="26" t="n">
        <f aca="false">_xlfn.NUMBERVALUE(RIGHT(A1189,2))-43</f>
        <v>19</v>
      </c>
      <c r="E1189" s="27" t="n">
        <f aca="false">DATE(2000+D1189,C1189,B1189)</f>
        <v>43655</v>
      </c>
      <c r="F1189" s="28" t="n">
        <v>13.7404</v>
      </c>
      <c r="G1189" s="28" t="n">
        <v>13.7405</v>
      </c>
      <c r="H1189" s="28" t="n">
        <v>13.7404</v>
      </c>
      <c r="I1189" s="29" t="n">
        <f aca="false">F1189-F1190</f>
        <v>0.000499999999998835</v>
      </c>
      <c r="J1189" s="30" t="n">
        <f aca="false">I1189/F1190/(E1189-E1190)*100</f>
        <v>0.00363903667420312</v>
      </c>
      <c r="K1189" s="31" t="n">
        <f aca="false">IF(H1189&lt;H1190,1+K1190,0)</f>
        <v>0</v>
      </c>
      <c r="L1189" s="32" t="n">
        <f aca="false">MIN(0, H1189-MAX(H1190:H1200))</f>
        <v>0</v>
      </c>
      <c r="M1189" s="3" t="n">
        <f aca="false">ABS(L1189)/MAX(H1189:H1200)</f>
        <v>0</v>
      </c>
    </row>
    <row r="1190" customFormat="false" ht="15" hidden="false" customHeight="false" outlineLevel="0" collapsed="false">
      <c r="A1190" s="25" t="s">
        <v>1200</v>
      </c>
      <c r="B1190" s="25" t="str">
        <f aca="false">LEFT(A1190,2)</f>
        <v>08</v>
      </c>
      <c r="C1190" s="26" t="n">
        <f aca="false">VLOOKUP(MID(A1190,4,4),MONTHS!$A$1:$B$12,2,0)</f>
        <v>7</v>
      </c>
      <c r="D1190" s="26" t="n">
        <f aca="false">_xlfn.NUMBERVALUE(RIGHT(A1190,2))-43</f>
        <v>19</v>
      </c>
      <c r="E1190" s="27" t="n">
        <f aca="false">DATE(2000+D1190,C1190,B1190)</f>
        <v>43654</v>
      </c>
      <c r="F1190" s="28" t="n">
        <v>13.7399</v>
      </c>
      <c r="G1190" s="28" t="n">
        <v>13.74</v>
      </c>
      <c r="H1190" s="28" t="n">
        <v>13.7399</v>
      </c>
      <c r="I1190" s="29" t="n">
        <f aca="false">F1190-F1191</f>
        <v>0.00159999999999982</v>
      </c>
      <c r="J1190" s="30" t="n">
        <f aca="false">I1190/F1191/(E1190-E1191)*100</f>
        <v>0.00388209118546891</v>
      </c>
      <c r="K1190" s="31" t="n">
        <f aca="false">IF(H1190&lt;H1191,1+K1191,0)</f>
        <v>0</v>
      </c>
      <c r="L1190" s="32" t="n">
        <f aca="false">MIN(0, H1190-MAX(H1191:H1201))</f>
        <v>0</v>
      </c>
      <c r="M1190" s="3" t="n">
        <f aca="false">ABS(L1190)/MAX(H1190:H1201)</f>
        <v>0</v>
      </c>
    </row>
    <row r="1191" customFormat="false" ht="15" hidden="false" customHeight="false" outlineLevel="0" collapsed="false">
      <c r="A1191" s="25" t="s">
        <v>1201</v>
      </c>
      <c r="B1191" s="25" t="str">
        <f aca="false">LEFT(A1191,2)</f>
        <v>05</v>
      </c>
      <c r="C1191" s="26" t="n">
        <f aca="false">VLOOKUP(MID(A1191,4,4),MONTHS!$A$1:$B$12,2,0)</f>
        <v>7</v>
      </c>
      <c r="D1191" s="26" t="n">
        <f aca="false">_xlfn.NUMBERVALUE(RIGHT(A1191,2))-43</f>
        <v>19</v>
      </c>
      <c r="E1191" s="27" t="n">
        <f aca="false">DATE(2000+D1191,C1191,B1191)</f>
        <v>43651</v>
      </c>
      <c r="F1191" s="28" t="n">
        <v>13.7383</v>
      </c>
      <c r="G1191" s="28" t="n">
        <v>13.7384</v>
      </c>
      <c r="H1191" s="28" t="n">
        <v>13.7383</v>
      </c>
      <c r="I1191" s="29" t="n">
        <f aca="false">F1191-F1192</f>
        <v>0.000600000000000378</v>
      </c>
      <c r="J1191" s="30" t="n">
        <f aca="false">I1191/F1192/(E1191-E1192)*100</f>
        <v>0.0043675433296722</v>
      </c>
      <c r="K1191" s="31" t="n">
        <f aca="false">IF(H1191&lt;H1192,1+K1192,0)</f>
        <v>0</v>
      </c>
      <c r="L1191" s="32" t="n">
        <f aca="false">MIN(0, H1191-MAX(H1192:H1202))</f>
        <v>0</v>
      </c>
      <c r="M1191" s="3" t="n">
        <f aca="false">ABS(L1191)/MAX(H1191:H1202)</f>
        <v>0</v>
      </c>
    </row>
    <row r="1192" customFormat="false" ht="15" hidden="false" customHeight="false" outlineLevel="0" collapsed="false">
      <c r="A1192" s="25" t="s">
        <v>1202</v>
      </c>
      <c r="B1192" s="25" t="str">
        <f aca="false">LEFT(A1192,2)</f>
        <v>04</v>
      </c>
      <c r="C1192" s="26" t="n">
        <f aca="false">VLOOKUP(MID(A1192,4,4),MONTHS!$A$1:$B$12,2,0)</f>
        <v>7</v>
      </c>
      <c r="D1192" s="26" t="n">
        <f aca="false">_xlfn.NUMBERVALUE(RIGHT(A1192,2))-43</f>
        <v>19</v>
      </c>
      <c r="E1192" s="27" t="n">
        <f aca="false">DATE(2000+D1192,C1192,B1192)</f>
        <v>43650</v>
      </c>
      <c r="F1192" s="28" t="n">
        <v>13.7377</v>
      </c>
      <c r="G1192" s="28" t="n">
        <v>13.7378</v>
      </c>
      <c r="H1192" s="28" t="n">
        <v>13.7377</v>
      </c>
      <c r="I1192" s="29" t="n">
        <f aca="false">F1192-F1193</f>
        <v>0.000400000000000844</v>
      </c>
      <c r="J1192" s="30" t="n">
        <f aca="false">I1192/F1193/(E1192-E1193)*100</f>
        <v>0.00291178033529765</v>
      </c>
      <c r="K1192" s="31" t="n">
        <f aca="false">IF(H1192&lt;H1193,1+K1193,0)</f>
        <v>0</v>
      </c>
      <c r="L1192" s="32" t="n">
        <f aca="false">MIN(0, H1192-MAX(H1193:H1203))</f>
        <v>0</v>
      </c>
      <c r="M1192" s="3" t="n">
        <f aca="false">ABS(L1192)/MAX(H1192:H1203)</f>
        <v>0</v>
      </c>
    </row>
    <row r="1193" customFormat="false" ht="15" hidden="false" customHeight="false" outlineLevel="0" collapsed="false">
      <c r="A1193" s="25" t="s">
        <v>1203</v>
      </c>
      <c r="B1193" s="25" t="str">
        <f aca="false">LEFT(A1193,2)</f>
        <v>03</v>
      </c>
      <c r="C1193" s="26" t="n">
        <f aca="false">VLOOKUP(MID(A1193,4,4),MONTHS!$A$1:$B$12,2,0)</f>
        <v>7</v>
      </c>
      <c r="D1193" s="26" t="n">
        <f aca="false">_xlfn.NUMBERVALUE(RIGHT(A1193,2))-43</f>
        <v>19</v>
      </c>
      <c r="E1193" s="27" t="n">
        <f aca="false">DATE(2000+D1193,C1193,B1193)</f>
        <v>43649</v>
      </c>
      <c r="F1193" s="28" t="n">
        <v>13.7373</v>
      </c>
      <c r="G1193" s="28" t="n">
        <v>13.7374</v>
      </c>
      <c r="H1193" s="28" t="n">
        <v>13.7373</v>
      </c>
      <c r="I1193" s="29" t="n">
        <f aca="false">F1193-F1194</f>
        <v>0.00109999999999921</v>
      </c>
      <c r="J1193" s="30" t="n">
        <f aca="false">I1193/F1194/(E1193-E1194)*100</f>
        <v>0.00800803715728668</v>
      </c>
      <c r="K1193" s="31" t="n">
        <f aca="false">IF(H1193&lt;H1194,1+K1194,0)</f>
        <v>0</v>
      </c>
      <c r="L1193" s="32" t="n">
        <f aca="false">MIN(0, H1193-MAX(H1194:H1204))</f>
        <v>0</v>
      </c>
      <c r="M1193" s="3" t="n">
        <f aca="false">ABS(L1193)/MAX(H1193:H1204)</f>
        <v>0</v>
      </c>
    </row>
    <row r="1194" customFormat="false" ht="15" hidden="false" customHeight="false" outlineLevel="0" collapsed="false">
      <c r="A1194" s="25" t="s">
        <v>1204</v>
      </c>
      <c r="B1194" s="25" t="str">
        <f aca="false">LEFT(A1194,2)</f>
        <v>02</v>
      </c>
      <c r="C1194" s="26" t="n">
        <f aca="false">VLOOKUP(MID(A1194,4,4),MONTHS!$A$1:$B$12,2,0)</f>
        <v>7</v>
      </c>
      <c r="D1194" s="26" t="n">
        <f aca="false">_xlfn.NUMBERVALUE(RIGHT(A1194,2))-43</f>
        <v>19</v>
      </c>
      <c r="E1194" s="27" t="n">
        <f aca="false">DATE(2000+D1194,C1194,B1194)</f>
        <v>43648</v>
      </c>
      <c r="F1194" s="28" t="n">
        <v>13.7362</v>
      </c>
      <c r="G1194" s="28" t="n">
        <v>13.7363</v>
      </c>
      <c r="H1194" s="28" t="n">
        <v>13.7362</v>
      </c>
      <c r="I1194" s="29" t="n">
        <f aca="false">F1194-F1195</f>
        <v>0.00159999999999982</v>
      </c>
      <c r="J1194" s="30" t="n">
        <f aca="false">I1194/F1195/(E1194-E1195)*100</f>
        <v>0.0116494109766562</v>
      </c>
      <c r="K1194" s="31" t="n">
        <f aca="false">IF(H1194&lt;H1195,1+K1195,0)</f>
        <v>0</v>
      </c>
      <c r="L1194" s="32" t="n">
        <f aca="false">MIN(0, H1194-MAX(H1195:H1205))</f>
        <v>0</v>
      </c>
      <c r="M1194" s="3" t="n">
        <f aca="false">ABS(L1194)/MAX(H1194:H1205)</f>
        <v>0</v>
      </c>
    </row>
    <row r="1195" customFormat="false" ht="15" hidden="false" customHeight="false" outlineLevel="0" collapsed="false">
      <c r="A1195" s="25" t="s">
        <v>1205</v>
      </c>
      <c r="B1195" s="25" t="str">
        <f aca="false">LEFT(A1195,2)</f>
        <v>01</v>
      </c>
      <c r="C1195" s="26" t="n">
        <f aca="false">VLOOKUP(MID(A1195,4,4),MONTHS!$A$1:$B$12,2,0)</f>
        <v>7</v>
      </c>
      <c r="D1195" s="26" t="n">
        <f aca="false">_xlfn.NUMBERVALUE(RIGHT(A1195,2))-43</f>
        <v>19</v>
      </c>
      <c r="E1195" s="27" t="n">
        <f aca="false">DATE(2000+D1195,C1195,B1195)</f>
        <v>43647</v>
      </c>
      <c r="F1195" s="28" t="n">
        <v>13.7346</v>
      </c>
      <c r="G1195" s="28" t="n">
        <v>13.7347</v>
      </c>
      <c r="H1195" s="28" t="n">
        <v>13.7346</v>
      </c>
      <c r="I1195" s="29" t="n">
        <f aca="false">F1195-F1196</f>
        <v>0.00200000000000067</v>
      </c>
      <c r="J1195" s="30" t="n">
        <f aca="false">I1195/F1196/(E1195-E1196)*100</f>
        <v>0.00485462815975773</v>
      </c>
      <c r="K1195" s="31" t="n">
        <f aca="false">IF(H1195&lt;H1196,1+K1196,0)</f>
        <v>0</v>
      </c>
      <c r="L1195" s="32" t="n">
        <f aca="false">MIN(0, H1195-MAX(H1196:H1206))</f>
        <v>0</v>
      </c>
      <c r="M1195" s="3" t="n">
        <f aca="false">ABS(L1195)/MAX(H1195:H1206)</f>
        <v>0</v>
      </c>
    </row>
    <row r="1196" customFormat="false" ht="15" hidden="false" customHeight="false" outlineLevel="0" collapsed="false">
      <c r="A1196" s="25" t="s">
        <v>1206</v>
      </c>
      <c r="B1196" s="25" t="str">
        <f aca="false">LEFT(A1196,2)</f>
        <v>28</v>
      </c>
      <c r="C1196" s="26" t="n">
        <f aca="false">VLOOKUP(MID(A1196,4,4),MONTHS!$A$1:$B$12,2,0)</f>
        <v>6</v>
      </c>
      <c r="D1196" s="26" t="n">
        <f aca="false">_xlfn.NUMBERVALUE(RIGHT(A1196,2))-43</f>
        <v>19</v>
      </c>
      <c r="E1196" s="27" t="n">
        <f aca="false">DATE(2000+D1196,C1196,B1196)</f>
        <v>43644</v>
      </c>
      <c r="F1196" s="28" t="n">
        <v>13.7326</v>
      </c>
      <c r="G1196" s="28" t="n">
        <v>13.7327</v>
      </c>
      <c r="H1196" s="28" t="n">
        <v>13.7326</v>
      </c>
      <c r="I1196" s="29" t="n">
        <f aca="false">F1196-F1197</f>
        <v>0.000799999999999912</v>
      </c>
      <c r="J1196" s="30" t="n">
        <f aca="false">I1196/F1197/(E1196-E1197)*100</f>
        <v>0.00582589318224786</v>
      </c>
      <c r="K1196" s="31" t="n">
        <f aca="false">IF(H1196&lt;H1197,1+K1197,0)</f>
        <v>0</v>
      </c>
      <c r="L1196" s="32" t="n">
        <f aca="false">MIN(0, H1196-MAX(H1197:H1207))</f>
        <v>0</v>
      </c>
      <c r="M1196" s="3" t="n">
        <f aca="false">ABS(L1196)/MAX(H1196:H1207)</f>
        <v>0</v>
      </c>
    </row>
    <row r="1197" customFormat="false" ht="15" hidden="false" customHeight="false" outlineLevel="0" collapsed="false">
      <c r="A1197" s="25" t="s">
        <v>1207</v>
      </c>
      <c r="B1197" s="25" t="str">
        <f aca="false">LEFT(A1197,2)</f>
        <v>27</v>
      </c>
      <c r="C1197" s="26" t="n">
        <f aca="false">VLOOKUP(MID(A1197,4,4),MONTHS!$A$1:$B$12,2,0)</f>
        <v>6</v>
      </c>
      <c r="D1197" s="26" t="n">
        <f aca="false">_xlfn.NUMBERVALUE(RIGHT(A1197,2))-43</f>
        <v>19</v>
      </c>
      <c r="E1197" s="27" t="n">
        <f aca="false">DATE(2000+D1197,C1197,B1197)</f>
        <v>43643</v>
      </c>
      <c r="F1197" s="28" t="n">
        <v>13.7318</v>
      </c>
      <c r="G1197" s="28" t="n">
        <v>13.7319</v>
      </c>
      <c r="H1197" s="28" t="n">
        <v>13.7318</v>
      </c>
      <c r="I1197" s="29" t="n">
        <f aca="false">F1197-F1198</f>
        <v>0.000299999999999301</v>
      </c>
      <c r="J1197" s="30" t="n">
        <f aca="false">I1197/F1198/(E1197-E1198)*100</f>
        <v>0.00218475767395624</v>
      </c>
      <c r="K1197" s="31" t="n">
        <f aca="false">IF(H1197&lt;H1198,1+K1198,0)</f>
        <v>0</v>
      </c>
      <c r="L1197" s="32" t="n">
        <f aca="false">MIN(0, H1197-MAX(H1198:H1208))</f>
        <v>0</v>
      </c>
      <c r="M1197" s="3" t="n">
        <f aca="false">ABS(L1197)/MAX(H1197:H1208)</f>
        <v>0</v>
      </c>
    </row>
    <row r="1198" customFormat="false" ht="15" hidden="false" customHeight="false" outlineLevel="0" collapsed="false">
      <c r="A1198" s="25" t="s">
        <v>1208</v>
      </c>
      <c r="B1198" s="25" t="str">
        <f aca="false">LEFT(A1198,2)</f>
        <v>26</v>
      </c>
      <c r="C1198" s="26" t="n">
        <f aca="false">VLOOKUP(MID(A1198,4,4),MONTHS!$A$1:$B$12,2,0)</f>
        <v>6</v>
      </c>
      <c r="D1198" s="26" t="n">
        <f aca="false">_xlfn.NUMBERVALUE(RIGHT(A1198,2))-43</f>
        <v>19</v>
      </c>
      <c r="E1198" s="27" t="n">
        <f aca="false">DATE(2000+D1198,C1198,B1198)</f>
        <v>43642</v>
      </c>
      <c r="F1198" s="28" t="n">
        <v>13.7315</v>
      </c>
      <c r="G1198" s="28" t="n">
        <v>13.7316</v>
      </c>
      <c r="H1198" s="28" t="n">
        <v>13.7315</v>
      </c>
      <c r="I1198" s="29" t="n">
        <f aca="false">F1198-F1199</f>
        <v>0.000799999999999912</v>
      </c>
      <c r="J1198" s="30" t="n">
        <f aca="false">I1198/F1199/(E1198-E1199)*100</f>
        <v>0.00582635990881683</v>
      </c>
      <c r="K1198" s="31" t="n">
        <f aca="false">IF(H1198&lt;H1199,1+K1199,0)</f>
        <v>0</v>
      </c>
      <c r="L1198" s="32" t="n">
        <f aca="false">MIN(0, H1198-MAX(H1199:H1209))</f>
        <v>0</v>
      </c>
      <c r="M1198" s="3" t="n">
        <f aca="false">ABS(L1198)/MAX(H1198:H1209)</f>
        <v>0</v>
      </c>
    </row>
    <row r="1199" customFormat="false" ht="15" hidden="false" customHeight="false" outlineLevel="0" collapsed="false">
      <c r="A1199" s="25" t="s">
        <v>1209</v>
      </c>
      <c r="B1199" s="25" t="str">
        <f aca="false">LEFT(A1199,2)</f>
        <v>25</v>
      </c>
      <c r="C1199" s="26" t="n">
        <f aca="false">VLOOKUP(MID(A1199,4,4),MONTHS!$A$1:$B$12,2,0)</f>
        <v>6</v>
      </c>
      <c r="D1199" s="26" t="n">
        <f aca="false">_xlfn.NUMBERVALUE(RIGHT(A1199,2))-43</f>
        <v>19</v>
      </c>
      <c r="E1199" s="27" t="n">
        <f aca="false">DATE(2000+D1199,C1199,B1199)</f>
        <v>43641</v>
      </c>
      <c r="F1199" s="28" t="n">
        <v>13.7307</v>
      </c>
      <c r="G1199" s="28" t="n">
        <v>13.7308</v>
      </c>
      <c r="H1199" s="28" t="n">
        <v>13.7307</v>
      </c>
      <c r="I1199" s="29" t="n">
        <f aca="false">F1199-F1200</f>
        <v>0.000799999999999912</v>
      </c>
      <c r="J1199" s="30" t="n">
        <f aca="false">I1199/F1200/(E1199-E1200)*100</f>
        <v>0.00582669939329428</v>
      </c>
      <c r="K1199" s="31" t="n">
        <f aca="false">IF(H1199&lt;H1200,1+K1200,0)</f>
        <v>0</v>
      </c>
      <c r="L1199" s="32" t="n">
        <f aca="false">MIN(0, H1199-MAX(H1200:H1210))</f>
        <v>0</v>
      </c>
      <c r="M1199" s="3" t="n">
        <f aca="false">ABS(L1199)/MAX(H1199:H1210)</f>
        <v>0</v>
      </c>
    </row>
    <row r="1200" customFormat="false" ht="15" hidden="false" customHeight="false" outlineLevel="0" collapsed="false">
      <c r="A1200" s="25" t="s">
        <v>1210</v>
      </c>
      <c r="B1200" s="25" t="str">
        <f aca="false">LEFT(A1200,2)</f>
        <v>24</v>
      </c>
      <c r="C1200" s="26" t="n">
        <f aca="false">VLOOKUP(MID(A1200,4,4),MONTHS!$A$1:$B$12,2,0)</f>
        <v>6</v>
      </c>
      <c r="D1200" s="26" t="n">
        <f aca="false">_xlfn.NUMBERVALUE(RIGHT(A1200,2))-43</f>
        <v>19</v>
      </c>
      <c r="E1200" s="27" t="n">
        <f aca="false">DATE(2000+D1200,C1200,B1200)</f>
        <v>43640</v>
      </c>
      <c r="F1200" s="28" t="n">
        <v>13.7299</v>
      </c>
      <c r="G1200" s="28" t="n">
        <v>13.73</v>
      </c>
      <c r="H1200" s="28" t="n">
        <v>13.7299</v>
      </c>
      <c r="I1200" s="29" t="n">
        <f aca="false">F1200-F1201</f>
        <v>0.00159999999999982</v>
      </c>
      <c r="J1200" s="30" t="n">
        <f aca="false">I1200/F1201/(E1200-E1201)*100</f>
        <v>0.00388491898729831</v>
      </c>
      <c r="K1200" s="31" t="n">
        <f aca="false">IF(H1200&lt;H1201,1+K1201,0)</f>
        <v>0</v>
      </c>
      <c r="L1200" s="32" t="n">
        <f aca="false">MIN(0, H1200-MAX(H1201:H1211))</f>
        <v>0</v>
      </c>
      <c r="M1200" s="3" t="n">
        <f aca="false">ABS(L1200)/MAX(H1200:H1211)</f>
        <v>0</v>
      </c>
    </row>
    <row r="1201" customFormat="false" ht="15" hidden="false" customHeight="false" outlineLevel="0" collapsed="false">
      <c r="A1201" s="25" t="s">
        <v>1211</v>
      </c>
      <c r="B1201" s="25" t="str">
        <f aca="false">LEFT(A1201,2)</f>
        <v>21</v>
      </c>
      <c r="C1201" s="26" t="n">
        <f aca="false">VLOOKUP(MID(A1201,4,4),MONTHS!$A$1:$B$12,2,0)</f>
        <v>6</v>
      </c>
      <c r="D1201" s="26" t="n">
        <f aca="false">_xlfn.NUMBERVALUE(RIGHT(A1201,2))-43</f>
        <v>19</v>
      </c>
      <c r="E1201" s="27" t="n">
        <f aca="false">DATE(2000+D1201,C1201,B1201)</f>
        <v>43637</v>
      </c>
      <c r="F1201" s="28" t="n">
        <v>13.7283</v>
      </c>
      <c r="G1201" s="28" t="n">
        <v>13.7284</v>
      </c>
      <c r="H1201" s="28" t="n">
        <v>13.7283</v>
      </c>
      <c r="I1201" s="29" t="n">
        <f aca="false">F1201-F1202</f>
        <v>0.00110000000000099</v>
      </c>
      <c r="J1201" s="30" t="n">
        <f aca="false">I1201/F1202/(E1201-E1202)*100</f>
        <v>0.00801328748762303</v>
      </c>
      <c r="K1201" s="31" t="n">
        <f aca="false">IF(H1201&lt;H1202,1+K1202,0)</f>
        <v>0</v>
      </c>
      <c r="L1201" s="32" t="n">
        <f aca="false">MIN(0, H1201-MAX(H1202:H1212))</f>
        <v>0</v>
      </c>
      <c r="M1201" s="3" t="n">
        <f aca="false">ABS(L1201)/MAX(H1201:H1212)</f>
        <v>0</v>
      </c>
    </row>
    <row r="1202" customFormat="false" ht="15" hidden="false" customHeight="false" outlineLevel="0" collapsed="false">
      <c r="A1202" s="25" t="s">
        <v>1212</v>
      </c>
      <c r="B1202" s="25" t="str">
        <f aca="false">LEFT(A1202,2)</f>
        <v>20</v>
      </c>
      <c r="C1202" s="26" t="n">
        <f aca="false">VLOOKUP(MID(A1202,4,4),MONTHS!$A$1:$B$12,2,0)</f>
        <v>6</v>
      </c>
      <c r="D1202" s="26" t="n">
        <f aca="false">_xlfn.NUMBERVALUE(RIGHT(A1202,2))-43</f>
        <v>19</v>
      </c>
      <c r="E1202" s="27" t="n">
        <f aca="false">DATE(2000+D1202,C1202,B1202)</f>
        <v>43636</v>
      </c>
      <c r="F1202" s="28" t="n">
        <v>13.7272</v>
      </c>
      <c r="G1202" s="28" t="n">
        <v>13.7273</v>
      </c>
      <c r="H1202" s="28" t="n">
        <v>13.7272</v>
      </c>
      <c r="I1202" s="29" t="n">
        <f aca="false">F1202-F1203</f>
        <v>0.000999999999999446</v>
      </c>
      <c r="J1202" s="30" t="n">
        <f aca="false">I1202/F1203/(E1202-E1203)*100</f>
        <v>0.00728533752968371</v>
      </c>
      <c r="K1202" s="31" t="n">
        <f aca="false">IF(H1202&lt;H1203,1+K1203,0)</f>
        <v>0</v>
      </c>
      <c r="L1202" s="32" t="n">
        <f aca="false">MIN(0, H1202-MAX(H1203:H1213))</f>
        <v>0</v>
      </c>
      <c r="M1202" s="3" t="n">
        <f aca="false">ABS(L1202)/MAX(H1202:H1213)</f>
        <v>0</v>
      </c>
    </row>
    <row r="1203" customFormat="false" ht="15" hidden="false" customHeight="false" outlineLevel="0" collapsed="false">
      <c r="A1203" s="25" t="s">
        <v>1213</v>
      </c>
      <c r="B1203" s="25" t="str">
        <f aca="false">LEFT(A1203,2)</f>
        <v>19</v>
      </c>
      <c r="C1203" s="26" t="n">
        <f aca="false">VLOOKUP(MID(A1203,4,4),MONTHS!$A$1:$B$12,2,0)</f>
        <v>6</v>
      </c>
      <c r="D1203" s="26" t="n">
        <f aca="false">_xlfn.NUMBERVALUE(RIGHT(A1203,2))-43</f>
        <v>19</v>
      </c>
      <c r="E1203" s="27" t="n">
        <f aca="false">DATE(2000+D1203,C1203,B1203)</f>
        <v>43635</v>
      </c>
      <c r="F1203" s="28" t="n">
        <v>13.7262</v>
      </c>
      <c r="G1203" s="28" t="n">
        <v>13.7263</v>
      </c>
      <c r="H1203" s="28" t="n">
        <v>13.7262</v>
      </c>
      <c r="I1203" s="29" t="n">
        <f aca="false">F1203-F1204</f>
        <v>0.000799999999999912</v>
      </c>
      <c r="J1203" s="30" t="n">
        <f aca="false">I1203/F1204/(E1203-E1204)*100</f>
        <v>0.0058286097308633</v>
      </c>
      <c r="K1203" s="31" t="n">
        <f aca="false">IF(H1203&lt;H1204,1+K1204,0)</f>
        <v>0</v>
      </c>
      <c r="L1203" s="32" t="n">
        <f aca="false">MIN(0, H1203-MAX(H1204:H1214))</f>
        <v>0</v>
      </c>
      <c r="M1203" s="3" t="n">
        <f aca="false">ABS(L1203)/MAX(H1203:H1214)</f>
        <v>0</v>
      </c>
    </row>
    <row r="1204" customFormat="false" ht="15" hidden="false" customHeight="false" outlineLevel="0" collapsed="false">
      <c r="A1204" s="25" t="s">
        <v>1214</v>
      </c>
      <c r="B1204" s="25" t="str">
        <f aca="false">LEFT(A1204,2)</f>
        <v>18</v>
      </c>
      <c r="C1204" s="26" t="n">
        <f aca="false">VLOOKUP(MID(A1204,4,4),MONTHS!$A$1:$B$12,2,0)</f>
        <v>6</v>
      </c>
      <c r="D1204" s="26" t="n">
        <f aca="false">_xlfn.NUMBERVALUE(RIGHT(A1204,2))-43</f>
        <v>19</v>
      </c>
      <c r="E1204" s="27" t="n">
        <f aca="false">DATE(2000+D1204,C1204,B1204)</f>
        <v>43634</v>
      </c>
      <c r="F1204" s="28" t="n">
        <v>13.7254</v>
      </c>
      <c r="G1204" s="28" t="n">
        <v>13.7255</v>
      </c>
      <c r="H1204" s="28" t="n">
        <v>13.7254</v>
      </c>
      <c r="I1204" s="29" t="n">
        <f aca="false">F1204-F1205</f>
        <v>0.000300000000001077</v>
      </c>
      <c r="J1204" s="30" t="n">
        <f aca="false">I1204/F1205/(E1204-E1205)*100</f>
        <v>0.00218577642422334</v>
      </c>
      <c r="K1204" s="31" t="n">
        <f aca="false">IF(H1204&lt;H1205,1+K1205,0)</f>
        <v>0</v>
      </c>
      <c r="L1204" s="32" t="n">
        <f aca="false">MIN(0, H1204-MAX(H1205:H1215))</f>
        <v>0</v>
      </c>
      <c r="M1204" s="3" t="n">
        <f aca="false">ABS(L1204)/MAX(H1204:H1215)</f>
        <v>0</v>
      </c>
    </row>
    <row r="1205" customFormat="false" ht="15" hidden="false" customHeight="false" outlineLevel="0" collapsed="false">
      <c r="A1205" s="25" t="s">
        <v>1215</v>
      </c>
      <c r="B1205" s="25" t="str">
        <f aca="false">LEFT(A1205,2)</f>
        <v>17</v>
      </c>
      <c r="C1205" s="26" t="n">
        <f aca="false">VLOOKUP(MID(A1205,4,4),MONTHS!$A$1:$B$12,2,0)</f>
        <v>6</v>
      </c>
      <c r="D1205" s="26" t="n">
        <f aca="false">_xlfn.NUMBERVALUE(RIGHT(A1205,2))-43</f>
        <v>19</v>
      </c>
      <c r="E1205" s="27" t="n">
        <f aca="false">DATE(2000+D1205,C1205,B1205)</f>
        <v>43633</v>
      </c>
      <c r="F1205" s="28" t="n">
        <v>13.7251</v>
      </c>
      <c r="G1205" s="28" t="n">
        <v>13.7252</v>
      </c>
      <c r="H1205" s="28" t="n">
        <v>13.7251</v>
      </c>
      <c r="I1205" s="29" t="n">
        <f aca="false">F1205-F1206</f>
        <v>0.00159999999999982</v>
      </c>
      <c r="J1205" s="30" t="n">
        <f aca="false">I1205/F1206/(E1205-E1206)*100</f>
        <v>0.00388627779599428</v>
      </c>
      <c r="K1205" s="31" t="n">
        <f aca="false">IF(H1205&lt;H1206,1+K1206,0)</f>
        <v>0</v>
      </c>
      <c r="L1205" s="32" t="n">
        <f aca="false">MIN(0, H1205-MAX(H1206:H1216))</f>
        <v>0</v>
      </c>
      <c r="M1205" s="3" t="n">
        <f aca="false">ABS(L1205)/MAX(H1205:H1216)</f>
        <v>0</v>
      </c>
    </row>
    <row r="1206" customFormat="false" ht="15" hidden="false" customHeight="false" outlineLevel="0" collapsed="false">
      <c r="A1206" s="25" t="s">
        <v>1216</v>
      </c>
      <c r="B1206" s="25" t="str">
        <f aca="false">LEFT(A1206,2)</f>
        <v>14</v>
      </c>
      <c r="C1206" s="26" t="n">
        <f aca="false">VLOOKUP(MID(A1206,4,4),MONTHS!$A$1:$B$12,2,0)</f>
        <v>6</v>
      </c>
      <c r="D1206" s="26" t="n">
        <f aca="false">_xlfn.NUMBERVALUE(RIGHT(A1206,2))-43</f>
        <v>19</v>
      </c>
      <c r="E1206" s="27" t="n">
        <f aca="false">DATE(2000+D1206,C1206,B1206)</f>
        <v>43630</v>
      </c>
      <c r="F1206" s="28" t="n">
        <v>13.7235</v>
      </c>
      <c r="G1206" s="28" t="n">
        <v>13.7236</v>
      </c>
      <c r="H1206" s="28" t="n">
        <v>13.7235</v>
      </c>
      <c r="I1206" s="29" t="n">
        <f aca="false">F1206-F1207</f>
        <v>0.000399999999999068</v>
      </c>
      <c r="J1206" s="30" t="n">
        <f aca="false">I1206/F1207/(E1206-E1207)*100</f>
        <v>0.00291479330471299</v>
      </c>
      <c r="K1206" s="31" t="n">
        <f aca="false">IF(H1206&lt;H1207,1+K1207,0)</f>
        <v>0</v>
      </c>
      <c r="L1206" s="32" t="n">
        <f aca="false">MIN(0, H1206-MAX(H1207:H1217))</f>
        <v>0</v>
      </c>
      <c r="M1206" s="3" t="n">
        <f aca="false">ABS(L1206)/MAX(H1206:H1217)</f>
        <v>0</v>
      </c>
    </row>
    <row r="1207" customFormat="false" ht="15" hidden="false" customHeight="false" outlineLevel="0" collapsed="false">
      <c r="A1207" s="25" t="s">
        <v>1217</v>
      </c>
      <c r="B1207" s="25" t="str">
        <f aca="false">LEFT(A1207,2)</f>
        <v>13</v>
      </c>
      <c r="C1207" s="26" t="n">
        <f aca="false">VLOOKUP(MID(A1207,4,4),MONTHS!$A$1:$B$12,2,0)</f>
        <v>6</v>
      </c>
      <c r="D1207" s="26" t="n">
        <f aca="false">_xlfn.NUMBERVALUE(RIGHT(A1207,2))-43</f>
        <v>19</v>
      </c>
      <c r="E1207" s="27" t="n">
        <f aca="false">DATE(2000+D1207,C1207,B1207)</f>
        <v>43629</v>
      </c>
      <c r="F1207" s="28" t="n">
        <v>13.7231</v>
      </c>
      <c r="G1207" s="28" t="n">
        <v>13.7232</v>
      </c>
      <c r="H1207" s="28" t="n">
        <v>13.7231</v>
      </c>
      <c r="I1207" s="29" t="n">
        <f aca="false">F1207-F1208</f>
        <v>0.000799999999999912</v>
      </c>
      <c r="J1207" s="30" t="n">
        <f aca="false">I1207/F1208/(E1207-E1208)*100</f>
        <v>0.00582992647005175</v>
      </c>
      <c r="K1207" s="31" t="n">
        <f aca="false">IF(H1207&lt;H1208,1+K1208,0)</f>
        <v>0</v>
      </c>
      <c r="L1207" s="32" t="n">
        <f aca="false">MIN(0, H1207-MAX(H1208:H1218))</f>
        <v>0</v>
      </c>
      <c r="M1207" s="3" t="n">
        <f aca="false">ABS(L1207)/MAX(H1207:H1218)</f>
        <v>0</v>
      </c>
    </row>
    <row r="1208" customFormat="false" ht="15" hidden="false" customHeight="false" outlineLevel="0" collapsed="false">
      <c r="A1208" s="25" t="s">
        <v>1218</v>
      </c>
      <c r="B1208" s="25" t="str">
        <f aca="false">LEFT(A1208,2)</f>
        <v>12</v>
      </c>
      <c r="C1208" s="26" t="n">
        <f aca="false">VLOOKUP(MID(A1208,4,4),MONTHS!$A$1:$B$12,2,0)</f>
        <v>6</v>
      </c>
      <c r="D1208" s="26" t="n">
        <f aca="false">_xlfn.NUMBERVALUE(RIGHT(A1208,2))-43</f>
        <v>19</v>
      </c>
      <c r="E1208" s="27" t="n">
        <f aca="false">DATE(2000+D1208,C1208,B1208)</f>
        <v>43628</v>
      </c>
      <c r="F1208" s="28" t="n">
        <v>13.7223</v>
      </c>
      <c r="G1208" s="28" t="n">
        <v>13.7224</v>
      </c>
      <c r="H1208" s="28" t="n">
        <v>13.7223</v>
      </c>
      <c r="I1208" s="29" t="n">
        <f aca="false">F1208-F1209</f>
        <v>0.00100000000000122</v>
      </c>
      <c r="J1208" s="30" t="n">
        <f aca="false">I1208/F1209/(E1208-E1209)*100</f>
        <v>0.00728793918944431</v>
      </c>
      <c r="K1208" s="31" t="n">
        <f aca="false">IF(H1208&lt;H1209,1+K1209,0)</f>
        <v>0</v>
      </c>
      <c r="L1208" s="32" t="n">
        <f aca="false">MIN(0, H1208-MAX(H1209:H1219))</f>
        <v>0</v>
      </c>
      <c r="M1208" s="3" t="n">
        <f aca="false">ABS(L1208)/MAX(H1208:H1219)</f>
        <v>0</v>
      </c>
    </row>
    <row r="1209" customFormat="false" ht="15" hidden="false" customHeight="false" outlineLevel="0" collapsed="false">
      <c r="A1209" s="25" t="s">
        <v>1219</v>
      </c>
      <c r="B1209" s="25" t="str">
        <f aca="false">LEFT(A1209,2)</f>
        <v>11</v>
      </c>
      <c r="C1209" s="26" t="n">
        <f aca="false">VLOOKUP(MID(A1209,4,4),MONTHS!$A$1:$B$12,2,0)</f>
        <v>6</v>
      </c>
      <c r="D1209" s="26" t="n">
        <f aca="false">_xlfn.NUMBERVALUE(RIGHT(A1209,2))-43</f>
        <v>19</v>
      </c>
      <c r="E1209" s="27" t="n">
        <f aca="false">DATE(2000+D1209,C1209,B1209)</f>
        <v>43627</v>
      </c>
      <c r="F1209" s="28" t="n">
        <v>13.7213</v>
      </c>
      <c r="G1209" s="28" t="n">
        <v>13.7214</v>
      </c>
      <c r="H1209" s="28" t="n">
        <v>13.7213</v>
      </c>
      <c r="I1209" s="29" t="n">
        <f aca="false">F1209-F1210</f>
        <v>0.000999999999999446</v>
      </c>
      <c r="J1209" s="30" t="n">
        <f aca="false">I1209/F1210/(E1209-E1210)*100</f>
        <v>0.00728847036871968</v>
      </c>
      <c r="K1209" s="31" t="n">
        <f aca="false">IF(H1209&lt;H1210,1+K1210,0)</f>
        <v>0</v>
      </c>
      <c r="L1209" s="32" t="n">
        <f aca="false">MIN(0, H1209-MAX(H1210:H1220))</f>
        <v>0</v>
      </c>
      <c r="M1209" s="3" t="n">
        <f aca="false">ABS(L1209)/MAX(H1209:H1220)</f>
        <v>0</v>
      </c>
    </row>
    <row r="1210" customFormat="false" ht="15" hidden="false" customHeight="false" outlineLevel="0" collapsed="false">
      <c r="A1210" s="25" t="s">
        <v>1220</v>
      </c>
      <c r="B1210" s="25" t="str">
        <f aca="false">LEFT(A1210,2)</f>
        <v>10</v>
      </c>
      <c r="C1210" s="26" t="n">
        <f aca="false">VLOOKUP(MID(A1210,4,4),MONTHS!$A$1:$B$12,2,0)</f>
        <v>6</v>
      </c>
      <c r="D1210" s="26" t="n">
        <f aca="false">_xlfn.NUMBERVALUE(RIGHT(A1210,2))-43</f>
        <v>19</v>
      </c>
      <c r="E1210" s="27" t="n">
        <f aca="false">DATE(2000+D1210,C1210,B1210)</f>
        <v>43626</v>
      </c>
      <c r="F1210" s="28" t="n">
        <v>13.7203</v>
      </c>
      <c r="G1210" s="28" t="n">
        <v>13.7204</v>
      </c>
      <c r="H1210" s="28" t="n">
        <v>13.7203</v>
      </c>
      <c r="I1210" s="29" t="n">
        <f aca="false">F1210-F1211</f>
        <v>0.00179999999999936</v>
      </c>
      <c r="J1210" s="30" t="n">
        <f aca="false">I1210/F1211/(E1210-E1211)*100</f>
        <v>0.0043736560119531</v>
      </c>
      <c r="K1210" s="31" t="n">
        <f aca="false">IF(H1210&lt;H1211,1+K1211,0)</f>
        <v>0</v>
      </c>
      <c r="L1210" s="32" t="n">
        <f aca="false">MIN(0, H1210-MAX(H1211:H1221))</f>
        <v>0</v>
      </c>
      <c r="M1210" s="3" t="n">
        <f aca="false">ABS(L1210)/MAX(H1210:H1221)</f>
        <v>0</v>
      </c>
    </row>
    <row r="1211" customFormat="false" ht="15" hidden="false" customHeight="false" outlineLevel="0" collapsed="false">
      <c r="A1211" s="25" t="s">
        <v>1221</v>
      </c>
      <c r="B1211" s="25" t="str">
        <f aca="false">LEFT(A1211,2)</f>
        <v>07</v>
      </c>
      <c r="C1211" s="26" t="n">
        <f aca="false">VLOOKUP(MID(A1211,4,4),MONTHS!$A$1:$B$12,2,0)</f>
        <v>6</v>
      </c>
      <c r="D1211" s="26" t="n">
        <f aca="false">_xlfn.NUMBERVALUE(RIGHT(A1211,2))-43</f>
        <v>19</v>
      </c>
      <c r="E1211" s="27" t="n">
        <f aca="false">DATE(2000+D1211,C1211,B1211)</f>
        <v>43623</v>
      </c>
      <c r="F1211" s="28" t="n">
        <v>13.7185</v>
      </c>
      <c r="G1211" s="28" t="n">
        <v>13.7186</v>
      </c>
      <c r="H1211" s="28" t="n">
        <v>13.7185</v>
      </c>
      <c r="I1211" s="29" t="n">
        <f aca="false">F1211-F1212</f>
        <v>0.000600000000000378</v>
      </c>
      <c r="J1211" s="30" t="n">
        <f aca="false">I1211/F1212/(E1211-E1212)*100</f>
        <v>0.0043738473089932</v>
      </c>
      <c r="K1211" s="31" t="n">
        <f aca="false">IF(H1211&lt;H1212,1+K1212,0)</f>
        <v>0</v>
      </c>
      <c r="L1211" s="32" t="n">
        <f aca="false">MIN(0, H1211-MAX(H1212:H1222))</f>
        <v>0</v>
      </c>
      <c r="M1211" s="3" t="n">
        <f aca="false">ABS(L1211)/MAX(H1211:H1222)</f>
        <v>0</v>
      </c>
    </row>
    <row r="1212" customFormat="false" ht="15" hidden="false" customHeight="false" outlineLevel="0" collapsed="false">
      <c r="A1212" s="25" t="s">
        <v>1222</v>
      </c>
      <c r="B1212" s="25" t="str">
        <f aca="false">LEFT(A1212,2)</f>
        <v>06</v>
      </c>
      <c r="C1212" s="26" t="n">
        <f aca="false">VLOOKUP(MID(A1212,4,4),MONTHS!$A$1:$B$12,2,0)</f>
        <v>6</v>
      </c>
      <c r="D1212" s="26" t="n">
        <f aca="false">_xlfn.NUMBERVALUE(RIGHT(A1212,2))-43</f>
        <v>19</v>
      </c>
      <c r="E1212" s="27" t="n">
        <f aca="false">DATE(2000+D1212,C1212,B1212)</f>
        <v>43622</v>
      </c>
      <c r="F1212" s="28" t="n">
        <v>13.7179</v>
      </c>
      <c r="G1212" s="28" t="n">
        <v>13.718</v>
      </c>
      <c r="H1212" s="28" t="n">
        <v>13.7179</v>
      </c>
      <c r="I1212" s="29" t="n">
        <f aca="false">F1212-F1213</f>
        <v>0.000999999999999446</v>
      </c>
      <c r="J1212" s="30" t="n">
        <f aca="false">I1212/F1213/(E1212-E1213)*100</f>
        <v>0.00729027695761758</v>
      </c>
      <c r="K1212" s="31" t="n">
        <f aca="false">IF(H1212&lt;H1213,1+K1213,0)</f>
        <v>0</v>
      </c>
      <c r="L1212" s="32" t="n">
        <f aca="false">MIN(0, H1212-MAX(H1213:H1223))</f>
        <v>0</v>
      </c>
      <c r="M1212" s="3" t="n">
        <f aca="false">ABS(L1212)/MAX(H1212:H1223)</f>
        <v>0</v>
      </c>
    </row>
    <row r="1213" customFormat="false" ht="15" hidden="false" customHeight="false" outlineLevel="0" collapsed="false">
      <c r="A1213" s="25" t="s">
        <v>1223</v>
      </c>
      <c r="B1213" s="25" t="str">
        <f aca="false">LEFT(A1213,2)</f>
        <v>05</v>
      </c>
      <c r="C1213" s="26" t="n">
        <f aca="false">VLOOKUP(MID(A1213,4,4),MONTHS!$A$1:$B$12,2,0)</f>
        <v>6</v>
      </c>
      <c r="D1213" s="26" t="n">
        <f aca="false">_xlfn.NUMBERVALUE(RIGHT(A1213,2))-43</f>
        <v>19</v>
      </c>
      <c r="E1213" s="27" t="n">
        <f aca="false">DATE(2000+D1213,C1213,B1213)</f>
        <v>43621</v>
      </c>
      <c r="F1213" s="28" t="n">
        <v>13.7169</v>
      </c>
      <c r="G1213" s="28" t="n">
        <v>13.717</v>
      </c>
      <c r="H1213" s="28" t="n">
        <v>13.7169</v>
      </c>
      <c r="I1213" s="29" t="n">
        <f aca="false">F1213-F1214</f>
        <v>0.000700000000000145</v>
      </c>
      <c r="J1213" s="30" t="n">
        <f aca="false">I1213/F1214/(E1213-E1214)*100</f>
        <v>0.00510345430950369</v>
      </c>
      <c r="K1213" s="31" t="n">
        <f aca="false">IF(H1213&lt;H1214,1+K1214,0)</f>
        <v>0</v>
      </c>
      <c r="L1213" s="32" t="n">
        <f aca="false">MIN(0, H1213-MAX(H1214:H1224))</f>
        <v>0</v>
      </c>
      <c r="M1213" s="3" t="n">
        <f aca="false">ABS(L1213)/MAX(H1213:H1224)</f>
        <v>0</v>
      </c>
    </row>
    <row r="1214" customFormat="false" ht="15" hidden="false" customHeight="false" outlineLevel="0" collapsed="false">
      <c r="A1214" s="25" t="s">
        <v>1224</v>
      </c>
      <c r="B1214" s="25" t="str">
        <f aca="false">LEFT(A1214,2)</f>
        <v>04</v>
      </c>
      <c r="C1214" s="26" t="n">
        <f aca="false">VLOOKUP(MID(A1214,4,4),MONTHS!$A$1:$B$12,2,0)</f>
        <v>6</v>
      </c>
      <c r="D1214" s="26" t="n">
        <f aca="false">_xlfn.NUMBERVALUE(RIGHT(A1214,2))-43</f>
        <v>19</v>
      </c>
      <c r="E1214" s="27" t="n">
        <f aca="false">DATE(2000+D1214,C1214,B1214)</f>
        <v>43620</v>
      </c>
      <c r="F1214" s="28" t="n">
        <v>13.7162</v>
      </c>
      <c r="G1214" s="28" t="n">
        <v>13.7163</v>
      </c>
      <c r="H1214" s="28" t="n">
        <v>13.7162</v>
      </c>
      <c r="I1214" s="29" t="n">
        <f aca="false">F1214-F1215</f>
        <v>0.00260000000000105</v>
      </c>
      <c r="J1214" s="30" t="n">
        <f aca="false">I1214/F1215/(E1214-E1215)*100</f>
        <v>0.00473982032435146</v>
      </c>
      <c r="K1214" s="31" t="n">
        <f aca="false">IF(H1214&lt;H1215,1+K1215,0)</f>
        <v>0</v>
      </c>
      <c r="L1214" s="32" t="n">
        <f aca="false">MIN(0, H1214-MAX(H1215:H1225))</f>
        <v>0</v>
      </c>
      <c r="M1214" s="3" t="n">
        <f aca="false">ABS(L1214)/MAX(H1214:H1225)</f>
        <v>0</v>
      </c>
    </row>
    <row r="1215" customFormat="false" ht="15" hidden="false" customHeight="false" outlineLevel="0" collapsed="false">
      <c r="A1215" s="25" t="s">
        <v>1225</v>
      </c>
      <c r="B1215" s="25" t="str">
        <f aca="false">LEFT(A1215,2)</f>
        <v>31</v>
      </c>
      <c r="C1215" s="26" t="n">
        <f aca="false">VLOOKUP(MID(A1215,4,4),MONTHS!$A$1:$B$12,2,0)</f>
        <v>5</v>
      </c>
      <c r="D1215" s="26" t="n">
        <f aca="false">_xlfn.NUMBERVALUE(RIGHT(A1215,2))-43</f>
        <v>19</v>
      </c>
      <c r="E1215" s="27" t="n">
        <f aca="false">DATE(2000+D1215,C1215,B1215)</f>
        <v>43616</v>
      </c>
      <c r="F1215" s="28" t="n">
        <v>13.7136</v>
      </c>
      <c r="G1215" s="28" t="n">
        <v>13.7137</v>
      </c>
      <c r="H1215" s="28" t="n">
        <v>13.7136</v>
      </c>
      <c r="I1215" s="29" t="n">
        <f aca="false">F1215-F1216</f>
        <v>0.000700000000000145</v>
      </c>
      <c r="J1215" s="30" t="n">
        <f aca="false">I1215/F1216/(E1215-E1216)*100</f>
        <v>0.00510468245229051</v>
      </c>
      <c r="K1215" s="31" t="n">
        <f aca="false">IF(H1215&lt;H1216,1+K1216,0)</f>
        <v>0</v>
      </c>
      <c r="L1215" s="32" t="n">
        <f aca="false">MIN(0, H1215-MAX(H1216:H1226))</f>
        <v>0</v>
      </c>
      <c r="M1215" s="3" t="n">
        <f aca="false">ABS(L1215)/MAX(H1215:H1226)</f>
        <v>0</v>
      </c>
    </row>
    <row r="1216" customFormat="false" ht="15" hidden="false" customHeight="false" outlineLevel="0" collapsed="false">
      <c r="A1216" s="25" t="s">
        <v>1226</v>
      </c>
      <c r="B1216" s="25" t="str">
        <f aca="false">LEFT(A1216,2)</f>
        <v>30</v>
      </c>
      <c r="C1216" s="26" t="n">
        <f aca="false">VLOOKUP(MID(A1216,4,4),MONTHS!$A$1:$B$12,2,0)</f>
        <v>5</v>
      </c>
      <c r="D1216" s="26" t="n">
        <f aca="false">_xlfn.NUMBERVALUE(RIGHT(A1216,2))-43</f>
        <v>19</v>
      </c>
      <c r="E1216" s="27" t="n">
        <f aca="false">DATE(2000+D1216,C1216,B1216)</f>
        <v>43615</v>
      </c>
      <c r="F1216" s="28" t="n">
        <v>13.7129</v>
      </c>
      <c r="G1216" s="28" t="n">
        <v>13.713</v>
      </c>
      <c r="H1216" s="28" t="n">
        <v>13.7129</v>
      </c>
      <c r="I1216" s="29" t="n">
        <f aca="false">F1216-F1217</f>
        <v>0.000899999999999679</v>
      </c>
      <c r="J1216" s="30" t="n">
        <f aca="false">I1216/F1217/(E1216-E1217)*100</f>
        <v>0.00656359393231971</v>
      </c>
      <c r="K1216" s="31" t="n">
        <f aca="false">IF(H1216&lt;H1217,1+K1217,0)</f>
        <v>0</v>
      </c>
      <c r="L1216" s="32" t="n">
        <f aca="false">MIN(0, H1216-MAX(H1217:H1227))</f>
        <v>0</v>
      </c>
      <c r="M1216" s="3" t="n">
        <f aca="false">ABS(L1216)/MAX(H1216:H1227)</f>
        <v>0</v>
      </c>
    </row>
    <row r="1217" customFormat="false" ht="15" hidden="false" customHeight="false" outlineLevel="0" collapsed="false">
      <c r="A1217" s="25" t="s">
        <v>1227</v>
      </c>
      <c r="B1217" s="25" t="str">
        <f aca="false">LEFT(A1217,2)</f>
        <v>29</v>
      </c>
      <c r="C1217" s="26" t="n">
        <f aca="false">VLOOKUP(MID(A1217,4,4),MONTHS!$A$1:$B$12,2,0)</f>
        <v>5</v>
      </c>
      <c r="D1217" s="26" t="n">
        <f aca="false">_xlfn.NUMBERVALUE(RIGHT(A1217,2))-43</f>
        <v>19</v>
      </c>
      <c r="E1217" s="27" t="n">
        <f aca="false">DATE(2000+D1217,C1217,B1217)</f>
        <v>43614</v>
      </c>
      <c r="F1217" s="28" t="n">
        <v>13.712</v>
      </c>
      <c r="G1217" s="28" t="n">
        <v>13.7121</v>
      </c>
      <c r="H1217" s="28" t="n">
        <v>13.712</v>
      </c>
      <c r="I1217" s="29" t="n">
        <f aca="false">F1217-F1218</f>
        <v>0.000499999999998835</v>
      </c>
      <c r="J1217" s="30" t="n">
        <f aca="false">I1217/F1218/(E1217-E1218)*100</f>
        <v>0.00364657404367746</v>
      </c>
      <c r="K1217" s="31" t="n">
        <f aca="false">IF(H1217&lt;H1218,1+K1218,0)</f>
        <v>0</v>
      </c>
      <c r="L1217" s="32" t="n">
        <f aca="false">MIN(0, H1217-MAX(H1218:H1228))</f>
        <v>0</v>
      </c>
      <c r="M1217" s="3" t="n">
        <f aca="false">ABS(L1217)/MAX(H1217:H1228)</f>
        <v>0</v>
      </c>
    </row>
    <row r="1218" customFormat="false" ht="15" hidden="false" customHeight="false" outlineLevel="0" collapsed="false">
      <c r="A1218" s="25" t="s">
        <v>1228</v>
      </c>
      <c r="B1218" s="25" t="str">
        <f aca="false">LEFT(A1218,2)</f>
        <v>28</v>
      </c>
      <c r="C1218" s="26" t="n">
        <f aca="false">VLOOKUP(MID(A1218,4,4),MONTHS!$A$1:$B$12,2,0)</f>
        <v>5</v>
      </c>
      <c r="D1218" s="26" t="n">
        <f aca="false">_xlfn.NUMBERVALUE(RIGHT(A1218,2))-43</f>
        <v>19</v>
      </c>
      <c r="E1218" s="27" t="n">
        <f aca="false">DATE(2000+D1218,C1218,B1218)</f>
        <v>43613</v>
      </c>
      <c r="F1218" s="28" t="n">
        <v>13.7115</v>
      </c>
      <c r="G1218" s="28" t="n">
        <v>13.7116</v>
      </c>
      <c r="H1218" s="28" t="n">
        <v>13.7115</v>
      </c>
      <c r="I1218" s="29" t="n">
        <f aca="false">F1218-F1219</f>
        <v>0.000700000000000145</v>
      </c>
      <c r="J1218" s="30" t="n">
        <f aca="false">I1218/F1219/(E1218-E1219)*100</f>
        <v>0.00510546430551204</v>
      </c>
      <c r="K1218" s="31" t="n">
        <f aca="false">IF(H1218&lt;H1219,1+K1219,0)</f>
        <v>0</v>
      </c>
      <c r="L1218" s="32" t="n">
        <f aca="false">MIN(0, H1218-MAX(H1219:H1229))</f>
        <v>0</v>
      </c>
      <c r="M1218" s="3" t="n">
        <f aca="false">ABS(L1218)/MAX(H1218:H1229)</f>
        <v>0</v>
      </c>
    </row>
    <row r="1219" customFormat="false" ht="15" hidden="false" customHeight="false" outlineLevel="0" collapsed="false">
      <c r="A1219" s="25" t="s">
        <v>1229</v>
      </c>
      <c r="B1219" s="25" t="str">
        <f aca="false">LEFT(A1219,2)</f>
        <v>27</v>
      </c>
      <c r="C1219" s="26" t="n">
        <f aca="false">VLOOKUP(MID(A1219,4,4),MONTHS!$A$1:$B$12,2,0)</f>
        <v>5</v>
      </c>
      <c r="D1219" s="26" t="n">
        <f aca="false">_xlfn.NUMBERVALUE(RIGHT(A1219,2))-43</f>
        <v>19</v>
      </c>
      <c r="E1219" s="27" t="n">
        <f aca="false">DATE(2000+D1219,C1219,B1219)</f>
        <v>43612</v>
      </c>
      <c r="F1219" s="28" t="n">
        <v>13.7108</v>
      </c>
      <c r="G1219" s="28" t="n">
        <v>13.7109</v>
      </c>
      <c r="H1219" s="28" t="n">
        <v>13.7108</v>
      </c>
      <c r="I1219" s="29" t="n">
        <f aca="false">F1219-F1220</f>
        <v>0.0019000000000009</v>
      </c>
      <c r="J1219" s="30" t="n">
        <f aca="false">I1219/F1220/(E1219-E1220)*100</f>
        <v>0.00461986981693377</v>
      </c>
      <c r="K1219" s="31" t="n">
        <f aca="false">IF(H1219&lt;H1220,1+K1220,0)</f>
        <v>0</v>
      </c>
      <c r="L1219" s="32" t="n">
        <f aca="false">MIN(0, H1219-MAX(H1220:H1230))</f>
        <v>0</v>
      </c>
      <c r="M1219" s="3" t="n">
        <f aca="false">ABS(L1219)/MAX(H1219:H1230)</f>
        <v>0</v>
      </c>
    </row>
    <row r="1220" customFormat="false" ht="15" hidden="false" customHeight="false" outlineLevel="0" collapsed="false">
      <c r="A1220" s="25" t="s">
        <v>1230</v>
      </c>
      <c r="B1220" s="25" t="str">
        <f aca="false">LEFT(A1220,2)</f>
        <v>24</v>
      </c>
      <c r="C1220" s="26" t="n">
        <f aca="false">VLOOKUP(MID(A1220,4,4),MONTHS!$A$1:$B$12,2,0)</f>
        <v>5</v>
      </c>
      <c r="D1220" s="26" t="n">
        <f aca="false">_xlfn.NUMBERVALUE(RIGHT(A1220,2))-43</f>
        <v>19</v>
      </c>
      <c r="E1220" s="27" t="n">
        <f aca="false">DATE(2000+D1220,C1220,B1220)</f>
        <v>43609</v>
      </c>
      <c r="F1220" s="28" t="n">
        <v>13.7089</v>
      </c>
      <c r="G1220" s="28" t="n">
        <v>13.709</v>
      </c>
      <c r="H1220" s="28" t="n">
        <v>13.7089</v>
      </c>
      <c r="I1220" s="29" t="n">
        <f aca="false">F1220-F1221</f>
        <v>0.000500000000000611</v>
      </c>
      <c r="J1220" s="30" t="n">
        <f aca="false">I1220/F1221/(E1220-E1221)*100</f>
        <v>0.00364739867526926</v>
      </c>
      <c r="K1220" s="31" t="n">
        <f aca="false">IF(H1220&lt;H1221,1+K1221,0)</f>
        <v>0</v>
      </c>
      <c r="L1220" s="32" t="n">
        <f aca="false">MIN(0, H1220-MAX(H1221:H1231))</f>
        <v>0</v>
      </c>
      <c r="M1220" s="3" t="n">
        <f aca="false">ABS(L1220)/MAX(H1220:H1231)</f>
        <v>0</v>
      </c>
    </row>
    <row r="1221" customFormat="false" ht="15" hidden="false" customHeight="false" outlineLevel="0" collapsed="false">
      <c r="A1221" s="25" t="s">
        <v>1231</v>
      </c>
      <c r="B1221" s="25" t="str">
        <f aca="false">LEFT(A1221,2)</f>
        <v>23</v>
      </c>
      <c r="C1221" s="26" t="n">
        <f aca="false">VLOOKUP(MID(A1221,4,4),MONTHS!$A$1:$B$12,2,0)</f>
        <v>5</v>
      </c>
      <c r="D1221" s="26" t="n">
        <f aca="false">_xlfn.NUMBERVALUE(RIGHT(A1221,2))-43</f>
        <v>19</v>
      </c>
      <c r="E1221" s="27" t="n">
        <f aca="false">DATE(2000+D1221,C1221,B1221)</f>
        <v>43608</v>
      </c>
      <c r="F1221" s="28" t="n">
        <v>13.7084</v>
      </c>
      <c r="G1221" s="28" t="n">
        <v>13.7085</v>
      </c>
      <c r="H1221" s="28" t="n">
        <v>13.7084</v>
      </c>
      <c r="I1221" s="29" t="n">
        <f aca="false">F1221-F1222</f>
        <v>0.000799999999999912</v>
      </c>
      <c r="J1221" s="30" t="n">
        <f aca="false">I1221/F1222/(E1221-E1222)*100</f>
        <v>0.00583617847033698</v>
      </c>
      <c r="K1221" s="31" t="n">
        <f aca="false">IF(H1221&lt;H1222,1+K1222,0)</f>
        <v>0</v>
      </c>
      <c r="L1221" s="32" t="n">
        <f aca="false">MIN(0, H1221-MAX(H1222:H1232))</f>
        <v>0</v>
      </c>
      <c r="M1221" s="3" t="n">
        <f aca="false">ABS(L1221)/MAX(H1221:H1232)</f>
        <v>0</v>
      </c>
    </row>
    <row r="1222" customFormat="false" ht="15" hidden="false" customHeight="false" outlineLevel="0" collapsed="false">
      <c r="A1222" s="25" t="s">
        <v>1232</v>
      </c>
      <c r="B1222" s="25" t="str">
        <f aca="false">LEFT(A1222,2)</f>
        <v>22</v>
      </c>
      <c r="C1222" s="26" t="n">
        <f aca="false">VLOOKUP(MID(A1222,4,4),MONTHS!$A$1:$B$12,2,0)</f>
        <v>5</v>
      </c>
      <c r="D1222" s="26" t="n">
        <f aca="false">_xlfn.NUMBERVALUE(RIGHT(A1222,2))-43</f>
        <v>19</v>
      </c>
      <c r="E1222" s="27" t="n">
        <f aca="false">DATE(2000+D1222,C1222,B1222)</f>
        <v>43607</v>
      </c>
      <c r="F1222" s="28" t="n">
        <v>13.7076</v>
      </c>
      <c r="G1222" s="28" t="n">
        <v>13.7077</v>
      </c>
      <c r="H1222" s="28" t="n">
        <v>13.7076</v>
      </c>
      <c r="I1222" s="29" t="n">
        <f aca="false">F1222-F1223</f>
        <v>0.000599999999998602</v>
      </c>
      <c r="J1222" s="30" t="n">
        <f aca="false">I1222/F1223/(E1222-E1223)*100</f>
        <v>0.00437732545413731</v>
      </c>
      <c r="K1222" s="31" t="n">
        <f aca="false">IF(H1222&lt;H1223,1+K1223,0)</f>
        <v>0</v>
      </c>
      <c r="L1222" s="32" t="n">
        <f aca="false">MIN(0, H1222-MAX(H1223:H1233))</f>
        <v>0</v>
      </c>
      <c r="M1222" s="3" t="n">
        <f aca="false">ABS(L1222)/MAX(H1222:H1233)</f>
        <v>0</v>
      </c>
    </row>
    <row r="1223" customFormat="false" ht="15" hidden="false" customHeight="false" outlineLevel="0" collapsed="false">
      <c r="A1223" s="25" t="s">
        <v>1233</v>
      </c>
      <c r="B1223" s="25" t="str">
        <f aca="false">LEFT(A1223,2)</f>
        <v>21</v>
      </c>
      <c r="C1223" s="26" t="n">
        <f aca="false">VLOOKUP(MID(A1223,4,4),MONTHS!$A$1:$B$12,2,0)</f>
        <v>5</v>
      </c>
      <c r="D1223" s="26" t="n">
        <f aca="false">_xlfn.NUMBERVALUE(RIGHT(A1223,2))-43</f>
        <v>19</v>
      </c>
      <c r="E1223" s="27" t="n">
        <f aca="false">DATE(2000+D1223,C1223,B1223)</f>
        <v>43606</v>
      </c>
      <c r="F1223" s="28" t="n">
        <v>13.707</v>
      </c>
      <c r="G1223" s="28" t="n">
        <v>13.7071</v>
      </c>
      <c r="H1223" s="28" t="n">
        <v>13.707</v>
      </c>
      <c r="I1223" s="29" t="n">
        <f aca="false">F1223-F1224</f>
        <v>0.00210000000000043</v>
      </c>
      <c r="J1223" s="30" t="n">
        <f aca="false">I1223/F1224/(E1223-E1224)*100</f>
        <v>0.00383074666725119</v>
      </c>
      <c r="K1223" s="31" t="n">
        <f aca="false">IF(H1223&lt;H1224,1+K1224,0)</f>
        <v>0</v>
      </c>
      <c r="L1223" s="32" t="n">
        <f aca="false">MIN(0, H1223-MAX(H1224:H1234))</f>
        <v>0</v>
      </c>
      <c r="M1223" s="3" t="n">
        <f aca="false">ABS(L1223)/MAX(H1223:H1234)</f>
        <v>0</v>
      </c>
    </row>
    <row r="1224" customFormat="false" ht="15" hidden="false" customHeight="false" outlineLevel="0" collapsed="false">
      <c r="A1224" s="25" t="s">
        <v>1234</v>
      </c>
      <c r="B1224" s="25" t="str">
        <f aca="false">LEFT(A1224,2)</f>
        <v>17</v>
      </c>
      <c r="C1224" s="26" t="n">
        <f aca="false">VLOOKUP(MID(A1224,4,4),MONTHS!$A$1:$B$12,2,0)</f>
        <v>5</v>
      </c>
      <c r="D1224" s="26" t="n">
        <f aca="false">_xlfn.NUMBERVALUE(RIGHT(A1224,2))-43</f>
        <v>19</v>
      </c>
      <c r="E1224" s="27" t="n">
        <f aca="false">DATE(2000+D1224,C1224,B1224)</f>
        <v>43602</v>
      </c>
      <c r="F1224" s="28" t="n">
        <v>13.7049</v>
      </c>
      <c r="G1224" s="28" t="n">
        <v>13.705</v>
      </c>
      <c r="H1224" s="28" t="n">
        <v>13.7049</v>
      </c>
      <c r="I1224" s="29" t="n">
        <f aca="false">F1224-F1225</f>
        <v>0.000400000000000844</v>
      </c>
      <c r="J1224" s="30" t="n">
        <f aca="false">I1224/F1225/(E1224-E1225)*100</f>
        <v>0.00291874931592429</v>
      </c>
      <c r="K1224" s="31" t="n">
        <f aca="false">IF(H1224&lt;H1225,1+K1225,0)</f>
        <v>0</v>
      </c>
      <c r="L1224" s="32" t="n">
        <f aca="false">MIN(0, H1224-MAX(H1225:H1235))</f>
        <v>0</v>
      </c>
      <c r="M1224" s="3" t="n">
        <f aca="false">ABS(L1224)/MAX(H1224:H1235)</f>
        <v>0</v>
      </c>
    </row>
    <row r="1225" customFormat="false" ht="15" hidden="false" customHeight="false" outlineLevel="0" collapsed="false">
      <c r="A1225" s="25" t="s">
        <v>1235</v>
      </c>
      <c r="B1225" s="25" t="str">
        <f aca="false">LEFT(A1225,2)</f>
        <v>16</v>
      </c>
      <c r="C1225" s="26" t="n">
        <f aca="false">VLOOKUP(MID(A1225,4,4),MONTHS!$A$1:$B$12,2,0)</f>
        <v>5</v>
      </c>
      <c r="D1225" s="26" t="n">
        <f aca="false">_xlfn.NUMBERVALUE(RIGHT(A1225,2))-43</f>
        <v>19</v>
      </c>
      <c r="E1225" s="27" t="n">
        <f aca="false">DATE(2000+D1225,C1225,B1225)</f>
        <v>43601</v>
      </c>
      <c r="F1225" s="28" t="n">
        <v>13.7045</v>
      </c>
      <c r="G1225" s="28" t="n">
        <v>13.7046</v>
      </c>
      <c r="H1225" s="28" t="n">
        <v>13.7045</v>
      </c>
      <c r="I1225" s="29" t="n">
        <f aca="false">F1225-F1226</f>
        <v>0.000499999999998835</v>
      </c>
      <c r="J1225" s="30" t="n">
        <f aca="false">I1225/F1226/(E1225-E1226)*100</f>
        <v>0.00364856976064532</v>
      </c>
      <c r="K1225" s="31" t="n">
        <f aca="false">IF(H1225&lt;H1226,1+K1226,0)</f>
        <v>0</v>
      </c>
      <c r="L1225" s="32" t="n">
        <f aca="false">MIN(0, H1225-MAX(H1226:H1236))</f>
        <v>0</v>
      </c>
      <c r="M1225" s="3" t="n">
        <f aca="false">ABS(L1225)/MAX(H1225:H1236)</f>
        <v>0</v>
      </c>
    </row>
    <row r="1226" customFormat="false" ht="15" hidden="false" customHeight="false" outlineLevel="0" collapsed="false">
      <c r="A1226" s="25" t="s">
        <v>1236</v>
      </c>
      <c r="B1226" s="25" t="str">
        <f aca="false">LEFT(A1226,2)</f>
        <v>15</v>
      </c>
      <c r="C1226" s="26" t="n">
        <f aca="false">VLOOKUP(MID(A1226,4,4),MONTHS!$A$1:$B$12,2,0)</f>
        <v>5</v>
      </c>
      <c r="D1226" s="26" t="n">
        <f aca="false">_xlfn.NUMBERVALUE(RIGHT(A1226,2))-43</f>
        <v>19</v>
      </c>
      <c r="E1226" s="27" t="n">
        <f aca="false">DATE(2000+D1226,C1226,B1226)</f>
        <v>43600</v>
      </c>
      <c r="F1226" s="28" t="n">
        <v>13.704</v>
      </c>
      <c r="G1226" s="28" t="n">
        <v>13.7041</v>
      </c>
      <c r="H1226" s="28" t="n">
        <v>13.704</v>
      </c>
      <c r="I1226" s="29" t="n">
        <f aca="false">F1226-F1227</f>
        <v>0.000500000000000611</v>
      </c>
      <c r="J1226" s="30" t="n">
        <f aca="false">I1226/F1227/(E1226-E1227)*100</f>
        <v>0.00364870288612844</v>
      </c>
      <c r="K1226" s="31" t="n">
        <f aca="false">IF(H1226&lt;H1227,1+K1227,0)</f>
        <v>0</v>
      </c>
      <c r="L1226" s="32" t="n">
        <f aca="false">MIN(0, H1226-MAX(H1227:H1237))</f>
        <v>0</v>
      </c>
      <c r="M1226" s="3" t="n">
        <f aca="false">ABS(L1226)/MAX(H1226:H1237)</f>
        <v>0</v>
      </c>
    </row>
    <row r="1227" customFormat="false" ht="15" hidden="false" customHeight="false" outlineLevel="0" collapsed="false">
      <c r="A1227" s="25" t="s">
        <v>1237</v>
      </c>
      <c r="B1227" s="25" t="str">
        <f aca="false">LEFT(A1227,2)</f>
        <v>14</v>
      </c>
      <c r="C1227" s="26" t="n">
        <f aca="false">VLOOKUP(MID(A1227,4,4),MONTHS!$A$1:$B$12,2,0)</f>
        <v>5</v>
      </c>
      <c r="D1227" s="26" t="n">
        <f aca="false">_xlfn.NUMBERVALUE(RIGHT(A1227,2))-43</f>
        <v>19</v>
      </c>
      <c r="E1227" s="27" t="n">
        <f aca="false">DATE(2000+D1227,C1227,B1227)</f>
        <v>43599</v>
      </c>
      <c r="F1227" s="28" t="n">
        <v>13.7035</v>
      </c>
      <c r="G1227" s="28" t="n">
        <v>13.7036</v>
      </c>
      <c r="H1227" s="28" t="n">
        <v>13.7035</v>
      </c>
      <c r="I1227" s="29" t="n">
        <f aca="false">F1227-F1228</f>
        <v>0.000500000000000611</v>
      </c>
      <c r="J1227" s="30" t="n">
        <f aca="false">I1227/F1228/(E1227-E1228)*100</f>
        <v>0.00364883602131366</v>
      </c>
      <c r="K1227" s="31" t="n">
        <f aca="false">IF(H1227&lt;H1228,1+K1228,0)</f>
        <v>0</v>
      </c>
      <c r="L1227" s="32" t="n">
        <f aca="false">MIN(0, H1227-MAX(H1228:H1238))</f>
        <v>0</v>
      </c>
      <c r="M1227" s="3" t="n">
        <f aca="false">ABS(L1227)/MAX(H1227:H1238)</f>
        <v>0</v>
      </c>
    </row>
    <row r="1228" customFormat="false" ht="15" hidden="false" customHeight="false" outlineLevel="0" collapsed="false">
      <c r="A1228" s="25" t="s">
        <v>1238</v>
      </c>
      <c r="B1228" s="25" t="str">
        <f aca="false">LEFT(A1228,2)</f>
        <v>13</v>
      </c>
      <c r="C1228" s="26" t="n">
        <f aca="false">VLOOKUP(MID(A1228,4,4),MONTHS!$A$1:$B$12,2,0)</f>
        <v>5</v>
      </c>
      <c r="D1228" s="26" t="n">
        <f aca="false">_xlfn.NUMBERVALUE(RIGHT(A1228,2))-43</f>
        <v>19</v>
      </c>
      <c r="E1228" s="27" t="n">
        <f aca="false">DATE(2000+D1228,C1228,B1228)</f>
        <v>43598</v>
      </c>
      <c r="F1228" s="28" t="n">
        <v>13.703</v>
      </c>
      <c r="G1228" s="28" t="n">
        <v>13.7031</v>
      </c>
      <c r="H1228" s="28" t="n">
        <v>13.703</v>
      </c>
      <c r="I1228" s="29" t="n">
        <f aca="false">F1228-F1229</f>
        <v>0.00179999999999936</v>
      </c>
      <c r="J1228" s="30" t="n">
        <f aca="false">I1228/F1229/(E1228-E1229)*100</f>
        <v>0.00437917846611819</v>
      </c>
      <c r="K1228" s="31" t="n">
        <f aca="false">IF(H1228&lt;H1229,1+K1229,0)</f>
        <v>0</v>
      </c>
      <c r="L1228" s="32" t="n">
        <f aca="false">MIN(0, H1228-MAX(H1229:H1239))</f>
        <v>0</v>
      </c>
      <c r="M1228" s="3" t="n">
        <f aca="false">ABS(L1228)/MAX(H1228:H1239)</f>
        <v>0</v>
      </c>
    </row>
    <row r="1229" customFormat="false" ht="15" hidden="false" customHeight="false" outlineLevel="0" collapsed="false">
      <c r="A1229" s="25" t="s">
        <v>1239</v>
      </c>
      <c r="B1229" s="25" t="str">
        <f aca="false">LEFT(A1229,2)</f>
        <v>10</v>
      </c>
      <c r="C1229" s="26" t="n">
        <f aca="false">VLOOKUP(MID(A1229,4,4),MONTHS!$A$1:$B$12,2,0)</f>
        <v>5</v>
      </c>
      <c r="D1229" s="26" t="n">
        <f aca="false">_xlfn.NUMBERVALUE(RIGHT(A1229,2))-43</f>
        <v>19</v>
      </c>
      <c r="E1229" s="27" t="n">
        <f aca="false">DATE(2000+D1229,C1229,B1229)</f>
        <v>43595</v>
      </c>
      <c r="F1229" s="28" t="n">
        <v>13.7012</v>
      </c>
      <c r="G1229" s="28" t="n">
        <v>13.7013</v>
      </c>
      <c r="H1229" s="28" t="n">
        <v>13.7012</v>
      </c>
      <c r="I1229" s="29" t="n">
        <f aca="false">F1229-F1230</f>
        <v>0.000700000000000145</v>
      </c>
      <c r="J1229" s="30" t="n">
        <f aca="false">I1229/F1230/(E1229-E1230)*100</f>
        <v>0.00510930258019886</v>
      </c>
      <c r="K1229" s="31" t="n">
        <f aca="false">IF(H1229&lt;H1230,1+K1230,0)</f>
        <v>0</v>
      </c>
      <c r="L1229" s="32" t="n">
        <f aca="false">MIN(0, H1229-MAX(H1230:H1240))</f>
        <v>0</v>
      </c>
      <c r="M1229" s="3" t="n">
        <f aca="false">ABS(L1229)/MAX(H1229:H1240)</f>
        <v>0</v>
      </c>
    </row>
    <row r="1230" customFormat="false" ht="15" hidden="false" customHeight="false" outlineLevel="0" collapsed="false">
      <c r="A1230" s="25" t="s">
        <v>1240</v>
      </c>
      <c r="B1230" s="25" t="str">
        <f aca="false">LEFT(A1230,2)</f>
        <v>09</v>
      </c>
      <c r="C1230" s="26" t="n">
        <f aca="false">VLOOKUP(MID(A1230,4,4),MONTHS!$A$1:$B$12,2,0)</f>
        <v>5</v>
      </c>
      <c r="D1230" s="26" t="n">
        <f aca="false">_xlfn.NUMBERVALUE(RIGHT(A1230,2))-43</f>
        <v>19</v>
      </c>
      <c r="E1230" s="27" t="n">
        <f aca="false">DATE(2000+D1230,C1230,B1230)</f>
        <v>43594</v>
      </c>
      <c r="F1230" s="28" t="n">
        <v>13.7005</v>
      </c>
      <c r="G1230" s="28" t="n">
        <v>13.7006</v>
      </c>
      <c r="H1230" s="28" t="n">
        <v>13.7005</v>
      </c>
      <c r="I1230" s="29" t="n">
        <f aca="false">F1230-F1231</f>
        <v>0.000999999999999446</v>
      </c>
      <c r="J1230" s="30" t="n">
        <f aca="false">I1230/F1231/(E1230-E1231)*100</f>
        <v>0.00729953647942951</v>
      </c>
      <c r="K1230" s="31" t="n">
        <f aca="false">IF(H1230&lt;H1231,1+K1231,0)</f>
        <v>0</v>
      </c>
      <c r="L1230" s="32" t="n">
        <f aca="false">MIN(0, H1230-MAX(H1231:H1241))</f>
        <v>0</v>
      </c>
      <c r="M1230" s="3" t="n">
        <f aca="false">ABS(L1230)/MAX(H1230:H1241)</f>
        <v>0</v>
      </c>
    </row>
    <row r="1231" customFormat="false" ht="15" hidden="false" customHeight="false" outlineLevel="0" collapsed="false">
      <c r="A1231" s="25" t="s">
        <v>1241</v>
      </c>
      <c r="B1231" s="25" t="str">
        <f aca="false">LEFT(A1231,2)</f>
        <v>08</v>
      </c>
      <c r="C1231" s="26" t="n">
        <f aca="false">VLOOKUP(MID(A1231,4,4),MONTHS!$A$1:$B$12,2,0)</f>
        <v>5</v>
      </c>
      <c r="D1231" s="26" t="n">
        <f aca="false">_xlfn.NUMBERVALUE(RIGHT(A1231,2))-43</f>
        <v>19</v>
      </c>
      <c r="E1231" s="27" t="n">
        <f aca="false">DATE(2000+D1231,C1231,B1231)</f>
        <v>43593</v>
      </c>
      <c r="F1231" s="28" t="n">
        <v>13.6995</v>
      </c>
      <c r="G1231" s="28" t="n">
        <v>13.6996</v>
      </c>
      <c r="H1231" s="28" t="n">
        <v>13.6995</v>
      </c>
      <c r="I1231" s="29" t="n">
        <f aca="false">F1231-F1232</f>
        <v>0.000700000000000145</v>
      </c>
      <c r="J1231" s="30" t="n">
        <f aca="false">I1231/F1232/(E1231-E1232)*100</f>
        <v>0.00510993663678676</v>
      </c>
      <c r="K1231" s="31" t="n">
        <f aca="false">IF(H1231&lt;H1232,1+K1232,0)</f>
        <v>0</v>
      </c>
      <c r="L1231" s="32" t="n">
        <f aca="false">MIN(0, H1231-MAX(H1232:H1242))</f>
        <v>0</v>
      </c>
      <c r="M1231" s="3" t="n">
        <f aca="false">ABS(L1231)/MAX(H1231:H1242)</f>
        <v>0</v>
      </c>
    </row>
    <row r="1232" customFormat="false" ht="15" hidden="false" customHeight="false" outlineLevel="0" collapsed="false">
      <c r="A1232" s="25" t="s">
        <v>1242</v>
      </c>
      <c r="B1232" s="25" t="str">
        <f aca="false">LEFT(A1232,2)</f>
        <v>07</v>
      </c>
      <c r="C1232" s="26" t="n">
        <f aca="false">VLOOKUP(MID(A1232,4,4),MONTHS!$A$1:$B$12,2,0)</f>
        <v>5</v>
      </c>
      <c r="D1232" s="26" t="n">
        <f aca="false">_xlfn.NUMBERVALUE(RIGHT(A1232,2))-43</f>
        <v>19</v>
      </c>
      <c r="E1232" s="27" t="n">
        <f aca="false">DATE(2000+D1232,C1232,B1232)</f>
        <v>43592</v>
      </c>
      <c r="F1232" s="28" t="n">
        <v>13.6988</v>
      </c>
      <c r="G1232" s="28" t="n">
        <v>13.6989</v>
      </c>
      <c r="H1232" s="28" t="n">
        <v>13.6988</v>
      </c>
      <c r="I1232" s="29" t="n">
        <f aca="false">F1232-F1233</f>
        <v>0.00229999999999997</v>
      </c>
      <c r="J1232" s="30" t="n">
        <f aca="false">I1232/F1233/(E1232-E1233)*100</f>
        <v>0.00419815281276233</v>
      </c>
      <c r="K1232" s="31" t="n">
        <f aca="false">IF(H1232&lt;H1233,1+K1233,0)</f>
        <v>0</v>
      </c>
      <c r="L1232" s="32" t="n">
        <f aca="false">MIN(0, H1232-MAX(H1233:H1243))</f>
        <v>0</v>
      </c>
      <c r="M1232" s="3" t="n">
        <f aca="false">ABS(L1232)/MAX(H1232:H1243)</f>
        <v>0</v>
      </c>
    </row>
    <row r="1233" customFormat="false" ht="15" hidden="false" customHeight="false" outlineLevel="0" collapsed="false">
      <c r="A1233" s="25" t="s">
        <v>1243</v>
      </c>
      <c r="B1233" s="25" t="str">
        <f aca="false">LEFT(A1233,2)</f>
        <v>03</v>
      </c>
      <c r="C1233" s="26" t="n">
        <f aca="false">VLOOKUP(MID(A1233,4,4),MONTHS!$A$1:$B$12,2,0)</f>
        <v>5</v>
      </c>
      <c r="D1233" s="26" t="n">
        <f aca="false">_xlfn.NUMBERVALUE(RIGHT(A1233,2))-43</f>
        <v>19</v>
      </c>
      <c r="E1233" s="27" t="n">
        <f aca="false">DATE(2000+D1233,C1233,B1233)</f>
        <v>43588</v>
      </c>
      <c r="F1233" s="28" t="n">
        <v>13.6965</v>
      </c>
      <c r="G1233" s="28" t="n">
        <v>13.6966</v>
      </c>
      <c r="H1233" s="28" t="n">
        <v>13.6965</v>
      </c>
      <c r="I1233" s="29" t="n">
        <f aca="false">F1233-F1234</f>
        <v>0.000700000000000145</v>
      </c>
      <c r="J1233" s="30" t="n">
        <f aca="false">I1233/F1234/(E1233-E1234)*100</f>
        <v>0.00511105594415912</v>
      </c>
      <c r="K1233" s="31" t="n">
        <f aca="false">IF(H1233&lt;H1234,1+K1234,0)</f>
        <v>0</v>
      </c>
      <c r="L1233" s="32" t="n">
        <f aca="false">MIN(0, H1233-MAX(H1234:H1244))</f>
        <v>0</v>
      </c>
      <c r="M1233" s="3" t="n">
        <f aca="false">ABS(L1233)/MAX(H1233:H1244)</f>
        <v>0</v>
      </c>
    </row>
    <row r="1234" customFormat="false" ht="15" hidden="false" customHeight="false" outlineLevel="0" collapsed="false">
      <c r="A1234" s="25" t="s">
        <v>1244</v>
      </c>
      <c r="B1234" s="25" t="str">
        <f aca="false">LEFT(A1234,2)</f>
        <v>02</v>
      </c>
      <c r="C1234" s="26" t="n">
        <f aca="false">VLOOKUP(MID(A1234,4,4),MONTHS!$A$1:$B$12,2,0)</f>
        <v>5</v>
      </c>
      <c r="D1234" s="26" t="n">
        <f aca="false">_xlfn.NUMBERVALUE(RIGHT(A1234,2))-43</f>
        <v>19</v>
      </c>
      <c r="E1234" s="27" t="n">
        <f aca="false">DATE(2000+D1234,C1234,B1234)</f>
        <v>43587</v>
      </c>
      <c r="F1234" s="28" t="n">
        <v>13.6958</v>
      </c>
      <c r="G1234" s="28" t="n">
        <v>13.6959</v>
      </c>
      <c r="H1234" s="28" t="n">
        <v>13.6958</v>
      </c>
      <c r="I1234" s="29" t="n">
        <f aca="false">F1234-F1235</f>
        <v>0.00140000000000029</v>
      </c>
      <c r="J1234" s="30" t="n">
        <f aca="false">I1234/F1235/(E1234-E1235)*100</f>
        <v>0.0051115784554281</v>
      </c>
      <c r="K1234" s="31" t="n">
        <f aca="false">IF(H1234&lt;H1235,1+K1235,0)</f>
        <v>0</v>
      </c>
      <c r="L1234" s="32" t="n">
        <f aca="false">MIN(0, H1234-MAX(H1235:H1245))</f>
        <v>0</v>
      </c>
      <c r="M1234" s="3" t="n">
        <f aca="false">ABS(L1234)/MAX(H1234:H1245)</f>
        <v>0</v>
      </c>
    </row>
    <row r="1235" customFormat="false" ht="15" hidden="false" customHeight="false" outlineLevel="0" collapsed="false">
      <c r="A1235" s="25" t="s">
        <v>1245</v>
      </c>
      <c r="B1235" s="25" t="str">
        <f aca="false">LEFT(A1235,2)</f>
        <v>30</v>
      </c>
      <c r="C1235" s="26" t="n">
        <f aca="false">VLOOKUP(MID(A1235,4,4),MONTHS!$A$1:$B$12,2,0)</f>
        <v>4</v>
      </c>
      <c r="D1235" s="26" t="n">
        <f aca="false">_xlfn.NUMBERVALUE(RIGHT(A1235,2))-43</f>
        <v>19</v>
      </c>
      <c r="E1235" s="27" t="n">
        <f aca="false">DATE(2000+D1235,C1235,B1235)</f>
        <v>43585</v>
      </c>
      <c r="F1235" s="28" t="n">
        <v>13.6944</v>
      </c>
      <c r="G1235" s="28" t="n">
        <v>13.6945</v>
      </c>
      <c r="H1235" s="28" t="n">
        <v>13.6944</v>
      </c>
      <c r="I1235" s="29" t="n">
        <f aca="false">F1235-F1236</f>
        <v>0.000500000000000611</v>
      </c>
      <c r="J1235" s="30" t="n">
        <f aca="false">I1235/F1236/(E1235-E1236)*100</f>
        <v>0.00365126078035192</v>
      </c>
      <c r="K1235" s="31" t="n">
        <f aca="false">IF(H1235&lt;H1236,1+K1236,0)</f>
        <v>0</v>
      </c>
      <c r="L1235" s="32" t="n">
        <f aca="false">MIN(0, H1235-MAX(H1236:H1246))</f>
        <v>0</v>
      </c>
      <c r="M1235" s="3" t="n">
        <f aca="false">ABS(L1235)/MAX(H1235:H1246)</f>
        <v>0</v>
      </c>
    </row>
    <row r="1236" customFormat="false" ht="15" hidden="false" customHeight="false" outlineLevel="0" collapsed="false">
      <c r="A1236" s="25" t="s">
        <v>1246</v>
      </c>
      <c r="B1236" s="25" t="str">
        <f aca="false">LEFT(A1236,2)</f>
        <v>29</v>
      </c>
      <c r="C1236" s="26" t="n">
        <f aca="false">VLOOKUP(MID(A1236,4,4),MONTHS!$A$1:$B$12,2,0)</f>
        <v>4</v>
      </c>
      <c r="D1236" s="26" t="n">
        <f aca="false">_xlfn.NUMBERVALUE(RIGHT(A1236,2))-43</f>
        <v>19</v>
      </c>
      <c r="E1236" s="27" t="n">
        <f aca="false">DATE(2000+D1236,C1236,B1236)</f>
        <v>43584</v>
      </c>
      <c r="F1236" s="28" t="n">
        <v>13.6939</v>
      </c>
      <c r="G1236" s="28" t="n">
        <v>13.694</v>
      </c>
      <c r="H1236" s="28" t="n">
        <v>13.6939</v>
      </c>
      <c r="I1236" s="29" t="n">
        <f aca="false">F1236-F1237</f>
        <v>0.00189999999999912</v>
      </c>
      <c r="J1236" s="30" t="n">
        <f aca="false">I1236/F1237/(E1236-E1237)*100</f>
        <v>0.00462557211023256</v>
      </c>
      <c r="K1236" s="31" t="n">
        <f aca="false">IF(H1236&lt;H1237,1+K1237,0)</f>
        <v>0</v>
      </c>
      <c r="L1236" s="32" t="n">
        <f aca="false">MIN(0, H1236-MAX(H1237:H1247))</f>
        <v>0</v>
      </c>
      <c r="M1236" s="3" t="n">
        <f aca="false">ABS(L1236)/MAX(H1236:H1247)</f>
        <v>0</v>
      </c>
    </row>
    <row r="1237" customFormat="false" ht="15" hidden="false" customHeight="false" outlineLevel="0" collapsed="false">
      <c r="A1237" s="25" t="s">
        <v>1247</v>
      </c>
      <c r="B1237" s="25" t="str">
        <f aca="false">LEFT(A1237,2)</f>
        <v>26</v>
      </c>
      <c r="C1237" s="26" t="n">
        <f aca="false">VLOOKUP(MID(A1237,4,4),MONTHS!$A$1:$B$12,2,0)</f>
        <v>4</v>
      </c>
      <c r="D1237" s="26" t="n">
        <f aca="false">_xlfn.NUMBERVALUE(RIGHT(A1237,2))-43</f>
        <v>19</v>
      </c>
      <c r="E1237" s="27" t="n">
        <f aca="false">DATE(2000+D1237,C1237,B1237)</f>
        <v>43581</v>
      </c>
      <c r="F1237" s="28" t="n">
        <v>13.692</v>
      </c>
      <c r="G1237" s="28" t="n">
        <v>13.6921</v>
      </c>
      <c r="H1237" s="28" t="n">
        <v>13.692</v>
      </c>
      <c r="I1237" s="29" t="n">
        <f aca="false">F1237-F1238</f>
        <v>0.000700000000000145</v>
      </c>
      <c r="J1237" s="30" t="n">
        <f aca="false">I1237/F1238/(E1237-E1238)*100</f>
        <v>0.00511273582494098</v>
      </c>
      <c r="K1237" s="31" t="n">
        <f aca="false">IF(H1237&lt;H1238,1+K1238,0)</f>
        <v>0</v>
      </c>
      <c r="L1237" s="32" t="n">
        <f aca="false">MIN(0, H1237-MAX(H1238:H1248))</f>
        <v>0</v>
      </c>
      <c r="M1237" s="3" t="n">
        <f aca="false">ABS(L1237)/MAX(H1237:H1248)</f>
        <v>0</v>
      </c>
    </row>
    <row r="1238" customFormat="false" ht="15" hidden="false" customHeight="false" outlineLevel="0" collapsed="false">
      <c r="A1238" s="25" t="s">
        <v>1248</v>
      </c>
      <c r="B1238" s="25" t="str">
        <f aca="false">LEFT(A1238,2)</f>
        <v>25</v>
      </c>
      <c r="C1238" s="26" t="n">
        <f aca="false">VLOOKUP(MID(A1238,4,4),MONTHS!$A$1:$B$12,2,0)</f>
        <v>4</v>
      </c>
      <c r="D1238" s="26" t="n">
        <f aca="false">_xlfn.NUMBERVALUE(RIGHT(A1238,2))-43</f>
        <v>19</v>
      </c>
      <c r="E1238" s="27" t="n">
        <f aca="false">DATE(2000+D1238,C1238,B1238)</f>
        <v>43580</v>
      </c>
      <c r="F1238" s="28" t="n">
        <v>13.6913</v>
      </c>
      <c r="G1238" s="28" t="n">
        <v>13.6914</v>
      </c>
      <c r="H1238" s="28" t="n">
        <v>13.6913</v>
      </c>
      <c r="I1238" s="29" t="n">
        <f aca="false">F1238-F1239</f>
        <v>0.000600000000000378</v>
      </c>
      <c r="J1238" s="30" t="n">
        <f aca="false">I1238/F1239/(E1238-E1239)*100</f>
        <v>0.00438253705070141</v>
      </c>
      <c r="K1238" s="31" t="n">
        <f aca="false">IF(H1238&lt;H1239,1+K1239,0)</f>
        <v>0</v>
      </c>
      <c r="L1238" s="32" t="n">
        <f aca="false">MIN(0, H1238-MAX(H1239:H1249))</f>
        <v>0</v>
      </c>
      <c r="M1238" s="3" t="n">
        <f aca="false">ABS(L1238)/MAX(H1238:H1249)</f>
        <v>0</v>
      </c>
    </row>
    <row r="1239" customFormat="false" ht="15" hidden="false" customHeight="false" outlineLevel="0" collapsed="false">
      <c r="A1239" s="25" t="s">
        <v>1249</v>
      </c>
      <c r="B1239" s="25" t="str">
        <f aca="false">LEFT(A1239,2)</f>
        <v>24</v>
      </c>
      <c r="C1239" s="26" t="n">
        <f aca="false">VLOOKUP(MID(A1239,4,4),MONTHS!$A$1:$B$12,2,0)</f>
        <v>4</v>
      </c>
      <c r="D1239" s="26" t="n">
        <f aca="false">_xlfn.NUMBERVALUE(RIGHT(A1239,2))-43</f>
        <v>19</v>
      </c>
      <c r="E1239" s="27" t="n">
        <f aca="false">DATE(2000+D1239,C1239,B1239)</f>
        <v>43579</v>
      </c>
      <c r="F1239" s="28" t="n">
        <v>13.6907</v>
      </c>
      <c r="G1239" s="28" t="n">
        <v>13.6908</v>
      </c>
      <c r="H1239" s="28" t="n">
        <v>13.6907</v>
      </c>
      <c r="I1239" s="29" t="n">
        <f aca="false">F1239-F1240</f>
        <v>0.000700000000000145</v>
      </c>
      <c r="J1239" s="30" t="n">
        <f aca="false">I1239/F1240/(E1239-E1240)*100</f>
        <v>0.0051132213294386</v>
      </c>
      <c r="K1239" s="31" t="n">
        <f aca="false">IF(H1239&lt;H1240,1+K1240,0)</f>
        <v>0</v>
      </c>
      <c r="L1239" s="32" t="n">
        <f aca="false">MIN(0, H1239-MAX(H1240:H1250))</f>
        <v>0</v>
      </c>
      <c r="M1239" s="3" t="n">
        <f aca="false">ABS(L1239)/MAX(H1239:H1250)</f>
        <v>0</v>
      </c>
    </row>
    <row r="1240" customFormat="false" ht="15" hidden="false" customHeight="false" outlineLevel="0" collapsed="false">
      <c r="A1240" s="25" t="s">
        <v>1250</v>
      </c>
      <c r="B1240" s="25" t="str">
        <f aca="false">LEFT(A1240,2)</f>
        <v>23</v>
      </c>
      <c r="C1240" s="26" t="n">
        <f aca="false">VLOOKUP(MID(A1240,4,4),MONTHS!$A$1:$B$12,2,0)</f>
        <v>4</v>
      </c>
      <c r="D1240" s="26" t="n">
        <f aca="false">_xlfn.NUMBERVALUE(RIGHT(A1240,2))-43</f>
        <v>19</v>
      </c>
      <c r="E1240" s="27" t="n">
        <f aca="false">DATE(2000+D1240,C1240,B1240)</f>
        <v>43578</v>
      </c>
      <c r="F1240" s="28" t="n">
        <v>13.69</v>
      </c>
      <c r="G1240" s="28" t="n">
        <v>13.6901</v>
      </c>
      <c r="H1240" s="28" t="n">
        <v>13.69</v>
      </c>
      <c r="I1240" s="29" t="n">
        <f aca="false">F1240-F1241</f>
        <v>0.000499999999998835</v>
      </c>
      <c r="J1240" s="30" t="n">
        <f aca="false">I1240/F1241/(E1240-E1241)*100</f>
        <v>0.00365243434748409</v>
      </c>
      <c r="K1240" s="31" t="n">
        <f aca="false">IF(H1240&lt;H1241,1+K1241,0)</f>
        <v>0</v>
      </c>
      <c r="L1240" s="32" t="n">
        <f aca="false">MIN(0, H1240-MAX(H1241:H1251))</f>
        <v>0</v>
      </c>
      <c r="M1240" s="3" t="n">
        <f aca="false">ABS(L1240)/MAX(H1240:H1251)</f>
        <v>0</v>
      </c>
    </row>
    <row r="1241" customFormat="false" ht="15" hidden="false" customHeight="false" outlineLevel="0" collapsed="false">
      <c r="A1241" s="25" t="s">
        <v>1251</v>
      </c>
      <c r="B1241" s="25" t="str">
        <f aca="false">LEFT(A1241,2)</f>
        <v>22</v>
      </c>
      <c r="C1241" s="26" t="n">
        <f aca="false">VLOOKUP(MID(A1241,4,4),MONTHS!$A$1:$B$12,2,0)</f>
        <v>4</v>
      </c>
      <c r="D1241" s="26" t="n">
        <f aca="false">_xlfn.NUMBERVALUE(RIGHT(A1241,2))-43</f>
        <v>19</v>
      </c>
      <c r="E1241" s="27" t="n">
        <f aca="false">DATE(2000+D1241,C1241,B1241)</f>
        <v>43577</v>
      </c>
      <c r="F1241" s="28" t="n">
        <v>13.6895</v>
      </c>
      <c r="G1241" s="28" t="n">
        <v>13.6896</v>
      </c>
      <c r="H1241" s="28" t="n">
        <v>13.6895</v>
      </c>
      <c r="I1241" s="29" t="n">
        <f aca="false">F1241-F1242</f>
        <v>0.00159999999999982</v>
      </c>
      <c r="J1241" s="30" t="n">
        <f aca="false">I1241/F1242/(E1241-E1242)*100</f>
        <v>0.00389638537199479</v>
      </c>
      <c r="K1241" s="31" t="n">
        <f aca="false">IF(H1241&lt;H1242,1+K1242,0)</f>
        <v>0</v>
      </c>
      <c r="L1241" s="32" t="n">
        <f aca="false">MIN(0, H1241-MAX(H1242:H1252))</f>
        <v>0</v>
      </c>
      <c r="M1241" s="3" t="n">
        <f aca="false">ABS(L1241)/MAX(H1241:H1252)</f>
        <v>0</v>
      </c>
    </row>
    <row r="1242" customFormat="false" ht="15" hidden="false" customHeight="false" outlineLevel="0" collapsed="false">
      <c r="A1242" s="25" t="s">
        <v>1252</v>
      </c>
      <c r="B1242" s="25" t="str">
        <f aca="false">LEFT(A1242,2)</f>
        <v>19</v>
      </c>
      <c r="C1242" s="26" t="n">
        <f aca="false">VLOOKUP(MID(A1242,4,4),MONTHS!$A$1:$B$12,2,0)</f>
        <v>4</v>
      </c>
      <c r="D1242" s="26" t="n">
        <f aca="false">_xlfn.NUMBERVALUE(RIGHT(A1242,2))-43</f>
        <v>19</v>
      </c>
      <c r="E1242" s="27" t="n">
        <f aca="false">DATE(2000+D1242,C1242,B1242)</f>
        <v>43574</v>
      </c>
      <c r="F1242" s="28" t="n">
        <v>13.6879</v>
      </c>
      <c r="G1242" s="28" t="n">
        <v>13.688</v>
      </c>
      <c r="H1242" s="28" t="n">
        <v>13.6879</v>
      </c>
      <c r="I1242" s="29" t="n">
        <f aca="false">F1242-F1243</f>
        <v>0.000700000000000145</v>
      </c>
      <c r="J1242" s="30" t="n">
        <f aca="false">I1242/F1243/(E1242-E1243)*100</f>
        <v>0.00511426734467345</v>
      </c>
      <c r="K1242" s="31" t="n">
        <f aca="false">IF(H1242&lt;H1243,1+K1243,0)</f>
        <v>0</v>
      </c>
      <c r="L1242" s="32" t="n">
        <f aca="false">MIN(0, H1242-MAX(H1243:H1253))</f>
        <v>0</v>
      </c>
      <c r="M1242" s="3" t="n">
        <f aca="false">ABS(L1242)/MAX(H1242:H1253)</f>
        <v>0</v>
      </c>
    </row>
    <row r="1243" customFormat="false" ht="15" hidden="false" customHeight="false" outlineLevel="0" collapsed="false">
      <c r="A1243" s="25" t="s">
        <v>1253</v>
      </c>
      <c r="B1243" s="25" t="str">
        <f aca="false">LEFT(A1243,2)</f>
        <v>18</v>
      </c>
      <c r="C1243" s="26" t="n">
        <f aca="false">VLOOKUP(MID(A1243,4,4),MONTHS!$A$1:$B$12,2,0)</f>
        <v>4</v>
      </c>
      <c r="D1243" s="26" t="n">
        <f aca="false">_xlfn.NUMBERVALUE(RIGHT(A1243,2))-43</f>
        <v>19</v>
      </c>
      <c r="E1243" s="27" t="n">
        <f aca="false">DATE(2000+D1243,C1243,B1243)</f>
        <v>43573</v>
      </c>
      <c r="F1243" s="28" t="n">
        <v>13.6872</v>
      </c>
      <c r="G1243" s="28" t="n">
        <v>13.6873</v>
      </c>
      <c r="H1243" s="28" t="n">
        <v>13.6872</v>
      </c>
      <c r="I1243" s="29" t="n">
        <f aca="false">F1243-F1244</f>
        <v>0.000300000000001077</v>
      </c>
      <c r="J1243" s="30" t="n">
        <f aca="false">I1243/F1244/(E1243-E1244)*100</f>
        <v>0.00219187690420093</v>
      </c>
      <c r="K1243" s="31" t="n">
        <f aca="false">IF(H1243&lt;H1244,1+K1244,0)</f>
        <v>0</v>
      </c>
      <c r="L1243" s="32" t="n">
        <f aca="false">MIN(0, H1243-MAX(H1244:H1254))</f>
        <v>0</v>
      </c>
      <c r="M1243" s="3" t="n">
        <f aca="false">ABS(L1243)/MAX(H1243:H1254)</f>
        <v>0</v>
      </c>
    </row>
    <row r="1244" customFormat="false" ht="15" hidden="false" customHeight="false" outlineLevel="0" collapsed="false">
      <c r="A1244" s="25" t="s">
        <v>1254</v>
      </c>
      <c r="B1244" s="25" t="str">
        <f aca="false">LEFT(A1244,2)</f>
        <v>17</v>
      </c>
      <c r="C1244" s="26" t="n">
        <f aca="false">VLOOKUP(MID(A1244,4,4),MONTHS!$A$1:$B$12,2,0)</f>
        <v>4</v>
      </c>
      <c r="D1244" s="26" t="n">
        <f aca="false">_xlfn.NUMBERVALUE(RIGHT(A1244,2))-43</f>
        <v>19</v>
      </c>
      <c r="E1244" s="27" t="n">
        <f aca="false">DATE(2000+D1244,C1244,B1244)</f>
        <v>43572</v>
      </c>
      <c r="F1244" s="28" t="n">
        <v>13.6869</v>
      </c>
      <c r="G1244" s="28" t="n">
        <v>13.687</v>
      </c>
      <c r="H1244" s="28" t="n">
        <v>13.6869</v>
      </c>
      <c r="I1244" s="28"/>
      <c r="J1244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2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7" activeCellId="0" sqref="J17"/>
    </sheetView>
  </sheetViews>
  <sheetFormatPr defaultColWidth="9.83984375" defaultRowHeight="13.8" zeroHeight="false" outlineLevelRow="0" outlineLevelCol="0"/>
  <cols>
    <col collapsed="false" customWidth="true" hidden="false" outlineLevel="0" max="1" min="1" style="4" width="11.93"/>
    <col collapsed="false" customWidth="true" hidden="false" outlineLevel="0" max="4" min="2" style="1" width="4.73"/>
    <col collapsed="false" customWidth="true" hidden="false" outlineLevel="0" max="8" min="5" style="1" width="10.4"/>
    <col collapsed="false" customWidth="true" hidden="false" outlineLevel="0" max="9" min="9" style="40" width="10.4"/>
    <col collapsed="false" customWidth="false" hidden="false" outlineLevel="0" max="10" min="10" style="41" width="9.82"/>
    <col collapsed="false" customWidth="false" hidden="false" outlineLevel="0" max="13" min="11" style="4" width="9.82"/>
    <col collapsed="false" customWidth="true" hidden="false" outlineLevel="0" max="14" min="14" style="4" width="10.06"/>
    <col collapsed="false" customWidth="true" hidden="false" outlineLevel="0" max="15" min="15" style="4" width="14.99"/>
  </cols>
  <sheetData>
    <row r="1" customFormat="false" ht="13.8" hidden="false" customHeight="false" outlineLevel="0" collapsed="false">
      <c r="A1" s="42"/>
      <c r="B1" s="6"/>
      <c r="C1" s="6"/>
      <c r="D1" s="6"/>
      <c r="E1" s="6"/>
      <c r="K1" s="7" t="s">
        <v>0</v>
      </c>
      <c r="L1" s="7"/>
      <c r="M1" s="8" t="s">
        <v>1</v>
      </c>
      <c r="N1" s="9" t="s">
        <v>2</v>
      </c>
      <c r="O1" s="0"/>
    </row>
    <row r="2" customFormat="false" ht="13.8" hidden="false" customHeight="false" outlineLevel="0" collapsed="false">
      <c r="A2" s="42"/>
      <c r="B2" s="6"/>
      <c r="C2" s="6"/>
      <c r="D2" s="6"/>
      <c r="E2" s="6"/>
      <c r="K2" s="4" t="s">
        <v>3</v>
      </c>
      <c r="M2" s="11" t="n">
        <f aca="false">COUNT(H$32:H$1243)</f>
        <v>478</v>
      </c>
      <c r="N2" s="12"/>
      <c r="O2" s="0"/>
    </row>
    <row r="3" customFormat="false" ht="13.8" hidden="false" customHeight="false" outlineLevel="0" collapsed="false">
      <c r="A3" s="42"/>
      <c r="B3" s="6"/>
      <c r="C3" s="6"/>
      <c r="D3" s="6"/>
      <c r="E3" s="6"/>
      <c r="K3" s="4" t="s">
        <v>4</v>
      </c>
      <c r="M3" s="11" t="n">
        <f aca="false">MAX(K32:K509)</f>
        <v>9</v>
      </c>
      <c r="N3" s="0"/>
      <c r="O3" s="0"/>
    </row>
    <row r="4" customFormat="false" ht="13.8" hidden="false" customHeight="false" outlineLevel="0" collapsed="false">
      <c r="A4" s="42"/>
      <c r="B4" s="6"/>
      <c r="C4" s="6"/>
      <c r="D4" s="6"/>
      <c r="E4" s="6"/>
      <c r="K4" s="4" t="s">
        <v>5</v>
      </c>
      <c r="M4" s="11" t="n">
        <f aca="false">-MIN(L13:L509)</f>
        <v>0.0140999999999991</v>
      </c>
      <c r="N4" s="10" t="n">
        <f aca="false">MAX(M32:M509)</f>
        <v>0.00140408878620997</v>
      </c>
      <c r="O4" s="0"/>
    </row>
    <row r="5" customFormat="false" ht="13.8" hidden="false" customHeight="false" outlineLevel="0" collapsed="false">
      <c r="A5" s="42"/>
      <c r="B5" s="6"/>
      <c r="C5" s="6"/>
      <c r="D5" s="6"/>
      <c r="E5" s="6"/>
      <c r="K5" s="4" t="s">
        <v>1255</v>
      </c>
      <c r="M5" s="15" t="n">
        <f aca="false">MAX(M32:M508)</f>
        <v>0.00140408878620997</v>
      </c>
      <c r="N5" s="10"/>
      <c r="O5" s="0"/>
    </row>
    <row r="6" customFormat="false" ht="13.8" hidden="false" customHeight="false" outlineLevel="0" collapsed="false">
      <c r="A6" s="42"/>
      <c r="B6" s="6"/>
      <c r="C6" s="6"/>
      <c r="D6" s="6"/>
      <c r="E6" s="6"/>
      <c r="K6" s="4" t="s">
        <v>7</v>
      </c>
      <c r="M6" s="11" t="n">
        <f aca="false">COUNTIF(K$32:K$1242,"&gt; 0")</f>
        <v>90</v>
      </c>
      <c r="N6" s="43" t="n">
        <f aca="false">M6/M$2</f>
        <v>0.188284518828452</v>
      </c>
      <c r="O6" s="0"/>
    </row>
    <row r="7" customFormat="false" ht="13.8" hidden="false" customHeight="false" outlineLevel="0" collapsed="false">
      <c r="A7" s="42"/>
      <c r="B7" s="6"/>
      <c r="C7" s="6"/>
      <c r="D7" s="6"/>
      <c r="E7" s="6"/>
      <c r="K7" s="4" t="s">
        <v>8</v>
      </c>
      <c r="M7" s="11" t="n">
        <f aca="false">COUNTIF(K$32:K$1242,"&gt; 1")</f>
        <v>37</v>
      </c>
      <c r="N7" s="43" t="n">
        <f aca="false">M7/M$2</f>
        <v>0.0774058577405858</v>
      </c>
      <c r="O7" s="0"/>
    </row>
    <row r="8" customFormat="false" ht="13.8" hidden="false" customHeight="false" outlineLevel="0" collapsed="false">
      <c r="A8" s="42"/>
      <c r="B8" s="6"/>
      <c r="C8" s="6"/>
      <c r="D8" s="6"/>
      <c r="E8" s="6"/>
      <c r="K8" s="4" t="s">
        <v>9</v>
      </c>
      <c r="M8" s="11" t="n">
        <f aca="false">COUNTIF(K$32:K$1242,"&gt; 2")</f>
        <v>19</v>
      </c>
      <c r="N8" s="43" t="n">
        <f aca="false">M8/M$2</f>
        <v>0.0397489539748954</v>
      </c>
      <c r="O8" s="0"/>
    </row>
    <row r="9" customFormat="false" ht="13.8" hidden="false" customHeight="false" outlineLevel="0" collapsed="false">
      <c r="A9" s="42"/>
      <c r="B9" s="6"/>
      <c r="C9" s="6"/>
      <c r="D9" s="6"/>
      <c r="E9" s="6"/>
      <c r="K9" s="4" t="s">
        <v>10</v>
      </c>
      <c r="M9" s="11" t="n">
        <f aca="false">COUNTIF(K$32:K$1242,"&gt; 3")</f>
        <v>9</v>
      </c>
      <c r="N9" s="43" t="n">
        <f aca="false">M9/M$2</f>
        <v>0.0188284518828452</v>
      </c>
      <c r="O9" s="0"/>
    </row>
    <row r="10" customFormat="false" ht="13.8" hidden="false" customHeight="false" outlineLevel="0" collapsed="false">
      <c r="A10" s="42"/>
      <c r="B10" s="6"/>
      <c r="C10" s="6"/>
      <c r="D10" s="6"/>
      <c r="E10" s="6"/>
      <c r="K10" s="4" t="s">
        <v>11</v>
      </c>
      <c r="M10" s="11" t="n">
        <f aca="false">COUNTIF(K$32:K$1242,"&gt; 4")</f>
        <v>6</v>
      </c>
      <c r="N10" s="43" t="n">
        <f aca="false">M10/M$2</f>
        <v>0.0125523012552301</v>
      </c>
      <c r="O10" s="0"/>
    </row>
    <row r="11" customFormat="false" ht="13.8" hidden="false" customHeight="false" outlineLevel="0" collapsed="false">
      <c r="A11" s="42"/>
      <c r="B11" s="0"/>
      <c r="C11" s="0"/>
      <c r="D11" s="0"/>
      <c r="E11" s="0"/>
      <c r="K11" s="0"/>
      <c r="L11" s="0"/>
      <c r="M11" s="0"/>
      <c r="N11" s="0"/>
      <c r="O11" s="0"/>
    </row>
    <row r="12" customFormat="false" ht="15" hidden="false" customHeight="false" outlineLevel="0" collapsed="false">
      <c r="A12" s="18" t="s">
        <v>12</v>
      </c>
      <c r="B12" s="17" t="s">
        <v>13</v>
      </c>
      <c r="C12" s="17" t="s">
        <v>14</v>
      </c>
      <c r="D12" s="17" t="s">
        <v>15</v>
      </c>
      <c r="E12" s="17" t="s">
        <v>16</v>
      </c>
      <c r="F12" s="18" t="s">
        <v>17</v>
      </c>
      <c r="G12" s="18" t="s">
        <v>18</v>
      </c>
      <c r="H12" s="18" t="s">
        <v>19</v>
      </c>
      <c r="I12" s="44" t="s">
        <v>20</v>
      </c>
      <c r="J12" s="19" t="s">
        <v>21</v>
      </c>
      <c r="K12" s="20" t="s">
        <v>22</v>
      </c>
      <c r="L12" s="20" t="s">
        <v>23</v>
      </c>
      <c r="M12" s="20" t="s">
        <v>6</v>
      </c>
      <c r="N12" s="0"/>
      <c r="O12" s="0"/>
    </row>
    <row r="13" s="46" customFormat="true" ht="15" hidden="false" customHeight="false" outlineLevel="0" collapsed="false">
      <c r="A13" s="23"/>
      <c r="B13" s="22"/>
      <c r="C13" s="22"/>
      <c r="D13" s="22"/>
      <c r="E13" s="22"/>
      <c r="F13" s="23"/>
      <c r="G13" s="23"/>
      <c r="H13" s="23"/>
      <c r="I13" s="45"/>
      <c r="J13" s="24"/>
      <c r="K13" s="2"/>
      <c r="L13" s="2"/>
      <c r="M13" s="2"/>
    </row>
    <row r="14" customFormat="false" ht="15" hidden="false" customHeight="false" outlineLevel="0" collapsed="false">
      <c r="A14" s="25" t="s">
        <v>24</v>
      </c>
      <c r="B14" s="25" t="str">
        <f aca="false">LEFT(A14,2)</f>
        <v>15</v>
      </c>
      <c r="C14" s="26" t="n">
        <f aca="false">VLOOKUP(MID(A14,4,4),MONTHS!$A$1:$B$12,2,0)</f>
        <v>5</v>
      </c>
      <c r="D14" s="26" t="n">
        <f aca="false">_xlfn.NUMBERVALUE(RIGHT(A14,2))-43</f>
        <v>24</v>
      </c>
      <c r="E14" s="27" t="n">
        <f aca="false">DATE(2000+D14,C14,B14)</f>
        <v>45427</v>
      </c>
      <c r="F14" s="28" t="n">
        <v>10.3863</v>
      </c>
      <c r="G14" s="28" t="n">
        <v>10.3864</v>
      </c>
      <c r="H14" s="28" t="n">
        <v>10.3863</v>
      </c>
      <c r="I14" s="47" t="n">
        <f aca="false">F14-F15</f>
        <v>0.00150000000000006</v>
      </c>
      <c r="J14" s="30" t="n">
        <f aca="false">100*I14/(F15*(E14-E15))</f>
        <v>0.0144441876588866</v>
      </c>
      <c r="K14" s="31" t="n">
        <f aca="false">IF(H14&lt;H15,1+K15,0)</f>
        <v>0</v>
      </c>
      <c r="L14" s="32" t="n">
        <f aca="false">MIN(0, H14-MAX(H14:H34))</f>
        <v>0</v>
      </c>
      <c r="M14" s="48" t="n">
        <f aca="false">ABS(L14)/MAX(H15:H25)</f>
        <v>0</v>
      </c>
      <c r="N14" s="0"/>
      <c r="O14" s="0"/>
    </row>
    <row r="15" customFormat="false" ht="15" hidden="false" customHeight="false" outlineLevel="0" collapsed="false">
      <c r="A15" s="25" t="s">
        <v>25</v>
      </c>
      <c r="B15" s="25" t="str">
        <f aca="false">LEFT(A15,2)</f>
        <v>14</v>
      </c>
      <c r="C15" s="26" t="n">
        <f aca="false">VLOOKUP(MID(A15,4,4),MONTHS!$A$1:$B$12,2,0)</f>
        <v>5</v>
      </c>
      <c r="D15" s="26" t="n">
        <f aca="false">_xlfn.NUMBERVALUE(RIGHT(A15,2))-43</f>
        <v>24</v>
      </c>
      <c r="E15" s="27" t="n">
        <f aca="false">DATE(2000+D15,C15,B15)</f>
        <v>45426</v>
      </c>
      <c r="F15" s="28" t="n">
        <v>10.3848</v>
      </c>
      <c r="G15" s="28" t="n">
        <v>10.3849</v>
      </c>
      <c r="H15" s="28" t="n">
        <v>10.3848</v>
      </c>
      <c r="I15" s="47" t="n">
        <f aca="false">F15-F16</f>
        <v>0.00120000000000076</v>
      </c>
      <c r="J15" s="30" t="n">
        <f aca="false">100*I15/(F16*(E15-E16))</f>
        <v>0.0115566855425937</v>
      </c>
      <c r="K15" s="31" t="n">
        <f aca="false">IF(H15&lt;H16,1+K16,0)</f>
        <v>0</v>
      </c>
      <c r="L15" s="32" t="n">
        <f aca="false">MIN(0, H15-MAX(H15:H35))</f>
        <v>0</v>
      </c>
      <c r="M15" s="48" t="n">
        <f aca="false">ABS(L15)/MAX(H16:H26)</f>
        <v>0</v>
      </c>
      <c r="N15" s="0"/>
      <c r="O15" s="0"/>
    </row>
    <row r="16" customFormat="false" ht="15" hidden="false" customHeight="false" outlineLevel="0" collapsed="false">
      <c r="A16" s="25" t="s">
        <v>26</v>
      </c>
      <c r="B16" s="25" t="str">
        <f aca="false">LEFT(A16,2)</f>
        <v>13</v>
      </c>
      <c r="C16" s="26" t="n">
        <f aca="false">VLOOKUP(MID(A16,4,4),MONTHS!$A$1:$B$12,2,0)</f>
        <v>5</v>
      </c>
      <c r="D16" s="26" t="n">
        <f aca="false">_xlfn.NUMBERVALUE(RIGHT(A16,2))-43</f>
        <v>24</v>
      </c>
      <c r="E16" s="27" t="n">
        <f aca="false">DATE(2000+D16,C16,B16)</f>
        <v>45425</v>
      </c>
      <c r="F16" s="28" t="n">
        <v>10.3836</v>
      </c>
      <c r="G16" s="28" t="n">
        <v>10.3837</v>
      </c>
      <c r="H16" s="28" t="n">
        <v>10.3836</v>
      </c>
      <c r="I16" s="47" t="n">
        <f aca="false">F16-F17</f>
        <v>0.00169999999999959</v>
      </c>
      <c r="J16" s="30" t="n">
        <f aca="false">100*I16/(F17*(E16-E17))</f>
        <v>0.00545821734621341</v>
      </c>
      <c r="K16" s="31" t="n">
        <f aca="false">IF(H16&lt;H17,1+K17,0)</f>
        <v>0</v>
      </c>
      <c r="L16" s="32" t="n">
        <f aca="false">MIN(0, H16-MAX(H16:H36))</f>
        <v>0</v>
      </c>
      <c r="M16" s="48" t="n">
        <f aca="false">ABS(L16)/MAX(H17:H27)</f>
        <v>0</v>
      </c>
      <c r="N16" s="0"/>
      <c r="O16" s="0"/>
    </row>
    <row r="17" customFormat="false" ht="15" hidden="false" customHeight="false" outlineLevel="0" collapsed="false">
      <c r="A17" s="25" t="s">
        <v>27</v>
      </c>
      <c r="B17" s="25" t="str">
        <f aca="false">LEFT(A17,2)</f>
        <v>10</v>
      </c>
      <c r="C17" s="26" t="n">
        <f aca="false">VLOOKUP(MID(A17,4,4),MONTHS!$A$1:$B$12,2,0)</f>
        <v>5</v>
      </c>
      <c r="D17" s="26" t="n">
        <f aca="false">_xlfn.NUMBERVALUE(RIGHT(A17,2))-43</f>
        <v>24</v>
      </c>
      <c r="E17" s="27" t="n">
        <f aca="false">DATE(2000+D17,C17,B17)</f>
        <v>45422</v>
      </c>
      <c r="F17" s="28" t="n">
        <v>10.3819</v>
      </c>
      <c r="G17" s="28" t="n">
        <v>10.382</v>
      </c>
      <c r="H17" s="28" t="n">
        <v>10.3819</v>
      </c>
      <c r="I17" s="47" t="n">
        <f aca="false">F17-F18</f>
        <v>0.00290000000000035</v>
      </c>
      <c r="J17" s="30" t="n">
        <f aca="false">100*I17/(F18*(E17-E18))</f>
        <v>0.0279410347817742</v>
      </c>
      <c r="K17" s="31" t="n">
        <f aca="false">IF(H17&lt;H18,1+K18,0)</f>
        <v>0</v>
      </c>
      <c r="L17" s="32" t="n">
        <f aca="false">MIN(0, H17-MAX(H17:H37))</f>
        <v>0</v>
      </c>
      <c r="M17" s="48" t="n">
        <f aca="false">ABS(L17)/MAX(H18:H28)</f>
        <v>0</v>
      </c>
      <c r="N17" s="0"/>
      <c r="O17" s="0"/>
    </row>
    <row r="18" customFormat="false" ht="15" hidden="false" customHeight="false" outlineLevel="0" collapsed="false">
      <c r="A18" s="25" t="s">
        <v>28</v>
      </c>
      <c r="B18" s="25" t="str">
        <f aca="false">LEFT(A18,2)</f>
        <v>09</v>
      </c>
      <c r="C18" s="26" t="n">
        <f aca="false">VLOOKUP(MID(A18,4,4),MONTHS!$A$1:$B$12,2,0)</f>
        <v>5</v>
      </c>
      <c r="D18" s="26" t="n">
        <f aca="false">_xlfn.NUMBERVALUE(RIGHT(A18,2))-43</f>
        <v>24</v>
      </c>
      <c r="E18" s="27" t="n">
        <f aca="false">DATE(2000+D18,C18,B18)</f>
        <v>45421</v>
      </c>
      <c r="F18" s="28" t="n">
        <v>10.379</v>
      </c>
      <c r="G18" s="28" t="n">
        <v>10.3791</v>
      </c>
      <c r="H18" s="28" t="n">
        <v>10.379</v>
      </c>
      <c r="I18" s="47" t="n">
        <f aca="false">F18-F19</f>
        <v>0.00129999999999875</v>
      </c>
      <c r="J18" s="30" t="n">
        <f aca="false">100*I18/(F19*(E18-E19))</f>
        <v>0.0125268604796703</v>
      </c>
      <c r="K18" s="31" t="n">
        <f aca="false">IF(H18&lt;H19,1+K19,0)</f>
        <v>0</v>
      </c>
      <c r="L18" s="32" t="n">
        <f aca="false">MIN(0, H18-MAX(H18:H38))</f>
        <v>0</v>
      </c>
      <c r="M18" s="48" t="n">
        <f aca="false">ABS(L18)/MAX(H19:H29)</f>
        <v>0</v>
      </c>
      <c r="N18" s="0"/>
      <c r="O18" s="0"/>
    </row>
    <row r="19" customFormat="false" ht="15" hidden="false" customHeight="false" outlineLevel="0" collapsed="false">
      <c r="A19" s="25" t="s">
        <v>29</v>
      </c>
      <c r="B19" s="25" t="str">
        <f aca="false">LEFT(A19,2)</f>
        <v>08</v>
      </c>
      <c r="C19" s="26" t="n">
        <f aca="false">VLOOKUP(MID(A19,4,4),MONTHS!$A$1:$B$12,2,0)</f>
        <v>5</v>
      </c>
      <c r="D19" s="26" t="n">
        <f aca="false">_xlfn.NUMBERVALUE(RIGHT(A19,2))-43</f>
        <v>24</v>
      </c>
      <c r="E19" s="27" t="n">
        <f aca="false">DATE(2000+D19,C19,B19)</f>
        <v>45420</v>
      </c>
      <c r="F19" s="28" t="n">
        <v>10.3777</v>
      </c>
      <c r="G19" s="28" t="n">
        <v>10.3778</v>
      </c>
      <c r="H19" s="28" t="n">
        <v>10.3777</v>
      </c>
      <c r="I19" s="47" t="n">
        <f aca="false">F19-F20</f>
        <v>-0.000199999999999534</v>
      </c>
      <c r="J19" s="30" t="n">
        <f aca="false">100*I19/(F20*(E19-E20))</f>
        <v>-0.00192717216392077</v>
      </c>
      <c r="K19" s="31" t="n">
        <f aca="false">IF(H19&lt;H20,1+K20,0)</f>
        <v>1</v>
      </c>
      <c r="L19" s="32" t="n">
        <f aca="false">MIN(0, H19-MAX(H19:H39))</f>
        <v>-0.000199999999999534</v>
      </c>
      <c r="M19" s="48" t="n">
        <f aca="false">ABS(L19)/MAX(H20:H30)</f>
        <v>1.92717216392077E-005</v>
      </c>
      <c r="N19" s="0"/>
      <c r="O19" s="0"/>
    </row>
    <row r="20" customFormat="false" ht="15" hidden="false" customHeight="false" outlineLevel="0" collapsed="false">
      <c r="A20" s="25" t="s">
        <v>30</v>
      </c>
      <c r="B20" s="25" t="str">
        <f aca="false">LEFT(A20,2)</f>
        <v>07</v>
      </c>
      <c r="C20" s="26" t="n">
        <f aca="false">VLOOKUP(MID(A20,4,4),MONTHS!$A$1:$B$12,2,0)</f>
        <v>5</v>
      </c>
      <c r="D20" s="26" t="n">
        <f aca="false">_xlfn.NUMBERVALUE(RIGHT(A20,2))-43</f>
        <v>24</v>
      </c>
      <c r="E20" s="27" t="n">
        <f aca="false">DATE(2000+D20,C20,B20)</f>
        <v>45419</v>
      </c>
      <c r="F20" s="28" t="n">
        <v>10.3779</v>
      </c>
      <c r="G20" s="28" t="n">
        <v>10.378</v>
      </c>
      <c r="H20" s="28" t="n">
        <v>10.3779</v>
      </c>
      <c r="I20" s="47" t="n">
        <f aca="false">F20-F21</f>
        <v>0.00329999999999941</v>
      </c>
      <c r="J20" s="30" t="n">
        <f aca="false">100*I20/(F21*(E20-E21))</f>
        <v>0.00795211381643489</v>
      </c>
      <c r="K20" s="31" t="n">
        <f aca="false">IF(H20&lt;H21,1+K21,0)</f>
        <v>0</v>
      </c>
      <c r="L20" s="32" t="n">
        <f aca="false">MIN(0, H20-MAX(H20:H40))</f>
        <v>0</v>
      </c>
      <c r="M20" s="48" t="n">
        <f aca="false">ABS(L20)/MAX(H21:H31)</f>
        <v>0</v>
      </c>
      <c r="N20" s="0"/>
      <c r="O20" s="0"/>
    </row>
    <row r="21" customFormat="false" ht="15" hidden="false" customHeight="false" outlineLevel="0" collapsed="false">
      <c r="A21" s="25" t="s">
        <v>31</v>
      </c>
      <c r="B21" s="25" t="str">
        <f aca="false">LEFT(A21,2)</f>
        <v>03</v>
      </c>
      <c r="C21" s="26" t="n">
        <f aca="false">VLOOKUP(MID(A21,4,4),MONTHS!$A$1:$B$12,2,0)</f>
        <v>5</v>
      </c>
      <c r="D21" s="26" t="n">
        <f aca="false">_xlfn.NUMBERVALUE(RIGHT(A21,2))-43</f>
        <v>24</v>
      </c>
      <c r="E21" s="27" t="n">
        <f aca="false">DATE(2000+D21,C21,B21)</f>
        <v>45415</v>
      </c>
      <c r="F21" s="28" t="n">
        <v>10.3746</v>
      </c>
      <c r="G21" s="28" t="n">
        <v>10.3747</v>
      </c>
      <c r="H21" s="28" t="n">
        <v>10.3746</v>
      </c>
      <c r="I21" s="47" t="n">
        <f aca="false">F21-F22</f>
        <v>0.00140000000000029</v>
      </c>
      <c r="J21" s="30" t="n">
        <f aca="false">100*I21/(F22*(E21-E22))</f>
        <v>0.0134963174333888</v>
      </c>
      <c r="K21" s="31" t="n">
        <f aca="false">IF(H21&lt;H22,1+K22,0)</f>
        <v>0</v>
      </c>
      <c r="L21" s="32" t="n">
        <f aca="false">MIN(0, H21-MAX(H21:H41))</f>
        <v>0</v>
      </c>
      <c r="M21" s="48" t="n">
        <f aca="false">ABS(L21)/MAX(H22:H32)</f>
        <v>0</v>
      </c>
      <c r="N21" s="0"/>
      <c r="O21" s="0"/>
    </row>
    <row r="22" customFormat="false" ht="15" hidden="false" customHeight="false" outlineLevel="0" collapsed="false">
      <c r="A22" s="25" t="s">
        <v>32</v>
      </c>
      <c r="B22" s="25" t="str">
        <f aca="false">LEFT(A22,2)</f>
        <v>02</v>
      </c>
      <c r="C22" s="26" t="n">
        <f aca="false">VLOOKUP(MID(A22,4,4),MONTHS!$A$1:$B$12,2,0)</f>
        <v>5</v>
      </c>
      <c r="D22" s="26" t="n">
        <f aca="false">_xlfn.NUMBERVALUE(RIGHT(A22,2))-43</f>
        <v>24</v>
      </c>
      <c r="E22" s="27" t="n">
        <f aca="false">DATE(2000+D22,C22,B22)</f>
        <v>45414</v>
      </c>
      <c r="F22" s="28" t="n">
        <v>10.3732</v>
      </c>
      <c r="G22" s="28" t="n">
        <v>10.3733</v>
      </c>
      <c r="H22" s="28" t="n">
        <v>10.3732</v>
      </c>
      <c r="I22" s="47" t="n">
        <f aca="false">F22-F23</f>
        <v>9.99999999997669E-005</v>
      </c>
      <c r="J22" s="30" t="n">
        <f aca="false">100*I22/(F23*(E22-E23))</f>
        <v>0.000482015983648894</v>
      </c>
      <c r="K22" s="31" t="n">
        <f aca="false">IF(H22&lt;H23,1+K23,0)</f>
        <v>0</v>
      </c>
      <c r="L22" s="32" t="n">
        <f aca="false">MIN(0, H22-MAX(H22:H42))</f>
        <v>0</v>
      </c>
      <c r="M22" s="48" t="n">
        <f aca="false">ABS(L22)/MAX(H23:H33)</f>
        <v>0</v>
      </c>
      <c r="N22" s="0"/>
      <c r="O22" s="0"/>
    </row>
    <row r="23" customFormat="false" ht="15" hidden="false" customHeight="false" outlineLevel="0" collapsed="false">
      <c r="A23" s="25" t="s">
        <v>33</v>
      </c>
      <c r="B23" s="25" t="str">
        <f aca="false">LEFT(A23,2)</f>
        <v>30</v>
      </c>
      <c r="C23" s="26" t="n">
        <f aca="false">VLOOKUP(MID(A23,4,4),MONTHS!$A$1:$B$12,2,0)</f>
        <v>4</v>
      </c>
      <c r="D23" s="26" t="n">
        <f aca="false">_xlfn.NUMBERVALUE(RIGHT(A23,2))-43</f>
        <v>24</v>
      </c>
      <c r="E23" s="27" t="n">
        <f aca="false">DATE(2000+D23,C23,B23)</f>
        <v>45412</v>
      </c>
      <c r="F23" s="28" t="n">
        <v>10.3731</v>
      </c>
      <c r="G23" s="28" t="n">
        <v>10.3732</v>
      </c>
      <c r="H23" s="28" t="n">
        <v>10.3731</v>
      </c>
      <c r="I23" s="47" t="n">
        <f aca="false">F23-F24</f>
        <v>0.00250000000000128</v>
      </c>
      <c r="J23" s="30" t="n">
        <f aca="false">100*I23/(F24*(E23-E24))</f>
        <v>0.0241066090679544</v>
      </c>
      <c r="K23" s="31" t="n">
        <f aca="false">IF(H23&lt;H24,1+K24,0)</f>
        <v>0</v>
      </c>
      <c r="L23" s="32" t="n">
        <f aca="false">MIN(0, H23-MAX(H23:H43))</f>
        <v>0</v>
      </c>
      <c r="M23" s="48" t="n">
        <f aca="false">ABS(L23)/MAX(H24:H34)</f>
        <v>0</v>
      </c>
      <c r="N23" s="0"/>
      <c r="O23" s="0"/>
    </row>
    <row r="24" customFormat="false" ht="15" hidden="false" customHeight="false" outlineLevel="0" collapsed="false">
      <c r="A24" s="25" t="s">
        <v>34</v>
      </c>
      <c r="B24" s="25" t="str">
        <f aca="false">LEFT(A24,2)</f>
        <v>29</v>
      </c>
      <c r="C24" s="26" t="n">
        <f aca="false">VLOOKUP(MID(A24,4,4),MONTHS!$A$1:$B$12,2,0)</f>
        <v>4</v>
      </c>
      <c r="D24" s="26" t="n">
        <f aca="false">_xlfn.NUMBERVALUE(RIGHT(A24,2))-43</f>
        <v>24</v>
      </c>
      <c r="E24" s="27" t="n">
        <f aca="false">DATE(2000+D24,C24,B24)</f>
        <v>45411</v>
      </c>
      <c r="F24" s="28" t="n">
        <v>10.3706</v>
      </c>
      <c r="G24" s="28" t="n">
        <v>10.3707</v>
      </c>
      <c r="H24" s="28" t="n">
        <v>10.3706</v>
      </c>
      <c r="I24" s="47" t="n">
        <f aca="false">F24-F25</f>
        <v>0.00309999999999988</v>
      </c>
      <c r="J24" s="30" t="n">
        <f aca="false">100*I24/(F25*(E24-E25))</f>
        <v>0.00996704444980269</v>
      </c>
      <c r="K24" s="31" t="n">
        <f aca="false">IF(H24&lt;H25,1+K25,0)</f>
        <v>0</v>
      </c>
      <c r="L24" s="32" t="n">
        <f aca="false">MIN(0, H24-MAX(H24:H44))</f>
        <v>0</v>
      </c>
      <c r="M24" s="48" t="n">
        <f aca="false">ABS(L24)/MAX(H25:H35)</f>
        <v>0</v>
      </c>
      <c r="N24" s="0"/>
      <c r="O24" s="0"/>
    </row>
    <row r="25" customFormat="false" ht="15" hidden="false" customHeight="false" outlineLevel="0" collapsed="false">
      <c r="A25" s="25" t="s">
        <v>35</v>
      </c>
      <c r="B25" s="25" t="str">
        <f aca="false">LEFT(A25,2)</f>
        <v>26</v>
      </c>
      <c r="C25" s="26" t="n">
        <f aca="false">VLOOKUP(MID(A25,4,4),MONTHS!$A$1:$B$12,2,0)</f>
        <v>4</v>
      </c>
      <c r="D25" s="26" t="n">
        <f aca="false">_xlfn.NUMBERVALUE(RIGHT(A25,2))-43</f>
        <v>24</v>
      </c>
      <c r="E25" s="27" t="n">
        <f aca="false">DATE(2000+D25,C25,B25)</f>
        <v>45408</v>
      </c>
      <c r="F25" s="28" t="n">
        <v>10.3675</v>
      </c>
      <c r="G25" s="28" t="n">
        <v>10.3676</v>
      </c>
      <c r="H25" s="28" t="n">
        <v>10.3675</v>
      </c>
      <c r="I25" s="47" t="n">
        <f aca="false">F25-F26</f>
        <v>0.000499999999998835</v>
      </c>
      <c r="J25" s="30" t="n">
        <f aca="false">100*I25/(F26*(E25-E26))</f>
        <v>0.004822996045132</v>
      </c>
      <c r="K25" s="31" t="n">
        <f aca="false">IF(H25&lt;H26,1+K26,0)</f>
        <v>0</v>
      </c>
      <c r="L25" s="32" t="n">
        <f aca="false">MIN(0, H25-MAX(H25:H45))</f>
        <v>0</v>
      </c>
      <c r="M25" s="48" t="n">
        <f aca="false">ABS(L25)/MAX(H26:H36)</f>
        <v>0</v>
      </c>
      <c r="N25" s="0"/>
      <c r="O25" s="0"/>
    </row>
    <row r="26" customFormat="false" ht="15" hidden="false" customHeight="false" outlineLevel="0" collapsed="false">
      <c r="A26" s="25" t="s">
        <v>36</v>
      </c>
      <c r="B26" s="25" t="str">
        <f aca="false">LEFT(A26,2)</f>
        <v>25</v>
      </c>
      <c r="C26" s="26" t="n">
        <f aca="false">VLOOKUP(MID(A26,4,4),MONTHS!$A$1:$B$12,2,0)</f>
        <v>4</v>
      </c>
      <c r="D26" s="26" t="n">
        <f aca="false">_xlfn.NUMBERVALUE(RIGHT(A26,2))-43</f>
        <v>24</v>
      </c>
      <c r="E26" s="27" t="n">
        <f aca="false">DATE(2000+D26,C26,B26)</f>
        <v>45407</v>
      </c>
      <c r="F26" s="28" t="n">
        <v>10.367</v>
      </c>
      <c r="G26" s="28" t="n">
        <v>10.3671</v>
      </c>
      <c r="H26" s="28" t="n">
        <v>10.367</v>
      </c>
      <c r="I26" s="47" t="n">
        <f aca="false">F26-F27</f>
        <v>0.00340000000000096</v>
      </c>
      <c r="J26" s="30" t="n">
        <f aca="false">100*I26/(F27*(E26-E27))</f>
        <v>0.0328071326566151</v>
      </c>
      <c r="K26" s="31" t="n">
        <f aca="false">IF(H26&lt;H27,1+K27,0)</f>
        <v>0</v>
      </c>
      <c r="L26" s="32" t="n">
        <f aca="false">MIN(0, H26-MAX(H26:H46))</f>
        <v>0</v>
      </c>
      <c r="M26" s="48" t="n">
        <f aca="false">ABS(L26)/MAX(H27:H37)</f>
        <v>0</v>
      </c>
      <c r="N26" s="0"/>
      <c r="O26" s="0"/>
    </row>
    <row r="27" s="46" customFormat="true" ht="15" hidden="false" customHeight="false" outlineLevel="0" collapsed="false">
      <c r="A27" s="49" t="s">
        <v>37</v>
      </c>
      <c r="B27" s="25" t="str">
        <f aca="false">LEFT(A27,2)</f>
        <v>24</v>
      </c>
      <c r="C27" s="26" t="n">
        <f aca="false">VLOOKUP(MID(A27,4,4),MONTHS!$A$1:$B$12,2,0)</f>
        <v>4</v>
      </c>
      <c r="D27" s="26" t="n">
        <f aca="false">_xlfn.NUMBERVALUE(RIGHT(A27,2))-43</f>
        <v>24</v>
      </c>
      <c r="E27" s="27" t="n">
        <f aca="false">DATE(2000+D27,C27,B27)</f>
        <v>45406</v>
      </c>
      <c r="F27" s="49" t="n">
        <v>10.3636</v>
      </c>
      <c r="G27" s="49" t="n">
        <f aca="false">F27+0.0001</f>
        <v>10.3637</v>
      </c>
      <c r="H27" s="49" t="n">
        <v>10.3636</v>
      </c>
      <c r="I27" s="47" t="n">
        <f aca="false">F27-F28</f>
        <v>0.00109999999999921</v>
      </c>
      <c r="J27" s="30" t="n">
        <f aca="false">100*I27/(F28*(E27-E28))</f>
        <v>0.0106151990349743</v>
      </c>
      <c r="K27" s="31" t="n">
        <f aca="false">IF(H27&lt;H28,1+K28,0)</f>
        <v>0</v>
      </c>
      <c r="L27" s="32" t="n">
        <f aca="false">MIN(0, H27-MAX(H27:H47))</f>
        <v>0</v>
      </c>
      <c r="M27" s="48" t="n">
        <f aca="false">ABS(L27)/MAX(H28:H38)</f>
        <v>0</v>
      </c>
    </row>
    <row r="28" customFormat="false" ht="15" hidden="false" customHeight="false" outlineLevel="0" collapsed="false">
      <c r="A28" s="49" t="s">
        <v>38</v>
      </c>
      <c r="B28" s="25" t="str">
        <f aca="false">LEFT(A28,2)</f>
        <v>23</v>
      </c>
      <c r="C28" s="26" t="n">
        <f aca="false">VLOOKUP(MID(A28,4,4),MONTHS!$A$1:$B$12,2,0)</f>
        <v>4</v>
      </c>
      <c r="D28" s="26" t="n">
        <f aca="false">_xlfn.NUMBERVALUE(RIGHT(A28,2))-43</f>
        <v>24</v>
      </c>
      <c r="E28" s="27" t="n">
        <f aca="false">DATE(2000+D28,C28,B28)</f>
        <v>45405</v>
      </c>
      <c r="F28" s="49" t="n">
        <v>10.3625</v>
      </c>
      <c r="G28" s="49" t="n">
        <v>10.3626</v>
      </c>
      <c r="H28" s="49" t="n">
        <v>10.3625</v>
      </c>
      <c r="I28" s="47" t="n">
        <f aca="false">F28-F29</f>
        <v>0.000900000000001455</v>
      </c>
      <c r="J28" s="30" t="n">
        <f aca="false">100*I28/(F29*(E28-E29))</f>
        <v>0.00868591723287383</v>
      </c>
      <c r="K28" s="31" t="n">
        <f aca="false">IF(H28&lt;H29,1+K29,0)</f>
        <v>0</v>
      </c>
      <c r="L28" s="32" t="n">
        <f aca="false">MIN(0, H28-MAX(H28:H48))</f>
        <v>0</v>
      </c>
      <c r="M28" s="48" t="n">
        <f aca="false">ABS(L28)/MAX(H29:H39)</f>
        <v>0</v>
      </c>
      <c r="N28" s="0"/>
      <c r="O28" s="0"/>
    </row>
    <row r="29" customFormat="false" ht="15" hidden="false" customHeight="false" outlineLevel="0" collapsed="false">
      <c r="A29" s="49" t="s">
        <v>39</v>
      </c>
      <c r="B29" s="25" t="str">
        <f aca="false">LEFT(A29,2)</f>
        <v>22</v>
      </c>
      <c r="C29" s="26" t="n">
        <f aca="false">VLOOKUP(MID(A29,4,4),MONTHS!$A$1:$B$12,2,0)</f>
        <v>4</v>
      </c>
      <c r="D29" s="26" t="n">
        <f aca="false">_xlfn.NUMBERVALUE(RIGHT(A29,2))-43</f>
        <v>24</v>
      </c>
      <c r="E29" s="27" t="n">
        <f aca="false">DATE(2000+D29,C29,B29)</f>
        <v>45404</v>
      </c>
      <c r="F29" s="49" t="n">
        <v>10.3616</v>
      </c>
      <c r="G29" s="49" t="n">
        <v>10.3617</v>
      </c>
      <c r="H29" s="49" t="n">
        <v>10.3616</v>
      </c>
      <c r="I29" s="47" t="n">
        <f aca="false">F29-F30</f>
        <v>0.00189999999999912</v>
      </c>
      <c r="J29" s="30" t="n">
        <f aca="false">100*I29/(F30*(E29-E30))</f>
        <v>0.00611343314317057</v>
      </c>
      <c r="K29" s="31" t="n">
        <f aca="false">IF(H29&lt;H30,1+K30,0)</f>
        <v>0</v>
      </c>
      <c r="L29" s="32" t="n">
        <f aca="false">MIN(0, H29-MAX(H29:H49))</f>
        <v>0</v>
      </c>
      <c r="M29" s="48" t="n">
        <f aca="false">ABS(L29)/MAX(H30:H40)</f>
        <v>0</v>
      </c>
      <c r="N29" s="0"/>
      <c r="O29" s="0"/>
    </row>
    <row r="30" customFormat="false" ht="15" hidden="false" customHeight="false" outlineLevel="0" collapsed="false">
      <c r="A30" s="49" t="s">
        <v>40</v>
      </c>
      <c r="B30" s="25" t="str">
        <f aca="false">LEFT(A30,2)</f>
        <v>19</v>
      </c>
      <c r="C30" s="26" t="n">
        <f aca="false">VLOOKUP(MID(A30,4,4),MONTHS!$A$1:$B$12,2,0)</f>
        <v>4</v>
      </c>
      <c r="D30" s="26" t="n">
        <f aca="false">_xlfn.NUMBERVALUE(RIGHT(A30,2))-43</f>
        <v>24</v>
      </c>
      <c r="E30" s="27" t="n">
        <f aca="false">DATE(2000+D30,C30,B30)</f>
        <v>45401</v>
      </c>
      <c r="F30" s="49" t="n">
        <v>10.3597</v>
      </c>
      <c r="G30" s="49" t="n">
        <v>10.3598</v>
      </c>
      <c r="H30" s="49" t="n">
        <v>10.3597</v>
      </c>
      <c r="I30" s="47" t="n">
        <f aca="false">F30-F31</f>
        <v>0.000899999999999679</v>
      </c>
      <c r="J30" s="30" t="n">
        <f aca="false">100*I30/(F31*(E30-E31))</f>
        <v>0.00868826505000269</v>
      </c>
      <c r="K30" s="31" t="n">
        <f aca="false">IF(H30&lt;H31,1+K31,0)</f>
        <v>0</v>
      </c>
      <c r="L30" s="32" t="n">
        <f aca="false">MIN(0, H30-MAX(H30:H50))</f>
        <v>-0.000799999999999912</v>
      </c>
      <c r="M30" s="48" t="n">
        <f aca="false">ABS(L30)/MAX(H31:H41)</f>
        <v>7.7216350562223E-005</v>
      </c>
      <c r="N30" s="0"/>
      <c r="O30" s="0"/>
    </row>
    <row r="31" customFormat="false" ht="15" hidden="false" customHeight="false" outlineLevel="0" collapsed="false">
      <c r="A31" s="49" t="s">
        <v>41</v>
      </c>
      <c r="B31" s="25" t="str">
        <f aca="false">LEFT(A31,2)</f>
        <v>18</v>
      </c>
      <c r="C31" s="26" t="n">
        <f aca="false">VLOOKUP(MID(A31,4,4),MONTHS!$A$1:$B$12,2,0)</f>
        <v>4</v>
      </c>
      <c r="D31" s="26" t="n">
        <f aca="false">_xlfn.NUMBERVALUE(RIGHT(A31,2))-43</f>
        <v>24</v>
      </c>
      <c r="E31" s="27" t="n">
        <f aca="false">DATE(2000+D31,C31,B31)</f>
        <v>45400</v>
      </c>
      <c r="F31" s="49" t="n">
        <v>10.3588</v>
      </c>
      <c r="G31" s="49" t="n">
        <v>10.3589</v>
      </c>
      <c r="H31" s="49" t="n">
        <v>10.3588</v>
      </c>
      <c r="I31" s="47" t="n">
        <f aca="false">F31-F32</f>
        <v>0.00340000000000096</v>
      </c>
      <c r="J31" s="30" t="n">
        <f aca="false">100*I31/(F32*(E31-E32))</f>
        <v>0.00469044446100028</v>
      </c>
      <c r="K31" s="31" t="n">
        <f aca="false">IF(H31&lt;H32,1+K32,0)</f>
        <v>0</v>
      </c>
      <c r="L31" s="32" t="n">
        <f aca="false">MIN(0, H31-MAX(H31:H51))</f>
        <v>-0.00169999999999959</v>
      </c>
      <c r="M31" s="48" t="n">
        <f aca="false">ABS(L31)/MAX(H32:H42)</f>
        <v>0.000164084744944703</v>
      </c>
      <c r="N31" s="0"/>
      <c r="O31" s="0"/>
    </row>
    <row r="32" customFormat="false" ht="15" hidden="false" customHeight="false" outlineLevel="0" collapsed="false">
      <c r="A32" s="25" t="s">
        <v>43</v>
      </c>
      <c r="B32" s="25" t="str">
        <f aca="false">LEFT(A32,2)</f>
        <v>11</v>
      </c>
      <c r="C32" s="26" t="n">
        <f aca="false">VLOOKUP(MID(A32,4,4),MONTHS!$A$1:$B$12,2,0)</f>
        <v>4</v>
      </c>
      <c r="D32" s="26" t="n">
        <f aca="false">_xlfn.NUMBERVALUE(RIGHT(A32,2))-43</f>
        <v>24</v>
      </c>
      <c r="E32" s="27" t="n">
        <f aca="false">DATE(2000+D32,C32,B32)</f>
        <v>45393</v>
      </c>
      <c r="F32" s="28" t="n">
        <v>10.3554</v>
      </c>
      <c r="G32" s="28" t="n">
        <v>10.3555</v>
      </c>
      <c r="H32" s="28" t="n">
        <v>10.3554</v>
      </c>
      <c r="I32" s="47" t="n">
        <f aca="false">F32-F33</f>
        <v>-0.00510000000000055</v>
      </c>
      <c r="J32" s="30" t="n">
        <f aca="false">100*I32/(F33*(E32-E33))</f>
        <v>-0.0492254234834279</v>
      </c>
      <c r="K32" s="50" t="n">
        <f aca="false">IF(H32&lt;H33,1+K33,0)</f>
        <v>1</v>
      </c>
      <c r="L32" s="32" t="n">
        <f aca="false">MIN(0, H32-MAX(H32:H52))</f>
        <v>-0.00510000000000055</v>
      </c>
      <c r="M32" s="48" t="n">
        <f aca="false">ABS(L32)/MAX(H33:H43)</f>
        <v>0.000492254234834279</v>
      </c>
      <c r="N32" s="0"/>
      <c r="O32" s="0"/>
    </row>
    <row r="33" customFormat="false" ht="15" hidden="false" customHeight="false" outlineLevel="0" collapsed="false">
      <c r="A33" s="25" t="s">
        <v>44</v>
      </c>
      <c r="B33" s="25" t="str">
        <f aca="false">LEFT(A33,2)</f>
        <v>10</v>
      </c>
      <c r="C33" s="26" t="n">
        <f aca="false">VLOOKUP(MID(A33,4,4),MONTHS!$A$1:$B$12,2,0)</f>
        <v>4</v>
      </c>
      <c r="D33" s="26" t="n">
        <f aca="false">_xlfn.NUMBERVALUE(RIGHT(A33,2))-43</f>
        <v>24</v>
      </c>
      <c r="E33" s="27" t="n">
        <f aca="false">DATE(2000+D33,C33,B33)</f>
        <v>45392</v>
      </c>
      <c r="F33" s="28" t="n">
        <v>10.3605</v>
      </c>
      <c r="G33" s="28" t="n">
        <v>10.3606</v>
      </c>
      <c r="H33" s="28" t="n">
        <v>10.3605</v>
      </c>
      <c r="I33" s="47" t="n">
        <f aca="false">F33-F34</f>
        <v>0.000999999999999446</v>
      </c>
      <c r="J33" s="30" t="n">
        <f aca="false">100*I33/(F34*(E33-E34))</f>
        <v>0.00965297552970168</v>
      </c>
      <c r="K33" s="31" t="n">
        <f aca="false">IF(H33&lt;H34,1+K34,0)</f>
        <v>0</v>
      </c>
      <c r="L33" s="32" t="n">
        <f aca="false">MIN(0, H33-MAX(H33:H53))</f>
        <v>0</v>
      </c>
      <c r="M33" s="48" t="n">
        <f aca="false">ABS(L33)/MAX(H34:H44)</f>
        <v>0</v>
      </c>
      <c r="N33" s="0"/>
      <c r="O33" s="0"/>
    </row>
    <row r="34" customFormat="false" ht="15" hidden="false" customHeight="false" outlineLevel="0" collapsed="false">
      <c r="A34" s="25" t="s">
        <v>45</v>
      </c>
      <c r="B34" s="25" t="str">
        <f aca="false">LEFT(A34,2)</f>
        <v>09</v>
      </c>
      <c r="C34" s="26" t="n">
        <f aca="false">VLOOKUP(MID(A34,4,4),MONTHS!$A$1:$B$12,2,0)</f>
        <v>4</v>
      </c>
      <c r="D34" s="26" t="n">
        <f aca="false">_xlfn.NUMBERVALUE(RIGHT(A34,2))-43</f>
        <v>24</v>
      </c>
      <c r="E34" s="27" t="n">
        <f aca="false">DATE(2000+D34,C34,B34)</f>
        <v>45391</v>
      </c>
      <c r="F34" s="28" t="n">
        <v>10.3595</v>
      </c>
      <c r="G34" s="28" t="n">
        <v>10.3596</v>
      </c>
      <c r="H34" s="28" t="n">
        <v>10.3595</v>
      </c>
      <c r="I34" s="47" t="n">
        <f aca="false">F34-F35</f>
        <v>0.000500000000000611</v>
      </c>
      <c r="J34" s="30" t="n">
        <f aca="false">100*I34/(F35*(E34-E35))</f>
        <v>0.00120668018148617</v>
      </c>
      <c r="K34" s="31" t="n">
        <f aca="false">IF(H34&lt;H35,1+K35,0)</f>
        <v>0</v>
      </c>
      <c r="L34" s="32" t="n">
        <f aca="false">MIN(0, H34-MAX(H34:H54))</f>
        <v>0</v>
      </c>
      <c r="M34" s="48" t="n">
        <f aca="false">ABS(L34)/MAX(H35:H45)</f>
        <v>0</v>
      </c>
      <c r="N34" s="0"/>
      <c r="O34" s="0"/>
    </row>
    <row r="35" customFormat="false" ht="15" hidden="false" customHeight="false" outlineLevel="0" collapsed="false">
      <c r="A35" s="25" t="s">
        <v>46</v>
      </c>
      <c r="B35" s="25" t="str">
        <f aca="false">LEFT(A35,2)</f>
        <v>05</v>
      </c>
      <c r="C35" s="26" t="n">
        <f aca="false">VLOOKUP(MID(A35,4,4),MONTHS!$A$1:$B$12,2,0)</f>
        <v>4</v>
      </c>
      <c r="D35" s="26" t="n">
        <f aca="false">_xlfn.NUMBERVALUE(RIGHT(A35,2))-43</f>
        <v>24</v>
      </c>
      <c r="E35" s="27" t="n">
        <f aca="false">DATE(2000+D35,C35,B35)</f>
        <v>45387</v>
      </c>
      <c r="F35" s="28" t="n">
        <v>10.359</v>
      </c>
      <c r="G35" s="28" t="n">
        <v>10.3591</v>
      </c>
      <c r="H35" s="28" t="n">
        <v>10.359</v>
      </c>
      <c r="I35" s="47" t="n">
        <f aca="false">F35-F36</f>
        <v>0.00159999999999982</v>
      </c>
      <c r="J35" s="30" t="n">
        <f aca="false">100*I35/(F36*(E35-E36))</f>
        <v>0.0154478923281888</v>
      </c>
      <c r="K35" s="31" t="n">
        <f aca="false">IF(H35&lt;H36,1+K36,0)</f>
        <v>0</v>
      </c>
      <c r="L35" s="32" t="n">
        <f aca="false">MIN(0, H35-MAX(H35:H55))</f>
        <v>0</v>
      </c>
      <c r="M35" s="48" t="n">
        <f aca="false">ABS(L35)/MAX(H36:H46)</f>
        <v>0</v>
      </c>
      <c r="N35" s="0"/>
      <c r="O35" s="0"/>
    </row>
    <row r="36" customFormat="false" ht="15" hidden="false" customHeight="false" outlineLevel="0" collapsed="false">
      <c r="A36" s="25" t="s">
        <v>47</v>
      </c>
      <c r="B36" s="25" t="str">
        <f aca="false">LEFT(A36,2)</f>
        <v>04</v>
      </c>
      <c r="C36" s="26" t="n">
        <f aca="false">VLOOKUP(MID(A36,4,4),MONTHS!$A$1:$B$12,2,0)</f>
        <v>4</v>
      </c>
      <c r="D36" s="26" t="n">
        <f aca="false">_xlfn.NUMBERVALUE(RIGHT(A36,2))-43</f>
        <v>24</v>
      </c>
      <c r="E36" s="27" t="n">
        <f aca="false">DATE(2000+D36,C36,B36)</f>
        <v>45386</v>
      </c>
      <c r="F36" s="28" t="n">
        <v>10.3574</v>
      </c>
      <c r="G36" s="28" t="n">
        <v>10.3575</v>
      </c>
      <c r="H36" s="28" t="n">
        <v>10.3574</v>
      </c>
      <c r="I36" s="47" t="n">
        <f aca="false">F36-F37</f>
        <v>0.000700000000000145</v>
      </c>
      <c r="J36" s="30" t="n">
        <f aca="false">100*I36/(F37*(E36-E37))</f>
        <v>0.00675890969131234</v>
      </c>
      <c r="K36" s="31" t="n">
        <f aca="false">IF(H36&lt;H37,1+K37,0)</f>
        <v>0</v>
      </c>
      <c r="L36" s="32" t="n">
        <f aca="false">MIN(0, H36-MAX(H36:H56))</f>
        <v>0</v>
      </c>
      <c r="M36" s="48" t="n">
        <f aca="false">ABS(L36)/MAX(H37:H47)</f>
        <v>0</v>
      </c>
      <c r="N36" s="0"/>
      <c r="O36" s="0"/>
    </row>
    <row r="37" customFormat="false" ht="15" hidden="false" customHeight="false" outlineLevel="0" collapsed="false">
      <c r="A37" s="25" t="s">
        <v>48</v>
      </c>
      <c r="B37" s="25" t="str">
        <f aca="false">LEFT(A37,2)</f>
        <v>03</v>
      </c>
      <c r="C37" s="26" t="n">
        <f aca="false">VLOOKUP(MID(A37,4,4),MONTHS!$A$1:$B$12,2,0)</f>
        <v>4</v>
      </c>
      <c r="D37" s="26" t="n">
        <f aca="false">_xlfn.NUMBERVALUE(RIGHT(A37,2))-43</f>
        <v>24</v>
      </c>
      <c r="E37" s="27" t="n">
        <f aca="false">DATE(2000+D37,C37,B37)</f>
        <v>45385</v>
      </c>
      <c r="F37" s="28" t="n">
        <v>10.3567</v>
      </c>
      <c r="G37" s="28" t="n">
        <v>10.3568</v>
      </c>
      <c r="H37" s="28" t="n">
        <v>10.3567</v>
      </c>
      <c r="I37" s="47" t="n">
        <f aca="false">F37-F38</f>
        <v>0.000400000000000844</v>
      </c>
      <c r="J37" s="30" t="n">
        <f aca="false">100*I37/(F38*(E37-E38))</f>
        <v>0.0038623832836133</v>
      </c>
      <c r="K37" s="31" t="n">
        <f aca="false">IF(H37&lt;H38,1+K38,0)</f>
        <v>0</v>
      </c>
      <c r="L37" s="32" t="n">
        <f aca="false">MIN(0, H37-MAX(H37:H57))</f>
        <v>0</v>
      </c>
      <c r="M37" s="48" t="n">
        <f aca="false">ABS(L37)/MAX(H38:H48)</f>
        <v>0</v>
      </c>
      <c r="N37" s="0"/>
      <c r="O37" s="0"/>
    </row>
    <row r="38" customFormat="false" ht="15" hidden="false" customHeight="false" outlineLevel="0" collapsed="false">
      <c r="A38" s="25" t="s">
        <v>49</v>
      </c>
      <c r="B38" s="25" t="str">
        <f aca="false">LEFT(A38,2)</f>
        <v>02</v>
      </c>
      <c r="C38" s="26" t="n">
        <f aca="false">VLOOKUP(MID(A38,4,4),MONTHS!$A$1:$B$12,2,0)</f>
        <v>4</v>
      </c>
      <c r="D38" s="26" t="n">
        <f aca="false">_xlfn.NUMBERVALUE(RIGHT(A38,2))-43</f>
        <v>24</v>
      </c>
      <c r="E38" s="27" t="n">
        <f aca="false">DATE(2000+D38,C38,B38)</f>
        <v>45384</v>
      </c>
      <c r="F38" s="28" t="n">
        <v>10.3563</v>
      </c>
      <c r="G38" s="28" t="n">
        <v>10.3564</v>
      </c>
      <c r="H38" s="28" t="n">
        <v>10.3563</v>
      </c>
      <c r="I38" s="47" t="n">
        <f aca="false">F38-F39</f>
        <v>0.000199999999999534</v>
      </c>
      <c r="J38" s="30" t="n">
        <f aca="false">100*I38/(F39*(E38-E39))</f>
        <v>0.0019312289375299</v>
      </c>
      <c r="K38" s="31" t="n">
        <f aca="false">IF(H38&lt;H39,1+K39,0)</f>
        <v>0</v>
      </c>
      <c r="L38" s="32" t="n">
        <f aca="false">MIN(0, H38-MAX(H38:H58))</f>
        <v>0</v>
      </c>
      <c r="M38" s="48" t="n">
        <f aca="false">ABS(L38)/MAX(H39:H49)</f>
        <v>0</v>
      </c>
      <c r="N38" s="0"/>
      <c r="O38" s="0"/>
    </row>
    <row r="39" customFormat="false" ht="15" hidden="false" customHeight="false" outlineLevel="0" collapsed="false">
      <c r="A39" s="25" t="s">
        <v>50</v>
      </c>
      <c r="B39" s="25" t="str">
        <f aca="false">LEFT(A39,2)</f>
        <v>01</v>
      </c>
      <c r="C39" s="26" t="n">
        <f aca="false">VLOOKUP(MID(A39,4,4),MONTHS!$A$1:$B$12,2,0)</f>
        <v>4</v>
      </c>
      <c r="D39" s="26" t="n">
        <f aca="false">_xlfn.NUMBERVALUE(RIGHT(A39,2))-43</f>
        <v>24</v>
      </c>
      <c r="E39" s="27" t="n">
        <f aca="false">DATE(2000+D39,C39,B39)</f>
        <v>45383</v>
      </c>
      <c r="F39" s="28" t="n">
        <v>10.3561</v>
      </c>
      <c r="G39" s="28" t="n">
        <v>10.3562</v>
      </c>
      <c r="H39" s="28" t="n">
        <v>10.3561</v>
      </c>
      <c r="I39" s="47" t="n">
        <f aca="false">F39-F40</f>
        <v>0.00239999999999974</v>
      </c>
      <c r="J39" s="30" t="n">
        <f aca="false">100*I39/(F40*(E39-E40))</f>
        <v>0.00772670639481453</v>
      </c>
      <c r="K39" s="31" t="n">
        <f aca="false">IF(H39&lt;H40,1+K40,0)</f>
        <v>0</v>
      </c>
      <c r="L39" s="32" t="n">
        <f aca="false">MIN(0, H39-MAX(H39:H59))</f>
        <v>0</v>
      </c>
      <c r="M39" s="48" t="n">
        <f aca="false">ABS(L39)/MAX(H40:H50)</f>
        <v>0</v>
      </c>
      <c r="N39" s="0"/>
      <c r="O39" s="0"/>
    </row>
    <row r="40" customFormat="false" ht="15" hidden="false" customHeight="false" outlineLevel="0" collapsed="false">
      <c r="A40" s="25" t="s">
        <v>51</v>
      </c>
      <c r="B40" s="25" t="str">
        <f aca="false">LEFT(A40,2)</f>
        <v>29</v>
      </c>
      <c r="C40" s="26" t="n">
        <f aca="false">VLOOKUP(MID(A40,4,4),MONTHS!$A$1:$B$12,2,0)</f>
        <v>3</v>
      </c>
      <c r="D40" s="26" t="n">
        <f aca="false">_xlfn.NUMBERVALUE(RIGHT(A40,2))-43</f>
        <v>24</v>
      </c>
      <c r="E40" s="27" t="n">
        <f aca="false">DATE(2000+D40,C40,B40)</f>
        <v>45380</v>
      </c>
      <c r="F40" s="28" t="n">
        <v>10.3537</v>
      </c>
      <c r="G40" s="28" t="n">
        <v>10.3538</v>
      </c>
      <c r="H40" s="28" t="n">
        <v>10.3537</v>
      </c>
      <c r="I40" s="47" t="n">
        <f aca="false">F40-F41</f>
        <v>0.000500000000000611</v>
      </c>
      <c r="J40" s="30" t="n">
        <f aca="false">100*I40/(F41*(E40-E41))</f>
        <v>0.00482942471893338</v>
      </c>
      <c r="K40" s="31" t="n">
        <f aca="false">IF(H40&lt;H41,1+K41,0)</f>
        <v>0</v>
      </c>
      <c r="L40" s="32" t="n">
        <f aca="false">MIN(0, H40-MAX(H40:H60))</f>
        <v>0</v>
      </c>
      <c r="M40" s="48" t="n">
        <f aca="false">ABS(L40)/MAX(H41:H51)</f>
        <v>0</v>
      </c>
    </row>
    <row r="41" customFormat="false" ht="15" hidden="false" customHeight="false" outlineLevel="0" collapsed="false">
      <c r="A41" s="25" t="s">
        <v>52</v>
      </c>
      <c r="B41" s="25" t="str">
        <f aca="false">LEFT(A41,2)</f>
        <v>28</v>
      </c>
      <c r="C41" s="26" t="n">
        <f aca="false">VLOOKUP(MID(A41,4,4),MONTHS!$A$1:$B$12,2,0)</f>
        <v>3</v>
      </c>
      <c r="D41" s="26" t="n">
        <f aca="false">_xlfn.NUMBERVALUE(RIGHT(A41,2))-43</f>
        <v>24</v>
      </c>
      <c r="E41" s="27" t="n">
        <f aca="false">DATE(2000+D41,C41,B41)</f>
        <v>45379</v>
      </c>
      <c r="F41" s="28" t="n">
        <v>10.3532</v>
      </c>
      <c r="G41" s="28" t="n">
        <v>10.3533</v>
      </c>
      <c r="H41" s="28" t="n">
        <v>10.3532</v>
      </c>
      <c r="I41" s="47" t="n">
        <f aca="false">F41-F42</f>
        <v>-0.000100000000001543</v>
      </c>
      <c r="J41" s="30" t="n">
        <f aca="false">100*I41/(F42*(E41-E42))</f>
        <v>-0.000965875614553266</v>
      </c>
      <c r="K41" s="31" t="n">
        <f aca="false">IF(H41&lt;H42,1+K42,0)</f>
        <v>1</v>
      </c>
      <c r="L41" s="32" t="n">
        <f aca="false">MIN(0, H41-MAX(H41:H61))</f>
        <v>-0.000100000000001543</v>
      </c>
      <c r="M41" s="48" t="n">
        <f aca="false">ABS(L41)/MAX(H42:H52)</f>
        <v>9.65875614553266E-006</v>
      </c>
    </row>
    <row r="42" customFormat="false" ht="15" hidden="false" customHeight="false" outlineLevel="0" collapsed="false">
      <c r="A42" s="25" t="s">
        <v>53</v>
      </c>
      <c r="B42" s="25" t="str">
        <f aca="false">LEFT(A42,2)</f>
        <v>27</v>
      </c>
      <c r="C42" s="26" t="n">
        <f aca="false">VLOOKUP(MID(A42,4,4),MONTHS!$A$1:$B$12,2,0)</f>
        <v>3</v>
      </c>
      <c r="D42" s="26" t="n">
        <f aca="false">_xlfn.NUMBERVALUE(RIGHT(A42,2))-43</f>
        <v>24</v>
      </c>
      <c r="E42" s="27" t="n">
        <f aca="false">DATE(2000+D42,C42,B42)</f>
        <v>45378</v>
      </c>
      <c r="F42" s="28" t="n">
        <v>10.3533</v>
      </c>
      <c r="G42" s="28" t="n">
        <v>10.3534</v>
      </c>
      <c r="H42" s="28" t="n">
        <v>10.3533</v>
      </c>
      <c r="I42" s="47" t="n">
        <f aca="false">F42-F43</f>
        <v>0.00210000000000043</v>
      </c>
      <c r="J42" s="30" t="n">
        <f aca="false">100*I42/(F43*(E42-E43))</f>
        <v>0.0202875028982189</v>
      </c>
      <c r="K42" s="31" t="n">
        <f aca="false">IF(H42&lt;H43,1+K43,0)</f>
        <v>0</v>
      </c>
      <c r="L42" s="32" t="n">
        <f aca="false">MIN(0, H42-MAX(H42:H62))</f>
        <v>0</v>
      </c>
      <c r="M42" s="48" t="n">
        <f aca="false">ABS(L42)/MAX(H43:H53)</f>
        <v>0</v>
      </c>
    </row>
    <row r="43" customFormat="false" ht="15" hidden="false" customHeight="false" outlineLevel="0" collapsed="false">
      <c r="A43" s="25" t="s">
        <v>54</v>
      </c>
      <c r="B43" s="25" t="str">
        <f aca="false">LEFT(A43,2)</f>
        <v>26</v>
      </c>
      <c r="C43" s="26" t="n">
        <f aca="false">VLOOKUP(MID(A43,4,4),MONTHS!$A$1:$B$12,2,0)</f>
        <v>3</v>
      </c>
      <c r="D43" s="26" t="n">
        <f aca="false">_xlfn.NUMBERVALUE(RIGHT(A43,2))-43</f>
        <v>24</v>
      </c>
      <c r="E43" s="27" t="n">
        <f aca="false">DATE(2000+D43,C43,B43)</f>
        <v>45377</v>
      </c>
      <c r="F43" s="28" t="n">
        <v>10.3512</v>
      </c>
      <c r="G43" s="28" t="n">
        <v>10.3513</v>
      </c>
      <c r="H43" s="28" t="n">
        <v>10.3512</v>
      </c>
      <c r="I43" s="47" t="n">
        <f aca="false">F43-F44</f>
        <v>0.00120000000000076</v>
      </c>
      <c r="J43" s="30" t="n">
        <f aca="false">100*I43/(F44*(E43-E44))</f>
        <v>0.011594202898558</v>
      </c>
      <c r="K43" s="31" t="n">
        <f aca="false">IF(H43&lt;H44,1+K44,0)</f>
        <v>0</v>
      </c>
      <c r="L43" s="32" t="n">
        <f aca="false">MIN(0, H43-MAX(H43:H63))</f>
        <v>0</v>
      </c>
      <c r="M43" s="48" t="n">
        <f aca="false">ABS(L43)/MAX(H44:H54)</f>
        <v>0</v>
      </c>
    </row>
    <row r="44" customFormat="false" ht="15" hidden="false" customHeight="false" outlineLevel="0" collapsed="false">
      <c r="A44" s="25" t="s">
        <v>55</v>
      </c>
      <c r="B44" s="25" t="str">
        <f aca="false">LEFT(A44,2)</f>
        <v>25</v>
      </c>
      <c r="C44" s="26" t="n">
        <f aca="false">VLOOKUP(MID(A44,4,4),MONTHS!$A$1:$B$12,2,0)</f>
        <v>3</v>
      </c>
      <c r="D44" s="26" t="n">
        <f aca="false">_xlfn.NUMBERVALUE(RIGHT(A44,2))-43</f>
        <v>24</v>
      </c>
      <c r="E44" s="27" t="n">
        <f aca="false">DATE(2000+D44,C44,B44)</f>
        <v>45376</v>
      </c>
      <c r="F44" s="28" t="n">
        <v>10.35</v>
      </c>
      <c r="G44" s="28" t="n">
        <v>10.3501</v>
      </c>
      <c r="H44" s="28" t="n">
        <v>10.35</v>
      </c>
      <c r="I44" s="47" t="n">
        <f aca="false">F44-F45</f>
        <v>0.00169999999999959</v>
      </c>
      <c r="J44" s="30" t="n">
        <f aca="false">100*I44/(F45*(E44-E45))</f>
        <v>0.00547593968735474</v>
      </c>
      <c r="K44" s="31" t="n">
        <f aca="false">IF(H44&lt;H45,1+K45,0)</f>
        <v>0</v>
      </c>
      <c r="L44" s="32" t="n">
        <f aca="false">MIN(0, H44-MAX(H44:H64))</f>
        <v>0</v>
      </c>
      <c r="M44" s="48" t="n">
        <f aca="false">ABS(L44)/MAX(H45:H55)</f>
        <v>0</v>
      </c>
    </row>
    <row r="45" customFormat="false" ht="15" hidden="false" customHeight="false" outlineLevel="0" collapsed="false">
      <c r="A45" s="25" t="s">
        <v>56</v>
      </c>
      <c r="B45" s="25" t="str">
        <f aca="false">LEFT(A45,2)</f>
        <v>22</v>
      </c>
      <c r="C45" s="26" t="n">
        <f aca="false">VLOOKUP(MID(A45,4,4),MONTHS!$A$1:$B$12,2,0)</f>
        <v>3</v>
      </c>
      <c r="D45" s="26" t="n">
        <f aca="false">_xlfn.NUMBERVALUE(RIGHT(A45,2))-43</f>
        <v>24</v>
      </c>
      <c r="E45" s="27" t="n">
        <f aca="false">DATE(2000+D45,C45,B45)</f>
        <v>45373</v>
      </c>
      <c r="F45" s="28" t="n">
        <v>10.3483</v>
      </c>
      <c r="G45" s="28" t="n">
        <v>10.3484</v>
      </c>
      <c r="H45" s="28" t="n">
        <v>10.3483</v>
      </c>
      <c r="I45" s="47" t="n">
        <f aca="false">F45-F46</f>
        <v>9.99999999997669E-005</v>
      </c>
      <c r="J45" s="30" t="n">
        <f aca="false">100*I45/(F46*(E45-E46))</f>
        <v>0.000966351636031068</v>
      </c>
      <c r="K45" s="31" t="n">
        <f aca="false">IF(H45&lt;H46,1+K46,0)</f>
        <v>0</v>
      </c>
      <c r="L45" s="32" t="n">
        <f aca="false">MIN(0, H45-MAX(H45:H65))</f>
        <v>-0.000999999999999446</v>
      </c>
      <c r="M45" s="48" t="n">
        <f aca="false">ABS(L45)/MAX(H46:H56)</f>
        <v>9.66248925047535E-005</v>
      </c>
    </row>
    <row r="46" customFormat="false" ht="15" hidden="false" customHeight="false" outlineLevel="0" collapsed="false">
      <c r="A46" s="25" t="s">
        <v>57</v>
      </c>
      <c r="B46" s="25" t="str">
        <f aca="false">LEFT(A46,2)</f>
        <v>21</v>
      </c>
      <c r="C46" s="26" t="n">
        <f aca="false">VLOOKUP(MID(A46,4,4),MONTHS!$A$1:$B$12,2,0)</f>
        <v>3</v>
      </c>
      <c r="D46" s="26" t="n">
        <f aca="false">_xlfn.NUMBERVALUE(RIGHT(A46,2))-43</f>
        <v>24</v>
      </c>
      <c r="E46" s="27" t="n">
        <f aca="false">DATE(2000+D46,C46,B46)</f>
        <v>45372</v>
      </c>
      <c r="F46" s="28" t="n">
        <v>10.3482</v>
      </c>
      <c r="G46" s="28" t="n">
        <v>10.3483</v>
      </c>
      <c r="H46" s="28" t="n">
        <v>10.3482</v>
      </c>
      <c r="I46" s="47" t="n">
        <f aca="false">F46-F47</f>
        <v>-0.00109999999999921</v>
      </c>
      <c r="J46" s="30" t="n">
        <f aca="false">100*I46/(F47*(E46-E47))</f>
        <v>-0.0106287381755212</v>
      </c>
      <c r="K46" s="31" t="n">
        <f aca="false">IF(H46&lt;H47,1+K47,0)</f>
        <v>1</v>
      </c>
      <c r="L46" s="32" t="n">
        <f aca="false">MIN(0, H46-MAX(H46:H66))</f>
        <v>-0.00109999999999921</v>
      </c>
      <c r="M46" s="48" t="n">
        <f aca="false">ABS(L46)/MAX(H47:H57)</f>
        <v>0.000106287381755212</v>
      </c>
    </row>
    <row r="47" customFormat="false" ht="15" hidden="false" customHeight="false" outlineLevel="0" collapsed="false">
      <c r="A47" s="25" t="s">
        <v>58</v>
      </c>
      <c r="B47" s="25" t="str">
        <f aca="false">LEFT(A47,2)</f>
        <v>20</v>
      </c>
      <c r="C47" s="26" t="n">
        <f aca="false">VLOOKUP(MID(A47,4,4),MONTHS!$A$1:$B$12,2,0)</f>
        <v>3</v>
      </c>
      <c r="D47" s="26" t="n">
        <f aca="false">_xlfn.NUMBERVALUE(RIGHT(A47,2))-43</f>
        <v>24</v>
      </c>
      <c r="E47" s="27" t="n">
        <f aca="false">DATE(2000+D47,C47,B47)</f>
        <v>45371</v>
      </c>
      <c r="F47" s="28" t="n">
        <v>10.3493</v>
      </c>
      <c r="G47" s="28" t="n">
        <v>10.3494</v>
      </c>
      <c r="H47" s="28" t="n">
        <v>10.3493</v>
      </c>
      <c r="I47" s="47" t="n">
        <f aca="false">F47-F48</f>
        <v>0.000599999999998602</v>
      </c>
      <c r="J47" s="30" t="n">
        <f aca="false">100*I47/(F48*(E47-E48))</f>
        <v>0.00579782967907661</v>
      </c>
      <c r="K47" s="31" t="n">
        <f aca="false">IF(H47&lt;H48,1+K48,0)</f>
        <v>0</v>
      </c>
      <c r="L47" s="32" t="n">
        <f aca="false">MIN(0, H47-MAX(H47:H67))</f>
        <v>0</v>
      </c>
      <c r="M47" s="48" t="n">
        <f aca="false">ABS(L47)/MAX(H48:H58)</f>
        <v>0</v>
      </c>
    </row>
    <row r="48" customFormat="false" ht="15" hidden="false" customHeight="false" outlineLevel="0" collapsed="false">
      <c r="A48" s="25" t="s">
        <v>59</v>
      </c>
      <c r="B48" s="25" t="str">
        <f aca="false">LEFT(A48,2)</f>
        <v>19</v>
      </c>
      <c r="C48" s="26" t="n">
        <f aca="false">VLOOKUP(MID(A48,4,4),MONTHS!$A$1:$B$12,2,0)</f>
        <v>3</v>
      </c>
      <c r="D48" s="26" t="n">
        <f aca="false">_xlfn.NUMBERVALUE(RIGHT(A48,2))-43</f>
        <v>24</v>
      </c>
      <c r="E48" s="27" t="n">
        <f aca="false">DATE(2000+D48,C48,B48)</f>
        <v>45370</v>
      </c>
      <c r="F48" s="28" t="n">
        <v>10.3487</v>
      </c>
      <c r="G48" s="28" t="n">
        <v>10.3488</v>
      </c>
      <c r="H48" s="28" t="n">
        <v>10.3487</v>
      </c>
      <c r="I48" s="47" t="n">
        <f aca="false">F48-F49</f>
        <v>0.000300000000001077</v>
      </c>
      <c r="J48" s="30" t="n">
        <f aca="false">100*I48/(F49*(E48-E49))</f>
        <v>0.00289899887906418</v>
      </c>
      <c r="K48" s="31" t="n">
        <f aca="false">IF(H48&lt;H49,1+K49,0)</f>
        <v>0</v>
      </c>
      <c r="L48" s="32" t="n">
        <f aca="false">MIN(0, H48-MAX(H48:H68))</f>
        <v>0</v>
      </c>
      <c r="M48" s="48" t="n">
        <f aca="false">ABS(L48)/MAX(H49:H59)</f>
        <v>0</v>
      </c>
    </row>
    <row r="49" customFormat="false" ht="15" hidden="false" customHeight="false" outlineLevel="0" collapsed="false">
      <c r="A49" s="25" t="s">
        <v>60</v>
      </c>
      <c r="B49" s="25" t="str">
        <f aca="false">LEFT(A49,2)</f>
        <v>18</v>
      </c>
      <c r="C49" s="26" t="n">
        <f aca="false">VLOOKUP(MID(A49,4,4),MONTHS!$A$1:$B$12,2,0)</f>
        <v>3</v>
      </c>
      <c r="D49" s="26" t="n">
        <f aca="false">_xlfn.NUMBERVALUE(RIGHT(A49,2))-43</f>
        <v>24</v>
      </c>
      <c r="E49" s="27" t="n">
        <f aca="false">DATE(2000+D49,C49,B49)</f>
        <v>45369</v>
      </c>
      <c r="F49" s="28" t="n">
        <v>10.3484</v>
      </c>
      <c r="G49" s="28" t="n">
        <v>10.3485</v>
      </c>
      <c r="H49" s="28" t="n">
        <v>10.3484</v>
      </c>
      <c r="I49" s="47" t="n">
        <f aca="false">F49-F50</f>
        <v>0.00159999999999982</v>
      </c>
      <c r="J49" s="30" t="n">
        <f aca="false">100*I49/(F50*(E49-E50))</f>
        <v>0.00515457275035059</v>
      </c>
      <c r="K49" s="31" t="n">
        <f aca="false">IF(H49&lt;H50,1+K50,0)</f>
        <v>0</v>
      </c>
      <c r="L49" s="32" t="n">
        <f aca="false">MIN(0, H49-MAX(H49:H69))</f>
        <v>0</v>
      </c>
      <c r="M49" s="48" t="n">
        <f aca="false">ABS(L49)/MAX(H50:H60)</f>
        <v>0</v>
      </c>
    </row>
    <row r="50" customFormat="false" ht="15" hidden="false" customHeight="false" outlineLevel="0" collapsed="false">
      <c r="A50" s="25" t="s">
        <v>61</v>
      </c>
      <c r="B50" s="25" t="str">
        <f aca="false">LEFT(A50,2)</f>
        <v>15</v>
      </c>
      <c r="C50" s="26" t="n">
        <f aca="false">VLOOKUP(MID(A50,4,4),MONTHS!$A$1:$B$12,2,0)</f>
        <v>3</v>
      </c>
      <c r="D50" s="26" t="n">
        <f aca="false">_xlfn.NUMBERVALUE(RIGHT(A50,2))-43</f>
        <v>24</v>
      </c>
      <c r="E50" s="27" t="n">
        <f aca="false">DATE(2000+D50,C50,B50)</f>
        <v>45366</v>
      </c>
      <c r="F50" s="28" t="n">
        <v>10.3468</v>
      </c>
      <c r="G50" s="28" t="n">
        <v>10.3469</v>
      </c>
      <c r="H50" s="28" t="n">
        <v>10.3468</v>
      </c>
      <c r="I50" s="47" t="n">
        <f aca="false">F50-F51</f>
        <v>-0.000199999999999534</v>
      </c>
      <c r="J50" s="30" t="n">
        <f aca="false">100*I50/(F51*(E50-E51))</f>
        <v>-0.00193292741857093</v>
      </c>
      <c r="K50" s="31" t="n">
        <f aca="false">IF(H50&lt;H51,1+K51,0)</f>
        <v>2</v>
      </c>
      <c r="L50" s="32" t="n">
        <f aca="false">MIN(0, H50-MAX(H50:H70))</f>
        <v>-0.000400000000000844</v>
      </c>
      <c r="M50" s="48" t="n">
        <f aca="false">ABS(L50)/MAX(H51:H61)</f>
        <v>3.86578011443525E-005</v>
      </c>
    </row>
    <row r="51" customFormat="false" ht="15" hidden="false" customHeight="false" outlineLevel="0" collapsed="false">
      <c r="A51" s="25" t="s">
        <v>62</v>
      </c>
      <c r="B51" s="25" t="str">
        <f aca="false">LEFT(A51,2)</f>
        <v>14</v>
      </c>
      <c r="C51" s="26" t="n">
        <f aca="false">VLOOKUP(MID(A51,4,4),MONTHS!$A$1:$B$12,2,0)</f>
        <v>3</v>
      </c>
      <c r="D51" s="26" t="n">
        <f aca="false">_xlfn.NUMBERVALUE(RIGHT(A51,2))-43</f>
        <v>24</v>
      </c>
      <c r="E51" s="27" t="n">
        <f aca="false">DATE(2000+D51,C51,B51)</f>
        <v>45365</v>
      </c>
      <c r="F51" s="28" t="n">
        <v>10.347</v>
      </c>
      <c r="G51" s="28" t="n">
        <v>10.3471</v>
      </c>
      <c r="H51" s="28" t="n">
        <v>10.347</v>
      </c>
      <c r="I51" s="47" t="n">
        <f aca="false">F51-F52</f>
        <v>-0.00020000000000131</v>
      </c>
      <c r="J51" s="30" t="n">
        <f aca="false">100*I51/(F52*(E51-E52))</f>
        <v>-0.00193289005722621</v>
      </c>
      <c r="K51" s="31" t="n">
        <f aca="false">IF(H51&lt;H52,1+K52,0)</f>
        <v>1</v>
      </c>
      <c r="L51" s="32" t="n">
        <f aca="false">MIN(0, H51-MAX(H51:H71))</f>
        <v>-0.00020000000000131</v>
      </c>
      <c r="M51" s="48" t="n">
        <f aca="false">ABS(L51)/MAX(H52:H62)</f>
        <v>1.93289005722621E-005</v>
      </c>
    </row>
    <row r="52" customFormat="false" ht="15" hidden="false" customHeight="false" outlineLevel="0" collapsed="false">
      <c r="A52" s="25" t="s">
        <v>63</v>
      </c>
      <c r="B52" s="25" t="str">
        <f aca="false">LEFT(A52,2)</f>
        <v>13</v>
      </c>
      <c r="C52" s="26" t="n">
        <f aca="false">VLOOKUP(MID(A52,4,4),MONTHS!$A$1:$B$12,2,0)</f>
        <v>3</v>
      </c>
      <c r="D52" s="26" t="n">
        <f aca="false">_xlfn.NUMBERVALUE(RIGHT(A52,2))-43</f>
        <v>24</v>
      </c>
      <c r="E52" s="27" t="n">
        <f aca="false">DATE(2000+D52,C52,B52)</f>
        <v>45364</v>
      </c>
      <c r="F52" s="28" t="n">
        <v>10.3472</v>
      </c>
      <c r="G52" s="28" t="n">
        <v>10.3473</v>
      </c>
      <c r="H52" s="28" t="n">
        <v>10.3472</v>
      </c>
      <c r="I52" s="47" t="n">
        <f aca="false">F52-F53</f>
        <v>0.000700000000000145</v>
      </c>
      <c r="J52" s="30" t="n">
        <f aca="false">100*I52/(F53*(E52-E53))</f>
        <v>0.00676557289904939</v>
      </c>
      <c r="K52" s="31" t="n">
        <f aca="false">IF(H52&lt;H53,1+K53,0)</f>
        <v>0</v>
      </c>
      <c r="L52" s="32" t="n">
        <f aca="false">MIN(0, H52-MAX(H52:H72))</f>
        <v>0</v>
      </c>
      <c r="M52" s="48" t="n">
        <f aca="false">ABS(L52)/MAX(H53:H63)</f>
        <v>0</v>
      </c>
    </row>
    <row r="53" customFormat="false" ht="15" hidden="false" customHeight="false" outlineLevel="0" collapsed="false">
      <c r="A53" s="25" t="s">
        <v>64</v>
      </c>
      <c r="B53" s="25" t="str">
        <f aca="false">LEFT(A53,2)</f>
        <v>12</v>
      </c>
      <c r="C53" s="26" t="n">
        <f aca="false">VLOOKUP(MID(A53,4,4),MONTHS!$A$1:$B$12,2,0)</f>
        <v>3</v>
      </c>
      <c r="D53" s="26" t="n">
        <f aca="false">_xlfn.NUMBERVALUE(RIGHT(A53,2))-43</f>
        <v>24</v>
      </c>
      <c r="E53" s="27" t="n">
        <f aca="false">DATE(2000+D53,C53,B53)</f>
        <v>45363</v>
      </c>
      <c r="F53" s="28" t="n">
        <v>10.3465</v>
      </c>
      <c r="G53" s="28" t="n">
        <v>10.3466</v>
      </c>
      <c r="H53" s="28" t="n">
        <v>10.3465</v>
      </c>
      <c r="I53" s="47" t="n">
        <f aca="false">F53-F54</f>
        <v>0</v>
      </c>
      <c r="J53" s="30" t="n">
        <f aca="false">100*I53/(F54*(E53-E54))</f>
        <v>0</v>
      </c>
      <c r="K53" s="31" t="n">
        <f aca="false">IF(H53&lt;H54,1+K54,0)</f>
        <v>0</v>
      </c>
      <c r="L53" s="32" t="n">
        <f aca="false">MIN(0, H53-MAX(H53:H73))</f>
        <v>0</v>
      </c>
      <c r="M53" s="48" t="n">
        <f aca="false">ABS(L53)/MAX(H54:H64)</f>
        <v>0</v>
      </c>
    </row>
    <row r="54" customFormat="false" ht="15" hidden="false" customHeight="false" outlineLevel="0" collapsed="false">
      <c r="A54" s="25" t="s">
        <v>65</v>
      </c>
      <c r="B54" s="25" t="str">
        <f aca="false">LEFT(A54,2)</f>
        <v>11</v>
      </c>
      <c r="C54" s="26" t="n">
        <f aca="false">VLOOKUP(MID(A54,4,4),MONTHS!$A$1:$B$12,2,0)</f>
        <v>3</v>
      </c>
      <c r="D54" s="26" t="n">
        <f aca="false">_xlfn.NUMBERVALUE(RIGHT(A54,2))-43</f>
        <v>24</v>
      </c>
      <c r="E54" s="27" t="n">
        <f aca="false">DATE(2000+D54,C54,B54)</f>
        <v>45362</v>
      </c>
      <c r="F54" s="28" t="n">
        <v>10.3465</v>
      </c>
      <c r="G54" s="28" t="n">
        <v>10.3466</v>
      </c>
      <c r="H54" s="28" t="n">
        <v>10.3465</v>
      </c>
      <c r="I54" s="47" t="n">
        <f aca="false">F54-F55</f>
        <v>0.00120000000000076</v>
      </c>
      <c r="J54" s="30" t="n">
        <f aca="false">100*I54/(F55*(E54-E55))</f>
        <v>0.00386649009695467</v>
      </c>
      <c r="K54" s="31" t="n">
        <f aca="false">IF(H54&lt;H55,1+K55,0)</f>
        <v>0</v>
      </c>
      <c r="L54" s="32" t="n">
        <f aca="false">MIN(0, H54-MAX(H54:H74))</f>
        <v>0</v>
      </c>
      <c r="M54" s="48" t="n">
        <f aca="false">ABS(L54)/MAX(H55:H65)</f>
        <v>0</v>
      </c>
    </row>
    <row r="55" customFormat="false" ht="15" hidden="false" customHeight="false" outlineLevel="0" collapsed="false">
      <c r="A55" s="25" t="s">
        <v>66</v>
      </c>
      <c r="B55" s="25" t="str">
        <f aca="false">LEFT(A55,2)</f>
        <v>08</v>
      </c>
      <c r="C55" s="26" t="n">
        <f aca="false">VLOOKUP(MID(A55,4,4),MONTHS!$A$1:$B$12,2,0)</f>
        <v>3</v>
      </c>
      <c r="D55" s="26" t="n">
        <f aca="false">_xlfn.NUMBERVALUE(RIGHT(A55,2))-43</f>
        <v>24</v>
      </c>
      <c r="E55" s="27" t="n">
        <f aca="false">DATE(2000+D55,C55,B55)</f>
        <v>45359</v>
      </c>
      <c r="F55" s="28" t="n">
        <v>10.3453</v>
      </c>
      <c r="G55" s="28" t="n">
        <v>10.3454</v>
      </c>
      <c r="H55" s="28" t="n">
        <v>10.3453</v>
      </c>
      <c r="I55" s="47" t="n">
        <f aca="false">F55-F56</f>
        <v>0.00150000000000006</v>
      </c>
      <c r="J55" s="30" t="n">
        <f aca="false">100*I55/(F56*(E55-E56))</f>
        <v>0.0145014404764212</v>
      </c>
      <c r="K55" s="31" t="n">
        <f aca="false">IF(H55&lt;H56,1+K56,0)</f>
        <v>0</v>
      </c>
      <c r="L55" s="32" t="n">
        <f aca="false">MIN(0, H55-MAX(H55:H75))</f>
        <v>0</v>
      </c>
      <c r="M55" s="48" t="n">
        <f aca="false">ABS(L55)/MAX(H56:H66)</f>
        <v>0</v>
      </c>
    </row>
    <row r="56" customFormat="false" ht="15" hidden="false" customHeight="false" outlineLevel="0" collapsed="false">
      <c r="A56" s="25" t="s">
        <v>67</v>
      </c>
      <c r="B56" s="25" t="str">
        <f aca="false">LEFT(A56,2)</f>
        <v>07</v>
      </c>
      <c r="C56" s="26" t="n">
        <f aca="false">VLOOKUP(MID(A56,4,4),MONTHS!$A$1:$B$12,2,0)</f>
        <v>3</v>
      </c>
      <c r="D56" s="26" t="n">
        <f aca="false">_xlfn.NUMBERVALUE(RIGHT(A56,2))-43</f>
        <v>24</v>
      </c>
      <c r="E56" s="27" t="n">
        <f aca="false">DATE(2000+D56,C56,B56)</f>
        <v>45358</v>
      </c>
      <c r="F56" s="28" t="n">
        <v>10.3438</v>
      </c>
      <c r="G56" s="28" t="n">
        <v>10.3439</v>
      </c>
      <c r="H56" s="28" t="n">
        <v>10.3438</v>
      </c>
      <c r="I56" s="47" t="n">
        <f aca="false">F56-F57</f>
        <v>0.000600000000000378</v>
      </c>
      <c r="J56" s="30" t="n">
        <f aca="false">100*I56/(F57*(E56-E57))</f>
        <v>0.00580091267693149</v>
      </c>
      <c r="K56" s="31" t="n">
        <f aca="false">IF(H56&lt;H57,1+K57,0)</f>
        <v>0</v>
      </c>
      <c r="L56" s="32" t="n">
        <f aca="false">MIN(0, H56-MAX(H56:H76))</f>
        <v>0</v>
      </c>
      <c r="M56" s="48" t="n">
        <f aca="false">ABS(L56)/MAX(H57:H67)</f>
        <v>0</v>
      </c>
    </row>
    <row r="57" customFormat="false" ht="15" hidden="false" customHeight="false" outlineLevel="0" collapsed="false">
      <c r="A57" s="25" t="s">
        <v>68</v>
      </c>
      <c r="B57" s="25" t="str">
        <f aca="false">LEFT(A57,2)</f>
        <v>06</v>
      </c>
      <c r="C57" s="26" t="n">
        <f aca="false">VLOOKUP(MID(A57,4,4),MONTHS!$A$1:$B$12,2,0)</f>
        <v>3</v>
      </c>
      <c r="D57" s="26" t="n">
        <f aca="false">_xlfn.NUMBERVALUE(RIGHT(A57,2))-43</f>
        <v>24</v>
      </c>
      <c r="E57" s="27" t="n">
        <f aca="false">DATE(2000+D57,C57,B57)</f>
        <v>45357</v>
      </c>
      <c r="F57" s="28" t="n">
        <v>10.3432</v>
      </c>
      <c r="G57" s="28" t="n">
        <v>10.3433</v>
      </c>
      <c r="H57" s="28" t="n">
        <v>10.3432</v>
      </c>
      <c r="I57" s="47" t="n">
        <f aca="false">F57-F58</f>
        <v>0.000899999999999679</v>
      </c>
      <c r="J57" s="30" t="n">
        <f aca="false">100*I57/(F58*(E57-E58))</f>
        <v>0.00870212621950319</v>
      </c>
      <c r="K57" s="31" t="n">
        <f aca="false">IF(H57&lt;H58,1+K58,0)</f>
        <v>0</v>
      </c>
      <c r="L57" s="32" t="n">
        <f aca="false">MIN(0, H57-MAX(H57:H77))</f>
        <v>0</v>
      </c>
      <c r="M57" s="48" t="n">
        <f aca="false">ABS(L57)/MAX(H58:H68)</f>
        <v>0</v>
      </c>
    </row>
    <row r="58" customFormat="false" ht="15" hidden="false" customHeight="false" outlineLevel="0" collapsed="false">
      <c r="A58" s="25" t="s">
        <v>69</v>
      </c>
      <c r="B58" s="25" t="str">
        <f aca="false">LEFT(A58,2)</f>
        <v>05</v>
      </c>
      <c r="C58" s="26" t="n">
        <f aca="false">VLOOKUP(MID(A58,4,4),MONTHS!$A$1:$B$12,2,0)</f>
        <v>3</v>
      </c>
      <c r="D58" s="26" t="n">
        <f aca="false">_xlfn.NUMBERVALUE(RIGHT(A58,2))-43</f>
        <v>24</v>
      </c>
      <c r="E58" s="27" t="n">
        <f aca="false">DATE(2000+D58,C58,B58)</f>
        <v>45356</v>
      </c>
      <c r="F58" s="28" t="n">
        <v>10.3423</v>
      </c>
      <c r="G58" s="28" t="n">
        <v>10.3424</v>
      </c>
      <c r="H58" s="28" t="n">
        <v>10.3423</v>
      </c>
      <c r="I58" s="47" t="n">
        <f aca="false">F58-F59</f>
        <v>0.000899999999999679</v>
      </c>
      <c r="J58" s="30" t="n">
        <f aca="false">100*I58/(F59*(E58-E59))</f>
        <v>0.00870288355541492</v>
      </c>
      <c r="K58" s="31" t="n">
        <f aca="false">IF(H58&lt;H59,1+K59,0)</f>
        <v>0</v>
      </c>
      <c r="L58" s="32" t="n">
        <f aca="false">MIN(0, H58-MAX(H58:H78))</f>
        <v>0</v>
      </c>
      <c r="M58" s="48" t="n">
        <f aca="false">ABS(L58)/MAX(H59:H69)</f>
        <v>0</v>
      </c>
    </row>
    <row r="59" customFormat="false" ht="15" hidden="false" customHeight="false" outlineLevel="0" collapsed="false">
      <c r="A59" s="25" t="s">
        <v>70</v>
      </c>
      <c r="B59" s="25" t="str">
        <f aca="false">LEFT(A59,2)</f>
        <v>04</v>
      </c>
      <c r="C59" s="26" t="n">
        <f aca="false">VLOOKUP(MID(A59,4,4),MONTHS!$A$1:$B$12,2,0)</f>
        <v>3</v>
      </c>
      <c r="D59" s="26" t="n">
        <f aca="false">_xlfn.NUMBERVALUE(RIGHT(A59,2))-43</f>
        <v>24</v>
      </c>
      <c r="E59" s="27" t="n">
        <f aca="false">DATE(2000+D59,C59,B59)</f>
        <v>45355</v>
      </c>
      <c r="F59" s="28" t="n">
        <v>10.3414</v>
      </c>
      <c r="G59" s="28" t="n">
        <v>10.3415</v>
      </c>
      <c r="H59" s="28" t="n">
        <v>10.3414</v>
      </c>
      <c r="I59" s="47" t="n">
        <f aca="false">F59-F60</f>
        <v>0.00280000000000058</v>
      </c>
      <c r="J59" s="30" t="n">
        <f aca="false">100*I59/(F60*(E59-E60))</f>
        <v>0.00902765687166083</v>
      </c>
      <c r="K59" s="31" t="n">
        <f aca="false">IF(H59&lt;H60,1+K60,0)</f>
        <v>0</v>
      </c>
      <c r="L59" s="32" t="n">
        <f aca="false">MIN(0, H59-MAX(H59:H79))</f>
        <v>0</v>
      </c>
      <c r="M59" s="48" t="n">
        <f aca="false">ABS(L59)/MAX(H60:H70)</f>
        <v>0</v>
      </c>
    </row>
    <row r="60" customFormat="false" ht="15" hidden="false" customHeight="false" outlineLevel="0" collapsed="false">
      <c r="A60" s="25" t="s">
        <v>71</v>
      </c>
      <c r="B60" s="25" t="str">
        <f aca="false">LEFT(A60,2)</f>
        <v>01</v>
      </c>
      <c r="C60" s="26" t="n">
        <f aca="false">VLOOKUP(MID(A60,4,4),MONTHS!$A$1:$B$12,2,0)</f>
        <v>3</v>
      </c>
      <c r="D60" s="26" t="n">
        <f aca="false">_xlfn.NUMBERVALUE(RIGHT(A60,2))-43</f>
        <v>24</v>
      </c>
      <c r="E60" s="27" t="n">
        <f aca="false">DATE(2000+D60,C60,B60)</f>
        <v>45352</v>
      </c>
      <c r="F60" s="28" t="n">
        <v>10.3386</v>
      </c>
      <c r="G60" s="28" t="n">
        <v>10.3387</v>
      </c>
      <c r="H60" s="28" t="n">
        <v>10.3386</v>
      </c>
      <c r="I60" s="47" t="n">
        <f aca="false">F60-F61</f>
        <v>0.00140000000000029</v>
      </c>
      <c r="J60" s="30" t="n">
        <f aca="false">100*I60/(F61*(E60-E61))</f>
        <v>0.0135433192740809</v>
      </c>
      <c r="K60" s="31" t="n">
        <f aca="false">IF(H60&lt;H61,1+K61,0)</f>
        <v>0</v>
      </c>
      <c r="L60" s="32" t="n">
        <f aca="false">MIN(0, H60-MAX(H60:H80))</f>
        <v>0</v>
      </c>
      <c r="M60" s="48" t="n">
        <f aca="false">ABS(L60)/MAX(H61:H71)</f>
        <v>0</v>
      </c>
    </row>
    <row r="61" customFormat="false" ht="15" hidden="false" customHeight="false" outlineLevel="0" collapsed="false">
      <c r="A61" s="25" t="s">
        <v>72</v>
      </c>
      <c r="B61" s="25" t="str">
        <f aca="false">LEFT(A61,2)</f>
        <v>29</v>
      </c>
      <c r="C61" s="26" t="n">
        <f aca="false">VLOOKUP(MID(A61,4,4),MONTHS!$A$1:$B$12,2,0)</f>
        <v>2</v>
      </c>
      <c r="D61" s="26" t="n">
        <f aca="false">_xlfn.NUMBERVALUE(RIGHT(A61,2))-43</f>
        <v>24</v>
      </c>
      <c r="E61" s="27" t="n">
        <f aca="false">DATE(2000+D61,C61,B61)</f>
        <v>45351</v>
      </c>
      <c r="F61" s="28" t="n">
        <v>10.3372</v>
      </c>
      <c r="G61" s="28" t="n">
        <v>10.3373</v>
      </c>
      <c r="H61" s="28" t="n">
        <v>10.3372</v>
      </c>
      <c r="I61" s="47" t="n">
        <f aca="false">F61-F62</f>
        <v>0.000599999999998602</v>
      </c>
      <c r="J61" s="30" t="n">
        <f aca="false">100*I61/(F62*(E61-E62))</f>
        <v>0.00580461660505971</v>
      </c>
      <c r="K61" s="31" t="n">
        <f aca="false">IF(H61&lt;H62,1+K62,0)</f>
        <v>0</v>
      </c>
      <c r="L61" s="32" t="n">
        <f aca="false">MIN(0, H61-MAX(H61:H81))</f>
        <v>0</v>
      </c>
      <c r="M61" s="48" t="n">
        <f aca="false">ABS(L61)/MAX(H62:H72)</f>
        <v>0</v>
      </c>
    </row>
    <row r="62" customFormat="false" ht="15" hidden="false" customHeight="false" outlineLevel="0" collapsed="false">
      <c r="A62" s="25" t="s">
        <v>73</v>
      </c>
      <c r="B62" s="25" t="str">
        <f aca="false">LEFT(A62,2)</f>
        <v>28</v>
      </c>
      <c r="C62" s="26" t="n">
        <f aca="false">VLOOKUP(MID(A62,4,4),MONTHS!$A$1:$B$12,2,0)</f>
        <v>2</v>
      </c>
      <c r="D62" s="26" t="n">
        <f aca="false">_xlfn.NUMBERVALUE(RIGHT(A62,2))-43</f>
        <v>24</v>
      </c>
      <c r="E62" s="27" t="n">
        <f aca="false">DATE(2000+D62,C62,B62)</f>
        <v>45350</v>
      </c>
      <c r="F62" s="28" t="n">
        <v>10.3366</v>
      </c>
      <c r="G62" s="28" t="n">
        <v>10.3367</v>
      </c>
      <c r="H62" s="28" t="n">
        <v>10.3366</v>
      </c>
      <c r="I62" s="47" t="n">
        <f aca="false">F62-F63</f>
        <v>0.000700000000000145</v>
      </c>
      <c r="J62" s="30" t="n">
        <f aca="false">100*I62/(F63*(E62-E63))</f>
        <v>0.0067725113439579</v>
      </c>
      <c r="K62" s="31" t="n">
        <f aca="false">IF(H62&lt;H63,1+K63,0)</f>
        <v>0</v>
      </c>
      <c r="L62" s="32" t="n">
        <f aca="false">MIN(0, H62-MAX(H62:H82))</f>
        <v>0</v>
      </c>
      <c r="M62" s="48" t="n">
        <f aca="false">ABS(L62)/MAX(H63:H73)</f>
        <v>0</v>
      </c>
    </row>
    <row r="63" customFormat="false" ht="15" hidden="false" customHeight="false" outlineLevel="0" collapsed="false">
      <c r="A63" s="25" t="s">
        <v>74</v>
      </c>
      <c r="B63" s="25" t="str">
        <f aca="false">LEFT(A63,2)</f>
        <v>27</v>
      </c>
      <c r="C63" s="26" t="n">
        <f aca="false">VLOOKUP(MID(A63,4,4),MONTHS!$A$1:$B$12,2,0)</f>
        <v>2</v>
      </c>
      <c r="D63" s="26" t="n">
        <f aca="false">_xlfn.NUMBERVALUE(RIGHT(A63,2))-43</f>
        <v>24</v>
      </c>
      <c r="E63" s="27" t="n">
        <f aca="false">DATE(2000+D63,C63,B63)</f>
        <v>45349</v>
      </c>
      <c r="F63" s="28" t="n">
        <v>10.3359</v>
      </c>
      <c r="G63" s="28" t="n">
        <v>10.336</v>
      </c>
      <c r="H63" s="28" t="n">
        <v>10.3359</v>
      </c>
      <c r="I63" s="47" t="n">
        <f aca="false">F63-F64</f>
        <v>0.00330000000000119</v>
      </c>
      <c r="J63" s="30" t="n">
        <f aca="false">100*I63/(F64*(E63-E64))</f>
        <v>0.00798443760525229</v>
      </c>
      <c r="K63" s="31" t="n">
        <f aca="false">IF(H63&lt;H64,1+K64,0)</f>
        <v>0</v>
      </c>
      <c r="L63" s="32" t="n">
        <f aca="false">MIN(0, H63-MAX(H63:H83))</f>
        <v>0</v>
      </c>
      <c r="M63" s="48" t="n">
        <f aca="false">ABS(L63)/MAX(H64:H74)</f>
        <v>0</v>
      </c>
    </row>
    <row r="64" customFormat="false" ht="15" hidden="false" customHeight="false" outlineLevel="0" collapsed="false">
      <c r="A64" s="25" t="s">
        <v>75</v>
      </c>
      <c r="B64" s="25" t="str">
        <f aca="false">LEFT(A64,2)</f>
        <v>23</v>
      </c>
      <c r="C64" s="26" t="n">
        <f aca="false">VLOOKUP(MID(A64,4,4),MONTHS!$A$1:$B$12,2,0)</f>
        <v>2</v>
      </c>
      <c r="D64" s="26" t="n">
        <f aca="false">_xlfn.NUMBERVALUE(RIGHT(A64,2))-43</f>
        <v>24</v>
      </c>
      <c r="E64" s="27" t="n">
        <f aca="false">DATE(2000+D64,C64,B64)</f>
        <v>45345</v>
      </c>
      <c r="F64" s="28" t="n">
        <v>10.3326</v>
      </c>
      <c r="G64" s="28" t="n">
        <v>10.3327</v>
      </c>
      <c r="H64" s="28" t="n">
        <v>10.3326</v>
      </c>
      <c r="I64" s="47" t="n">
        <f aca="false">F64-F65</f>
        <v>0.00159999999999982</v>
      </c>
      <c r="J64" s="30" t="n">
        <f aca="false">100*I64/(F65*(E64-E65))</f>
        <v>0.0154873681153792</v>
      </c>
      <c r="K64" s="31" t="n">
        <f aca="false">IF(H64&lt;H65,1+K65,0)</f>
        <v>0</v>
      </c>
      <c r="L64" s="32" t="n">
        <f aca="false">MIN(0, H64-MAX(H64:H84))</f>
        <v>0</v>
      </c>
      <c r="M64" s="48" t="n">
        <f aca="false">ABS(L64)/MAX(H65:H75)</f>
        <v>0</v>
      </c>
    </row>
    <row r="65" customFormat="false" ht="15" hidden="false" customHeight="false" outlineLevel="0" collapsed="false">
      <c r="A65" s="25" t="s">
        <v>76</v>
      </c>
      <c r="B65" s="25" t="str">
        <f aca="false">LEFT(A65,2)</f>
        <v>22</v>
      </c>
      <c r="C65" s="26" t="n">
        <f aca="false">VLOOKUP(MID(A65,4,4),MONTHS!$A$1:$B$12,2,0)</f>
        <v>2</v>
      </c>
      <c r="D65" s="26" t="n">
        <f aca="false">_xlfn.NUMBERVALUE(RIGHT(A65,2))-43</f>
        <v>24</v>
      </c>
      <c r="E65" s="27" t="n">
        <f aca="false">DATE(2000+D65,C65,B65)</f>
        <v>45344</v>
      </c>
      <c r="F65" s="28" t="n">
        <v>10.331</v>
      </c>
      <c r="G65" s="28" t="n">
        <v>10.3311</v>
      </c>
      <c r="H65" s="28" t="n">
        <v>10.331</v>
      </c>
      <c r="I65" s="47" t="n">
        <f aca="false">F65-F66</f>
        <v>0.000499999999998835</v>
      </c>
      <c r="J65" s="30" t="n">
        <f aca="false">100*I65/(F66*(E65-E66))</f>
        <v>0.00484003678426828</v>
      </c>
      <c r="K65" s="31" t="n">
        <f aca="false">IF(H65&lt;H66,1+K66,0)</f>
        <v>0</v>
      </c>
      <c r="L65" s="32" t="n">
        <f aca="false">MIN(0, H65-MAX(H65:H85))</f>
        <v>0</v>
      </c>
      <c r="M65" s="48" t="n">
        <f aca="false">ABS(L65)/MAX(H66:H76)</f>
        <v>0</v>
      </c>
    </row>
    <row r="66" customFormat="false" ht="15" hidden="false" customHeight="false" outlineLevel="0" collapsed="false">
      <c r="A66" s="25" t="s">
        <v>77</v>
      </c>
      <c r="B66" s="25" t="str">
        <f aca="false">LEFT(A66,2)</f>
        <v>21</v>
      </c>
      <c r="C66" s="26" t="n">
        <f aca="false">VLOOKUP(MID(A66,4,4),MONTHS!$A$1:$B$12,2,0)</f>
        <v>2</v>
      </c>
      <c r="D66" s="26" t="n">
        <f aca="false">_xlfn.NUMBERVALUE(RIGHT(A66,2))-43</f>
        <v>24</v>
      </c>
      <c r="E66" s="27" t="n">
        <f aca="false">DATE(2000+D66,C66,B66)</f>
        <v>45343</v>
      </c>
      <c r="F66" s="28" t="n">
        <v>10.3305</v>
      </c>
      <c r="G66" s="28" t="n">
        <v>10.3306</v>
      </c>
      <c r="H66" s="28" t="n">
        <v>10.3305</v>
      </c>
      <c r="I66" s="47" t="n">
        <f aca="false">F66-F67</f>
        <v>0.00120000000000076</v>
      </c>
      <c r="J66" s="30" t="n">
        <f aca="false">100*I66/(F67*(E66-E67))</f>
        <v>0.0116174377741062</v>
      </c>
      <c r="K66" s="31" t="n">
        <f aca="false">IF(H66&lt;H67,1+K67,0)</f>
        <v>0</v>
      </c>
      <c r="L66" s="32" t="n">
        <f aca="false">MIN(0, H66-MAX(H66:H86))</f>
        <v>0</v>
      </c>
      <c r="M66" s="48" t="n">
        <f aca="false">ABS(L66)/MAX(H67:H77)</f>
        <v>0</v>
      </c>
    </row>
    <row r="67" customFormat="false" ht="15" hidden="false" customHeight="false" outlineLevel="0" collapsed="false">
      <c r="A67" s="25" t="s">
        <v>78</v>
      </c>
      <c r="B67" s="25" t="str">
        <f aca="false">LEFT(A67,2)</f>
        <v>20</v>
      </c>
      <c r="C67" s="26" t="n">
        <f aca="false">VLOOKUP(MID(A67,4,4),MONTHS!$A$1:$B$12,2,0)</f>
        <v>2</v>
      </c>
      <c r="D67" s="26" t="n">
        <f aca="false">_xlfn.NUMBERVALUE(RIGHT(A67,2))-43</f>
        <v>24</v>
      </c>
      <c r="E67" s="27" t="n">
        <f aca="false">DATE(2000+D67,C67,B67)</f>
        <v>45342</v>
      </c>
      <c r="F67" s="28" t="n">
        <v>10.3293</v>
      </c>
      <c r="G67" s="28" t="n">
        <v>10.3294</v>
      </c>
      <c r="H67" s="28" t="n">
        <v>10.3293</v>
      </c>
      <c r="I67" s="47" t="n">
        <f aca="false">F67-F68</f>
        <v>0.000999999999999446</v>
      </c>
      <c r="J67" s="30" t="n">
        <f aca="false">100*I67/(F68*(E67-E68))</f>
        <v>0.00968213549179871</v>
      </c>
      <c r="K67" s="31" t="n">
        <f aca="false">IF(H67&lt;H68,1+K68,0)</f>
        <v>0</v>
      </c>
      <c r="L67" s="32" t="n">
        <f aca="false">MIN(0, H67-MAX(H67:H87))</f>
        <v>0</v>
      </c>
      <c r="M67" s="48" t="n">
        <f aca="false">ABS(L67)/MAX(H68:H78)</f>
        <v>0</v>
      </c>
    </row>
    <row r="68" customFormat="false" ht="15" hidden="false" customHeight="false" outlineLevel="0" collapsed="false">
      <c r="A68" s="25" t="s">
        <v>79</v>
      </c>
      <c r="B68" s="25" t="str">
        <f aca="false">LEFT(A68,2)</f>
        <v>19</v>
      </c>
      <c r="C68" s="26" t="n">
        <f aca="false">VLOOKUP(MID(A68,4,4),MONTHS!$A$1:$B$12,2,0)</f>
        <v>2</v>
      </c>
      <c r="D68" s="26" t="n">
        <f aca="false">_xlfn.NUMBERVALUE(RIGHT(A68,2))-43</f>
        <v>24</v>
      </c>
      <c r="E68" s="27" t="n">
        <f aca="false">DATE(2000+D68,C68,B68)</f>
        <v>45341</v>
      </c>
      <c r="F68" s="28" t="n">
        <v>10.3283</v>
      </c>
      <c r="G68" s="28" t="n">
        <v>10.3284</v>
      </c>
      <c r="H68" s="28" t="n">
        <v>10.3283</v>
      </c>
      <c r="I68" s="47" t="n">
        <f aca="false">F68-F69</f>
        <v>0.00250000000000128</v>
      </c>
      <c r="J68" s="30" t="n">
        <f aca="false">100*I68/(F69*(E68-E69))</f>
        <v>0.008070399710761</v>
      </c>
      <c r="K68" s="31" t="n">
        <f aca="false">IF(H68&lt;H69,1+K69,0)</f>
        <v>0</v>
      </c>
      <c r="L68" s="32" t="n">
        <f aca="false">MIN(0, H68-MAX(H68:H88))</f>
        <v>0</v>
      </c>
      <c r="M68" s="48" t="n">
        <f aca="false">ABS(L68)/MAX(H69:H79)</f>
        <v>0</v>
      </c>
    </row>
    <row r="69" customFormat="false" ht="15" hidden="false" customHeight="false" outlineLevel="0" collapsed="false">
      <c r="A69" s="25" t="s">
        <v>80</v>
      </c>
      <c r="B69" s="25" t="str">
        <f aca="false">LEFT(A69,2)</f>
        <v>16</v>
      </c>
      <c r="C69" s="26" t="n">
        <f aca="false">VLOOKUP(MID(A69,4,4),MONTHS!$A$1:$B$12,2,0)</f>
        <v>2</v>
      </c>
      <c r="D69" s="26" t="n">
        <f aca="false">_xlfn.NUMBERVALUE(RIGHT(A69,2))-43</f>
        <v>24</v>
      </c>
      <c r="E69" s="27" t="n">
        <f aca="false">DATE(2000+D69,C69,B69)</f>
        <v>45338</v>
      </c>
      <c r="F69" s="28" t="n">
        <v>10.3258</v>
      </c>
      <c r="G69" s="28" t="n">
        <v>10.3259</v>
      </c>
      <c r="H69" s="28" t="n">
        <v>10.3258</v>
      </c>
      <c r="I69" s="47" t="n">
        <f aca="false">F69-F70</f>
        <v>0.000399999999999068</v>
      </c>
      <c r="J69" s="30" t="n">
        <f aca="false">100*I69/(F70*(E69-E70))</f>
        <v>0.00387394192960145</v>
      </c>
      <c r="K69" s="31" t="n">
        <f aca="false">IF(H69&lt;H70,1+K70,0)</f>
        <v>0</v>
      </c>
      <c r="L69" s="32" t="n">
        <f aca="false">MIN(0, H69-MAX(H69:H89))</f>
        <v>0</v>
      </c>
      <c r="M69" s="48" t="n">
        <f aca="false">ABS(L69)/MAX(H70:H80)</f>
        <v>0</v>
      </c>
    </row>
    <row r="70" customFormat="false" ht="15" hidden="false" customHeight="false" outlineLevel="0" collapsed="false">
      <c r="A70" s="25" t="s">
        <v>81</v>
      </c>
      <c r="B70" s="25" t="str">
        <f aca="false">LEFT(A70,2)</f>
        <v>15</v>
      </c>
      <c r="C70" s="26" t="n">
        <f aca="false">VLOOKUP(MID(A70,4,4),MONTHS!$A$1:$B$12,2,0)</f>
        <v>2</v>
      </c>
      <c r="D70" s="26" t="n">
        <f aca="false">_xlfn.NUMBERVALUE(RIGHT(A70,2))-43</f>
        <v>24</v>
      </c>
      <c r="E70" s="27" t="n">
        <f aca="false">DATE(2000+D70,C70,B70)</f>
        <v>45337</v>
      </c>
      <c r="F70" s="28" t="n">
        <v>10.3254</v>
      </c>
      <c r="G70" s="28" t="n">
        <v>10.3255</v>
      </c>
      <c r="H70" s="28" t="n">
        <v>10.3254</v>
      </c>
      <c r="I70" s="47" t="n">
        <f aca="false">F70-F71</f>
        <v>0.00239999999999974</v>
      </c>
      <c r="J70" s="30" t="n">
        <f aca="false">100*I70/(F71*(E70-E71))</f>
        <v>0.0232490555071175</v>
      </c>
      <c r="K70" s="31" t="n">
        <f aca="false">IF(H70&lt;H71,1+K71,0)</f>
        <v>0</v>
      </c>
      <c r="L70" s="32" t="n">
        <f aca="false">MIN(0, H70-MAX(H70:H90))</f>
        <v>0</v>
      </c>
      <c r="M70" s="48" t="n">
        <f aca="false">ABS(L70)/MAX(H71:H81)</f>
        <v>0</v>
      </c>
    </row>
    <row r="71" customFormat="false" ht="15" hidden="false" customHeight="false" outlineLevel="0" collapsed="false">
      <c r="A71" s="25" t="s">
        <v>82</v>
      </c>
      <c r="B71" s="25" t="str">
        <f aca="false">LEFT(A71,2)</f>
        <v>14</v>
      </c>
      <c r="C71" s="26" t="n">
        <f aca="false">VLOOKUP(MID(A71,4,4),MONTHS!$A$1:$B$12,2,0)</f>
        <v>2</v>
      </c>
      <c r="D71" s="26" t="n">
        <f aca="false">_xlfn.NUMBERVALUE(RIGHT(A71,2))-43</f>
        <v>24</v>
      </c>
      <c r="E71" s="27" t="n">
        <f aca="false">DATE(2000+D71,C71,B71)</f>
        <v>45336</v>
      </c>
      <c r="F71" s="28" t="n">
        <v>10.323</v>
      </c>
      <c r="G71" s="28" t="n">
        <v>10.3231</v>
      </c>
      <c r="H71" s="28" t="n">
        <v>10.323</v>
      </c>
      <c r="I71" s="47" t="n">
        <f aca="false">F71-F72</f>
        <v>9.99999999997669E-005</v>
      </c>
      <c r="J71" s="30" t="n">
        <f aca="false">100*I71/(F72*(E71-E72))</f>
        <v>0.000968720030221807</v>
      </c>
      <c r="K71" s="31" t="n">
        <f aca="false">IF(H71&lt;H72,1+K72,0)</f>
        <v>0</v>
      </c>
      <c r="L71" s="32" t="n">
        <f aca="false">MIN(0, H71-MAX(H71:H91))</f>
        <v>0</v>
      </c>
      <c r="M71" s="48" t="n">
        <f aca="false">ABS(L71)/MAX(H72:H82)</f>
        <v>0</v>
      </c>
    </row>
    <row r="72" customFormat="false" ht="15" hidden="false" customHeight="false" outlineLevel="0" collapsed="false">
      <c r="A72" s="25" t="s">
        <v>83</v>
      </c>
      <c r="B72" s="25" t="str">
        <f aca="false">LEFT(A72,2)</f>
        <v>13</v>
      </c>
      <c r="C72" s="26" t="n">
        <f aca="false">VLOOKUP(MID(A72,4,4),MONTHS!$A$1:$B$12,2,0)</f>
        <v>2</v>
      </c>
      <c r="D72" s="26" t="n">
        <f aca="false">_xlfn.NUMBERVALUE(RIGHT(A72,2))-43</f>
        <v>24</v>
      </c>
      <c r="E72" s="27" t="n">
        <f aca="false">DATE(2000+D72,C72,B72)</f>
        <v>45335</v>
      </c>
      <c r="F72" s="28" t="n">
        <v>10.3229</v>
      </c>
      <c r="G72" s="28" t="n">
        <v>10.323</v>
      </c>
      <c r="H72" s="28" t="n">
        <v>10.3229</v>
      </c>
      <c r="I72" s="47" t="n">
        <f aca="false">F72-F73</f>
        <v>0.00150000000000006</v>
      </c>
      <c r="J72" s="30" t="n">
        <f aca="false">100*I72/(F73*(E72-E73))</f>
        <v>0.0145329122018336</v>
      </c>
      <c r="K72" s="31" t="n">
        <f aca="false">IF(H72&lt;H73,1+K73,0)</f>
        <v>0</v>
      </c>
      <c r="L72" s="32" t="n">
        <f aca="false">MIN(0, H72-MAX(H72:H92))</f>
        <v>0</v>
      </c>
      <c r="M72" s="48" t="n">
        <f aca="false">ABS(L72)/MAX(H73:H83)</f>
        <v>0</v>
      </c>
    </row>
    <row r="73" customFormat="false" ht="15" hidden="false" customHeight="false" outlineLevel="0" collapsed="false">
      <c r="A73" s="25" t="s">
        <v>84</v>
      </c>
      <c r="B73" s="25" t="str">
        <f aca="false">LEFT(A73,2)</f>
        <v>12</v>
      </c>
      <c r="C73" s="26" t="n">
        <f aca="false">VLOOKUP(MID(A73,4,4),MONTHS!$A$1:$B$12,2,0)</f>
        <v>2</v>
      </c>
      <c r="D73" s="26" t="n">
        <f aca="false">_xlfn.NUMBERVALUE(RIGHT(A73,2))-43</f>
        <v>24</v>
      </c>
      <c r="E73" s="27" t="n">
        <f aca="false">DATE(2000+D73,C73,B73)</f>
        <v>45334</v>
      </c>
      <c r="F73" s="28" t="n">
        <v>10.3214</v>
      </c>
      <c r="G73" s="28" t="n">
        <v>10.3215</v>
      </c>
      <c r="H73" s="28" t="n">
        <v>10.3214</v>
      </c>
      <c r="I73" s="47" t="n">
        <f aca="false">F73-F74</f>
        <v>0.0022000000000002</v>
      </c>
      <c r="J73" s="30" t="n">
        <f aca="false">100*I73/(F74*(E73-E74))</f>
        <v>0.00710649404346655</v>
      </c>
      <c r="K73" s="31" t="n">
        <f aca="false">IF(H73&lt;H74,1+K74,0)</f>
        <v>0</v>
      </c>
      <c r="L73" s="32" t="n">
        <f aca="false">MIN(0, H73-MAX(H73:H93))</f>
        <v>0</v>
      </c>
      <c r="M73" s="48" t="n">
        <f aca="false">ABS(L73)/MAX(H74:H84)</f>
        <v>0</v>
      </c>
    </row>
    <row r="74" customFormat="false" ht="15" hidden="false" customHeight="false" outlineLevel="0" collapsed="false">
      <c r="A74" s="25" t="s">
        <v>85</v>
      </c>
      <c r="B74" s="25" t="str">
        <f aca="false">LEFT(A74,2)</f>
        <v>09</v>
      </c>
      <c r="C74" s="26" t="n">
        <f aca="false">VLOOKUP(MID(A74,4,4),MONTHS!$A$1:$B$12,2,0)</f>
        <v>2</v>
      </c>
      <c r="D74" s="26" t="n">
        <f aca="false">_xlfn.NUMBERVALUE(RIGHT(A74,2))-43</f>
        <v>24</v>
      </c>
      <c r="E74" s="27" t="n">
        <f aca="false">DATE(2000+D74,C74,B74)</f>
        <v>45331</v>
      </c>
      <c r="F74" s="28" t="n">
        <v>10.3192</v>
      </c>
      <c r="G74" s="28" t="n">
        <v>10.3193</v>
      </c>
      <c r="H74" s="28" t="n">
        <v>10.3192</v>
      </c>
      <c r="I74" s="47" t="n">
        <f aca="false">F74-F75</f>
        <v>0.000300000000001077</v>
      </c>
      <c r="J74" s="30" t="n">
        <f aca="false">100*I74/(F75*(E74-E75))</f>
        <v>0.00290728662939923</v>
      </c>
      <c r="K74" s="31" t="n">
        <f aca="false">IF(H74&lt;H75,1+K75,0)</f>
        <v>0</v>
      </c>
      <c r="L74" s="32" t="n">
        <f aca="false">MIN(0, H74-MAX(H74:H94))</f>
        <v>0</v>
      </c>
      <c r="M74" s="48" t="n">
        <f aca="false">ABS(L74)/MAX(H75:H85)</f>
        <v>0</v>
      </c>
    </row>
    <row r="75" customFormat="false" ht="15" hidden="false" customHeight="false" outlineLevel="0" collapsed="false">
      <c r="A75" s="25" t="s">
        <v>86</v>
      </c>
      <c r="B75" s="25" t="str">
        <f aca="false">LEFT(A75,2)</f>
        <v>08</v>
      </c>
      <c r="C75" s="26" t="n">
        <f aca="false">VLOOKUP(MID(A75,4,4),MONTHS!$A$1:$B$12,2,0)</f>
        <v>2</v>
      </c>
      <c r="D75" s="26" t="n">
        <f aca="false">_xlfn.NUMBERVALUE(RIGHT(A75,2))-43</f>
        <v>24</v>
      </c>
      <c r="E75" s="27" t="n">
        <f aca="false">DATE(2000+D75,C75,B75)</f>
        <v>45330</v>
      </c>
      <c r="F75" s="28" t="n">
        <v>10.3189</v>
      </c>
      <c r="G75" s="28" t="n">
        <v>10.319</v>
      </c>
      <c r="H75" s="28" t="n">
        <v>10.3189</v>
      </c>
      <c r="I75" s="47" t="n">
        <f aca="false">F75-F76</f>
        <v>0.00369999999999848</v>
      </c>
      <c r="J75" s="30" t="n">
        <f aca="false">100*I75/(F76*(E75-E76))</f>
        <v>0.0358693966185676</v>
      </c>
      <c r="K75" s="31" t="n">
        <f aca="false">IF(H75&lt;H76,1+K76,0)</f>
        <v>0</v>
      </c>
      <c r="L75" s="32" t="n">
        <f aca="false">MIN(0, H75-MAX(H75:H95))</f>
        <v>0</v>
      </c>
      <c r="M75" s="48" t="n">
        <f aca="false">ABS(L75)/MAX(H76:H86)</f>
        <v>0</v>
      </c>
    </row>
    <row r="76" customFormat="false" ht="15" hidden="false" customHeight="false" outlineLevel="0" collapsed="false">
      <c r="A76" s="25" t="s">
        <v>87</v>
      </c>
      <c r="B76" s="25" t="str">
        <f aca="false">LEFT(A76,2)</f>
        <v>07</v>
      </c>
      <c r="C76" s="26" t="n">
        <f aca="false">VLOOKUP(MID(A76,4,4),MONTHS!$A$1:$B$12,2,0)</f>
        <v>2</v>
      </c>
      <c r="D76" s="26" t="n">
        <f aca="false">_xlfn.NUMBERVALUE(RIGHT(A76,2))-43</f>
        <v>24</v>
      </c>
      <c r="E76" s="27" t="n">
        <f aca="false">DATE(2000+D76,C76,B76)</f>
        <v>45329</v>
      </c>
      <c r="F76" s="28" t="n">
        <v>10.3152</v>
      </c>
      <c r="G76" s="28" t="n">
        <v>10.3153</v>
      </c>
      <c r="H76" s="28" t="n">
        <v>10.3152</v>
      </c>
      <c r="I76" s="47" t="n">
        <f aca="false">F76-F77</f>
        <v>0.00140000000000029</v>
      </c>
      <c r="J76" s="30" t="n">
        <f aca="false">100*I76/(F77*(E76-E77))</f>
        <v>0.0135740464232416</v>
      </c>
      <c r="K76" s="31" t="n">
        <f aca="false">IF(H76&lt;H77,1+K77,0)</f>
        <v>0</v>
      </c>
      <c r="L76" s="32" t="n">
        <f aca="false">MIN(0, H76-MAX(H76:H96))</f>
        <v>0</v>
      </c>
      <c r="M76" s="48" t="n">
        <f aca="false">ABS(L76)/MAX(H77:H87)</f>
        <v>0</v>
      </c>
    </row>
    <row r="77" customFormat="false" ht="15" hidden="false" customHeight="false" outlineLevel="0" collapsed="false">
      <c r="A77" s="25" t="s">
        <v>88</v>
      </c>
      <c r="B77" s="25" t="str">
        <f aca="false">LEFT(A77,2)</f>
        <v>06</v>
      </c>
      <c r="C77" s="26" t="n">
        <f aca="false">VLOOKUP(MID(A77,4,4),MONTHS!$A$1:$B$12,2,0)</f>
        <v>2</v>
      </c>
      <c r="D77" s="26" t="n">
        <f aca="false">_xlfn.NUMBERVALUE(RIGHT(A77,2))-43</f>
        <v>24</v>
      </c>
      <c r="E77" s="27" t="n">
        <f aca="false">DATE(2000+D77,C77,B77)</f>
        <v>45328</v>
      </c>
      <c r="F77" s="28" t="n">
        <v>10.3138</v>
      </c>
      <c r="G77" s="28" t="n">
        <v>10.3139</v>
      </c>
      <c r="H77" s="28" t="n">
        <v>10.3138</v>
      </c>
      <c r="I77" s="47" t="n">
        <f aca="false">F77-F78</f>
        <v>0.00140000000000029</v>
      </c>
      <c r="J77" s="30" t="n">
        <f aca="false">100*I77/(F78*(E77-E78))</f>
        <v>0.0135758892207468</v>
      </c>
      <c r="K77" s="31" t="n">
        <f aca="false">IF(H77&lt;H78,1+K78,0)</f>
        <v>0</v>
      </c>
      <c r="L77" s="32" t="n">
        <f aca="false">MIN(0, H77-MAX(H77:H97))</f>
        <v>0</v>
      </c>
      <c r="M77" s="48" t="n">
        <f aca="false">ABS(L77)/MAX(H78:H88)</f>
        <v>0</v>
      </c>
    </row>
    <row r="78" customFormat="false" ht="15" hidden="false" customHeight="false" outlineLevel="0" collapsed="false">
      <c r="A78" s="25" t="s">
        <v>89</v>
      </c>
      <c r="B78" s="25" t="str">
        <f aca="false">LEFT(A78,2)</f>
        <v>05</v>
      </c>
      <c r="C78" s="26" t="n">
        <f aca="false">VLOOKUP(MID(A78,4,4),MONTHS!$A$1:$B$12,2,0)</f>
        <v>2</v>
      </c>
      <c r="D78" s="26" t="n">
        <f aca="false">_xlfn.NUMBERVALUE(RIGHT(A78,2))-43</f>
        <v>24</v>
      </c>
      <c r="E78" s="27" t="n">
        <f aca="false">DATE(2000+D78,C78,B78)</f>
        <v>45327</v>
      </c>
      <c r="F78" s="28" t="n">
        <v>10.3124</v>
      </c>
      <c r="G78" s="28" t="n">
        <v>10.3125</v>
      </c>
      <c r="H78" s="28" t="n">
        <v>10.3124</v>
      </c>
      <c r="I78" s="47" t="n">
        <f aca="false">F78-F79</f>
        <v>0.00210000000000043</v>
      </c>
      <c r="J78" s="30" t="n">
        <f aca="false">100*I78/(F79*(E78-E79))</f>
        <v>0.0067893271776781</v>
      </c>
      <c r="K78" s="31" t="n">
        <f aca="false">IF(H78&lt;H79,1+K79,0)</f>
        <v>0</v>
      </c>
      <c r="L78" s="32" t="n">
        <f aca="false">MIN(0, H78-MAX(H78:H98))</f>
        <v>0</v>
      </c>
      <c r="M78" s="48" t="n">
        <f aca="false">ABS(L78)/MAX(H79:H89)</f>
        <v>0</v>
      </c>
    </row>
    <row r="79" customFormat="false" ht="15" hidden="false" customHeight="false" outlineLevel="0" collapsed="false">
      <c r="A79" s="25" t="s">
        <v>90</v>
      </c>
      <c r="B79" s="25" t="str">
        <f aca="false">LEFT(A79,2)</f>
        <v>02</v>
      </c>
      <c r="C79" s="26" t="n">
        <f aca="false">VLOOKUP(MID(A79,4,4),MONTHS!$A$1:$B$12,2,0)</f>
        <v>2</v>
      </c>
      <c r="D79" s="26" t="n">
        <f aca="false">_xlfn.NUMBERVALUE(RIGHT(A79,2))-43</f>
        <v>24</v>
      </c>
      <c r="E79" s="27" t="n">
        <f aca="false">DATE(2000+D79,C79,B79)</f>
        <v>45324</v>
      </c>
      <c r="F79" s="28" t="n">
        <v>10.3103</v>
      </c>
      <c r="G79" s="28" t="n">
        <v>10.3104</v>
      </c>
      <c r="H79" s="28" t="n">
        <v>10.3103</v>
      </c>
      <c r="I79" s="47" t="n">
        <f aca="false">F79-F80</f>
        <v>0.00169999999999959</v>
      </c>
      <c r="J79" s="30" t="n">
        <f aca="false">100*I79/(F80*(E79-E80))</f>
        <v>0.0164910851133965</v>
      </c>
      <c r="K79" s="31" t="n">
        <f aca="false">IF(H79&lt;H80,1+K80,0)</f>
        <v>0</v>
      </c>
      <c r="L79" s="32" t="n">
        <f aca="false">MIN(0, H79-MAX(H79:H99))</f>
        <v>0</v>
      </c>
      <c r="M79" s="48" t="n">
        <f aca="false">ABS(L79)/MAX(H80:H90)</f>
        <v>0</v>
      </c>
    </row>
    <row r="80" customFormat="false" ht="15" hidden="false" customHeight="false" outlineLevel="0" collapsed="false">
      <c r="A80" s="25" t="s">
        <v>91</v>
      </c>
      <c r="B80" s="25" t="str">
        <f aca="false">LEFT(A80,2)</f>
        <v>01</v>
      </c>
      <c r="C80" s="26" t="n">
        <f aca="false">VLOOKUP(MID(A80,4,4),MONTHS!$A$1:$B$12,2,0)</f>
        <v>2</v>
      </c>
      <c r="D80" s="26" t="n">
        <f aca="false">_xlfn.NUMBERVALUE(RIGHT(A80,2))-43</f>
        <v>24</v>
      </c>
      <c r="E80" s="27" t="n">
        <f aca="false">DATE(2000+D80,C80,B80)</f>
        <v>45323</v>
      </c>
      <c r="F80" s="28" t="n">
        <v>10.3086</v>
      </c>
      <c r="G80" s="28" t="n">
        <v>10.3087</v>
      </c>
      <c r="H80" s="28" t="n">
        <v>10.3086</v>
      </c>
      <c r="I80" s="47" t="n">
        <f aca="false">F80-F81</f>
        <v>0.00159999999999982</v>
      </c>
      <c r="J80" s="30" t="n">
        <f aca="false">100*I80/(F81*(E80-E81))</f>
        <v>0.0155234306781782</v>
      </c>
      <c r="K80" s="31" t="n">
        <f aca="false">IF(H80&lt;H81,1+K81,0)</f>
        <v>0</v>
      </c>
      <c r="L80" s="32" t="n">
        <f aca="false">MIN(0, H80-MAX(H80:H100))</f>
        <v>0</v>
      </c>
      <c r="M80" s="48" t="n">
        <f aca="false">ABS(L80)/MAX(H81:H91)</f>
        <v>0</v>
      </c>
    </row>
    <row r="81" customFormat="false" ht="15" hidden="false" customHeight="false" outlineLevel="0" collapsed="false">
      <c r="A81" s="25" t="s">
        <v>92</v>
      </c>
      <c r="B81" s="25" t="str">
        <f aca="false">LEFT(A81,2)</f>
        <v>31</v>
      </c>
      <c r="C81" s="26" t="n">
        <f aca="false">VLOOKUP(MID(A81,4,4),MONTHS!$A$1:$B$12,2,0)</f>
        <v>1</v>
      </c>
      <c r="D81" s="26" t="n">
        <f aca="false">_xlfn.NUMBERVALUE(RIGHT(A81,2))-43</f>
        <v>24</v>
      </c>
      <c r="E81" s="27" t="n">
        <f aca="false">DATE(2000+D81,C81,B81)</f>
        <v>45322</v>
      </c>
      <c r="F81" s="28" t="n">
        <v>10.307</v>
      </c>
      <c r="G81" s="28" t="n">
        <v>10.3071</v>
      </c>
      <c r="H81" s="28" t="n">
        <v>10.307</v>
      </c>
      <c r="I81" s="47" t="n">
        <f aca="false">F81-F82</f>
        <v>0.000700000000000145</v>
      </c>
      <c r="J81" s="30" t="n">
        <f aca="false">100*I81/(F82*(E81-E82))</f>
        <v>0.00679196219788037</v>
      </c>
      <c r="K81" s="31" t="n">
        <f aca="false">IF(H81&lt;H82,1+K82,0)</f>
        <v>0</v>
      </c>
      <c r="L81" s="32" t="n">
        <f aca="false">MIN(0, H81-MAX(H81:H101))</f>
        <v>0</v>
      </c>
      <c r="M81" s="48" t="n">
        <f aca="false">ABS(L81)/MAX(H82:H92)</f>
        <v>0</v>
      </c>
    </row>
    <row r="82" customFormat="false" ht="15" hidden="false" customHeight="false" outlineLevel="0" collapsed="false">
      <c r="A82" s="25" t="s">
        <v>93</v>
      </c>
      <c r="B82" s="25" t="str">
        <f aca="false">LEFT(A82,2)</f>
        <v>30</v>
      </c>
      <c r="C82" s="26" t="n">
        <f aca="false">VLOOKUP(MID(A82,4,4),MONTHS!$A$1:$B$12,2,0)</f>
        <v>1</v>
      </c>
      <c r="D82" s="26" t="n">
        <f aca="false">_xlfn.NUMBERVALUE(RIGHT(A82,2))-43</f>
        <v>24</v>
      </c>
      <c r="E82" s="27" t="n">
        <f aca="false">DATE(2000+D82,C82,B82)</f>
        <v>45321</v>
      </c>
      <c r="F82" s="28" t="n">
        <v>10.3063</v>
      </c>
      <c r="G82" s="28" t="n">
        <v>10.3064</v>
      </c>
      <c r="H82" s="28" t="n">
        <v>10.3063</v>
      </c>
      <c r="I82" s="47" t="n">
        <f aca="false">F82-F83</f>
        <v>0.0019000000000009</v>
      </c>
      <c r="J82" s="30" t="n">
        <f aca="false">100*I82/(F83*(E82-E83))</f>
        <v>0.0184387252047756</v>
      </c>
      <c r="K82" s="31" t="n">
        <f aca="false">IF(H82&lt;H83,1+K83,0)</f>
        <v>0</v>
      </c>
      <c r="L82" s="32" t="n">
        <f aca="false">MIN(0, H82-MAX(H82:H102))</f>
        <v>0</v>
      </c>
      <c r="M82" s="48" t="n">
        <f aca="false">ABS(L82)/MAX(H83:H93)</f>
        <v>0</v>
      </c>
    </row>
    <row r="83" customFormat="false" ht="15" hidden="false" customHeight="false" outlineLevel="0" collapsed="false">
      <c r="A83" s="25" t="s">
        <v>94</v>
      </c>
      <c r="B83" s="25" t="str">
        <f aca="false">LEFT(A83,2)</f>
        <v>29</v>
      </c>
      <c r="C83" s="26" t="n">
        <f aca="false">VLOOKUP(MID(A83,4,4),MONTHS!$A$1:$B$12,2,0)</f>
        <v>1</v>
      </c>
      <c r="D83" s="26" t="n">
        <f aca="false">_xlfn.NUMBERVALUE(RIGHT(A83,2))-43</f>
        <v>24</v>
      </c>
      <c r="E83" s="27" t="n">
        <f aca="false">DATE(2000+D83,C83,B83)</f>
        <v>45320</v>
      </c>
      <c r="F83" s="28" t="n">
        <v>10.3044</v>
      </c>
      <c r="G83" s="28" t="n">
        <v>10.3045</v>
      </c>
      <c r="H83" s="28" t="n">
        <v>10.3044</v>
      </c>
      <c r="I83" s="47" t="n">
        <f aca="false">F83-F84</f>
        <v>0.00289999999999857</v>
      </c>
      <c r="J83" s="30" t="n">
        <f aca="false">100*I83/(F84*(E83-E84))</f>
        <v>0.00938374670354987</v>
      </c>
      <c r="K83" s="31" t="n">
        <f aca="false">IF(H83&lt;H84,1+K84,0)</f>
        <v>0</v>
      </c>
      <c r="L83" s="32" t="n">
        <f aca="false">MIN(0, H83-MAX(H83:H103))</f>
        <v>0</v>
      </c>
      <c r="M83" s="48" t="n">
        <f aca="false">ABS(L83)/MAX(H84:H94)</f>
        <v>0</v>
      </c>
    </row>
    <row r="84" customFormat="false" ht="15" hidden="false" customHeight="false" outlineLevel="0" collapsed="false">
      <c r="A84" s="25" t="s">
        <v>95</v>
      </c>
      <c r="B84" s="25" t="str">
        <f aca="false">LEFT(A84,2)</f>
        <v>26</v>
      </c>
      <c r="C84" s="26" t="n">
        <f aca="false">VLOOKUP(MID(A84,4,4),MONTHS!$A$1:$B$12,2,0)</f>
        <v>1</v>
      </c>
      <c r="D84" s="26" t="n">
        <f aca="false">_xlfn.NUMBERVALUE(RIGHT(A84,2))-43</f>
        <v>24</v>
      </c>
      <c r="E84" s="27" t="n">
        <f aca="false">DATE(2000+D84,C84,B84)</f>
        <v>45317</v>
      </c>
      <c r="F84" s="28" t="n">
        <v>10.3015</v>
      </c>
      <c r="G84" s="28" t="n">
        <v>10.3016</v>
      </c>
      <c r="H84" s="28" t="n">
        <v>10.3015</v>
      </c>
      <c r="I84" s="47" t="n">
        <f aca="false">F84-F85</f>
        <v>0.00210000000000043</v>
      </c>
      <c r="J84" s="30" t="n">
        <f aca="false">100*I84/(F85*(E84-E85))</f>
        <v>0.0203895372546016</v>
      </c>
      <c r="K84" s="31" t="n">
        <f aca="false">IF(H84&lt;H85,1+K85,0)</f>
        <v>0</v>
      </c>
      <c r="L84" s="32" t="n">
        <f aca="false">MIN(0, H84-MAX(H84:H104))</f>
        <v>0</v>
      </c>
      <c r="M84" s="48" t="n">
        <f aca="false">ABS(L84)/MAX(H85:H95)</f>
        <v>0</v>
      </c>
    </row>
    <row r="85" customFormat="false" ht="15" hidden="false" customHeight="false" outlineLevel="0" collapsed="false">
      <c r="A85" s="25" t="s">
        <v>96</v>
      </c>
      <c r="B85" s="25" t="str">
        <f aca="false">LEFT(A85,2)</f>
        <v>25</v>
      </c>
      <c r="C85" s="26" t="n">
        <f aca="false">VLOOKUP(MID(A85,4,4),MONTHS!$A$1:$B$12,2,0)</f>
        <v>1</v>
      </c>
      <c r="D85" s="26" t="n">
        <f aca="false">_xlfn.NUMBERVALUE(RIGHT(A85,2))-43</f>
        <v>24</v>
      </c>
      <c r="E85" s="27" t="n">
        <f aca="false">DATE(2000+D85,C85,B85)</f>
        <v>45316</v>
      </c>
      <c r="F85" s="28" t="n">
        <v>10.2994</v>
      </c>
      <c r="G85" s="28" t="n">
        <v>10.2995</v>
      </c>
      <c r="H85" s="28" t="n">
        <v>10.2994</v>
      </c>
      <c r="I85" s="47" t="n">
        <f aca="false">F85-F86</f>
        <v>0.000600000000000378</v>
      </c>
      <c r="J85" s="30" t="n">
        <f aca="false">100*I85/(F86*(E85-E86))</f>
        <v>0.0058259214665823</v>
      </c>
      <c r="K85" s="31" t="n">
        <f aca="false">IF(H85&lt;H86,1+K86,0)</f>
        <v>0</v>
      </c>
      <c r="L85" s="32" t="n">
        <f aca="false">MIN(0, H85-MAX(H85:H105))</f>
        <v>0</v>
      </c>
      <c r="M85" s="48" t="n">
        <f aca="false">ABS(L85)/MAX(H86:H96)</f>
        <v>0</v>
      </c>
    </row>
    <row r="86" customFormat="false" ht="15" hidden="false" customHeight="false" outlineLevel="0" collapsed="false">
      <c r="A86" s="25" t="s">
        <v>97</v>
      </c>
      <c r="B86" s="25" t="str">
        <f aca="false">LEFT(A86,2)</f>
        <v>24</v>
      </c>
      <c r="C86" s="26" t="n">
        <f aca="false">VLOOKUP(MID(A86,4,4),MONTHS!$A$1:$B$12,2,0)</f>
        <v>1</v>
      </c>
      <c r="D86" s="26" t="n">
        <f aca="false">_xlfn.NUMBERVALUE(RIGHT(A86,2))-43</f>
        <v>24</v>
      </c>
      <c r="E86" s="27" t="n">
        <f aca="false">DATE(2000+D86,C86,B86)</f>
        <v>45315</v>
      </c>
      <c r="F86" s="28" t="n">
        <v>10.2988</v>
      </c>
      <c r="G86" s="28" t="n">
        <v>10.2989</v>
      </c>
      <c r="H86" s="28" t="n">
        <v>10.2988</v>
      </c>
      <c r="I86" s="47" t="n">
        <f aca="false">F86-F87</f>
        <v>0.000199999999999534</v>
      </c>
      <c r="J86" s="30" t="n">
        <f aca="false">100*I86/(F87*(E86-E87))</f>
        <v>0.001942011535544</v>
      </c>
      <c r="K86" s="31" t="n">
        <f aca="false">IF(H86&lt;H87,1+K87,0)</f>
        <v>0</v>
      </c>
      <c r="L86" s="32" t="n">
        <f aca="false">MIN(0, H86-MAX(H86:H106))</f>
        <v>0</v>
      </c>
      <c r="M86" s="48" t="n">
        <f aca="false">ABS(L86)/MAX(H87:H97)</f>
        <v>0</v>
      </c>
    </row>
    <row r="87" customFormat="false" ht="15" hidden="false" customHeight="false" outlineLevel="0" collapsed="false">
      <c r="A87" s="25" t="s">
        <v>98</v>
      </c>
      <c r="B87" s="25" t="str">
        <f aca="false">LEFT(A87,2)</f>
        <v>23</v>
      </c>
      <c r="C87" s="26" t="n">
        <f aca="false">VLOOKUP(MID(A87,4,4),MONTHS!$A$1:$B$12,2,0)</f>
        <v>1</v>
      </c>
      <c r="D87" s="26" t="n">
        <f aca="false">_xlfn.NUMBERVALUE(RIGHT(A87,2))-43</f>
        <v>24</v>
      </c>
      <c r="E87" s="27" t="n">
        <f aca="false">DATE(2000+D87,C87,B87)</f>
        <v>45314</v>
      </c>
      <c r="F87" s="28" t="n">
        <v>10.2986</v>
      </c>
      <c r="G87" s="28" t="n">
        <v>10.2987</v>
      </c>
      <c r="H87" s="28" t="n">
        <v>10.2986</v>
      </c>
      <c r="I87" s="47" t="n">
        <f aca="false">F87-F88</f>
        <v>0.00100000000000122</v>
      </c>
      <c r="J87" s="30" t="n">
        <f aca="false">100*I87/(F88*(E87-E88))</f>
        <v>0.00971100062151591</v>
      </c>
      <c r="K87" s="31" t="n">
        <f aca="false">IF(H87&lt;H88,1+K88,0)</f>
        <v>0</v>
      </c>
      <c r="L87" s="32" t="n">
        <f aca="false">MIN(0, H87-MAX(H87:H107))</f>
        <v>0</v>
      </c>
      <c r="M87" s="48" t="n">
        <f aca="false">ABS(L87)/MAX(H88:H98)</f>
        <v>0</v>
      </c>
    </row>
    <row r="88" customFormat="false" ht="15" hidden="false" customHeight="false" outlineLevel="0" collapsed="false">
      <c r="A88" s="25" t="s">
        <v>99</v>
      </c>
      <c r="B88" s="25" t="str">
        <f aca="false">LEFT(A88,2)</f>
        <v>22</v>
      </c>
      <c r="C88" s="26" t="n">
        <f aca="false">VLOOKUP(MID(A88,4,4),MONTHS!$A$1:$B$12,2,0)</f>
        <v>1</v>
      </c>
      <c r="D88" s="26" t="n">
        <f aca="false">_xlfn.NUMBERVALUE(RIGHT(A88,2))-43</f>
        <v>24</v>
      </c>
      <c r="E88" s="27" t="n">
        <f aca="false">DATE(2000+D88,C88,B88)</f>
        <v>45313</v>
      </c>
      <c r="F88" s="28" t="n">
        <v>10.2976</v>
      </c>
      <c r="G88" s="28" t="n">
        <v>10.2977</v>
      </c>
      <c r="H88" s="28" t="n">
        <v>10.2976</v>
      </c>
      <c r="I88" s="47" t="n">
        <f aca="false">F88-F89</f>
        <v>0.00189999999999912</v>
      </c>
      <c r="J88" s="30" t="n">
        <f aca="false">100*I88/(F89*(E88-E89))</f>
        <v>0.0061514353888812</v>
      </c>
      <c r="K88" s="31" t="n">
        <f aca="false">IF(H88&lt;H89,1+K89,0)</f>
        <v>0</v>
      </c>
      <c r="L88" s="32" t="n">
        <f aca="false">MIN(0, H88-MAX(H88:H108))</f>
        <v>0</v>
      </c>
      <c r="M88" s="48" t="n">
        <f aca="false">ABS(L88)/MAX(H89:H99)</f>
        <v>0</v>
      </c>
    </row>
    <row r="89" customFormat="false" ht="15" hidden="false" customHeight="false" outlineLevel="0" collapsed="false">
      <c r="A89" s="25" t="s">
        <v>100</v>
      </c>
      <c r="B89" s="25" t="str">
        <f aca="false">LEFT(A89,2)</f>
        <v>19</v>
      </c>
      <c r="C89" s="26" t="n">
        <f aca="false">VLOOKUP(MID(A89,4,4),MONTHS!$A$1:$B$12,2,0)</f>
        <v>1</v>
      </c>
      <c r="D89" s="26" t="n">
        <f aca="false">_xlfn.NUMBERVALUE(RIGHT(A89,2))-43</f>
        <v>24</v>
      </c>
      <c r="E89" s="27" t="n">
        <f aca="false">DATE(2000+D89,C89,B89)</f>
        <v>45310</v>
      </c>
      <c r="F89" s="28" t="n">
        <v>10.2957</v>
      </c>
      <c r="G89" s="28" t="n">
        <v>10.2958</v>
      </c>
      <c r="H89" s="28" t="n">
        <v>10.2957</v>
      </c>
      <c r="I89" s="47" t="n">
        <f aca="false">F89-F90</f>
        <v>0.000199999999999534</v>
      </c>
      <c r="J89" s="30" t="n">
        <f aca="false">100*I89/(F90*(E89-E90))</f>
        <v>0.0019425962799236</v>
      </c>
      <c r="K89" s="31" t="n">
        <f aca="false">IF(H89&lt;H90,1+K90,0)</f>
        <v>0</v>
      </c>
      <c r="L89" s="32" t="n">
        <f aca="false">MIN(0, H89-MAX(H89:H109))</f>
        <v>0</v>
      </c>
      <c r="M89" s="48" t="n">
        <f aca="false">ABS(L89)/MAX(H90:H100)</f>
        <v>0</v>
      </c>
    </row>
    <row r="90" customFormat="false" ht="15" hidden="false" customHeight="false" outlineLevel="0" collapsed="false">
      <c r="A90" s="25" t="s">
        <v>101</v>
      </c>
      <c r="B90" s="25" t="str">
        <f aca="false">LEFT(A90,2)</f>
        <v>18</v>
      </c>
      <c r="C90" s="26" t="n">
        <f aca="false">VLOOKUP(MID(A90,4,4),MONTHS!$A$1:$B$12,2,0)</f>
        <v>1</v>
      </c>
      <c r="D90" s="26" t="n">
        <f aca="false">_xlfn.NUMBERVALUE(RIGHT(A90,2))-43</f>
        <v>24</v>
      </c>
      <c r="E90" s="27" t="n">
        <f aca="false">DATE(2000+D90,C90,B90)</f>
        <v>45309</v>
      </c>
      <c r="F90" s="28" t="n">
        <v>10.2955</v>
      </c>
      <c r="G90" s="28" t="n">
        <v>10.2956</v>
      </c>
      <c r="H90" s="28" t="n">
        <v>10.2955</v>
      </c>
      <c r="I90" s="47" t="n">
        <f aca="false">F90-F91</f>
        <v>0.000600000000000378</v>
      </c>
      <c r="J90" s="30" t="n">
        <f aca="false">100*I90/(F91*(E90-E91))</f>
        <v>0.0058281284908098</v>
      </c>
      <c r="K90" s="31" t="n">
        <f aca="false">IF(H90&lt;H91,1+K91,0)</f>
        <v>0</v>
      </c>
      <c r="L90" s="32" t="n">
        <f aca="false">MIN(0, H90-MAX(H90:H110))</f>
        <v>0</v>
      </c>
      <c r="M90" s="48" t="n">
        <f aca="false">ABS(L90)/MAX(H91:H101)</f>
        <v>0</v>
      </c>
    </row>
    <row r="91" customFormat="false" ht="15" hidden="false" customHeight="false" outlineLevel="0" collapsed="false">
      <c r="A91" s="25" t="s">
        <v>102</v>
      </c>
      <c r="B91" s="25" t="str">
        <f aca="false">LEFT(A91,2)</f>
        <v>17</v>
      </c>
      <c r="C91" s="26" t="n">
        <f aca="false">VLOOKUP(MID(A91,4,4),MONTHS!$A$1:$B$12,2,0)</f>
        <v>1</v>
      </c>
      <c r="D91" s="26" t="n">
        <f aca="false">_xlfn.NUMBERVALUE(RIGHT(A91,2))-43</f>
        <v>24</v>
      </c>
      <c r="E91" s="27" t="n">
        <f aca="false">DATE(2000+D91,C91,B91)</f>
        <v>45308</v>
      </c>
      <c r="F91" s="28" t="n">
        <v>10.2949</v>
      </c>
      <c r="G91" s="28" t="n">
        <v>10.295</v>
      </c>
      <c r="H91" s="28" t="n">
        <v>10.2949</v>
      </c>
      <c r="I91" s="47" t="n">
        <f aca="false">F91-F92</f>
        <v>9.99999999997669E-005</v>
      </c>
      <c r="J91" s="30" t="n">
        <f aca="false">100*I91/(F92*(E91-E92))</f>
        <v>0.000971364183857549</v>
      </c>
      <c r="K91" s="31" t="n">
        <f aca="false">IF(H91&lt;H92,1+K92,0)</f>
        <v>0</v>
      </c>
      <c r="L91" s="32" t="n">
        <f aca="false">MIN(0, H91-MAX(H91:H111))</f>
        <v>0</v>
      </c>
      <c r="M91" s="48" t="n">
        <f aca="false">ABS(L91)/MAX(H92:H102)</f>
        <v>0</v>
      </c>
    </row>
    <row r="92" customFormat="false" ht="15" hidden="false" customHeight="false" outlineLevel="0" collapsed="false">
      <c r="A92" s="25" t="s">
        <v>103</v>
      </c>
      <c r="B92" s="25" t="str">
        <f aca="false">LEFT(A92,2)</f>
        <v>16</v>
      </c>
      <c r="C92" s="26" t="n">
        <f aca="false">VLOOKUP(MID(A92,4,4),MONTHS!$A$1:$B$12,2,0)</f>
        <v>1</v>
      </c>
      <c r="D92" s="26" t="n">
        <f aca="false">_xlfn.NUMBERVALUE(RIGHT(A92,2))-43</f>
        <v>24</v>
      </c>
      <c r="E92" s="27" t="n">
        <f aca="false">DATE(2000+D92,C92,B92)</f>
        <v>45307</v>
      </c>
      <c r="F92" s="28" t="n">
        <v>10.2948</v>
      </c>
      <c r="G92" s="28" t="n">
        <v>10.2949</v>
      </c>
      <c r="H92" s="28" t="n">
        <v>10.2948</v>
      </c>
      <c r="I92" s="47" t="n">
        <f aca="false">F92-F93</f>
        <v>9.99999999997669E-005</v>
      </c>
      <c r="J92" s="30" t="n">
        <f aca="false">100*I92/(F93*(E92-E93))</f>
        <v>0.000971373619432979</v>
      </c>
      <c r="K92" s="31" t="n">
        <f aca="false">IF(H92&lt;H93,1+K93,0)</f>
        <v>0</v>
      </c>
      <c r="L92" s="32" t="n">
        <f aca="false">MIN(0, H92-MAX(H92:H112))</f>
        <v>0</v>
      </c>
      <c r="M92" s="48" t="n">
        <f aca="false">ABS(L92)/MAX(H93:H103)</f>
        <v>0</v>
      </c>
    </row>
    <row r="93" customFormat="false" ht="15" hidden="false" customHeight="false" outlineLevel="0" collapsed="false">
      <c r="A93" s="25" t="s">
        <v>104</v>
      </c>
      <c r="B93" s="25" t="str">
        <f aca="false">LEFT(A93,2)</f>
        <v>15</v>
      </c>
      <c r="C93" s="26" t="n">
        <f aca="false">VLOOKUP(MID(A93,4,4),MONTHS!$A$1:$B$12,2,0)</f>
        <v>1</v>
      </c>
      <c r="D93" s="26" t="n">
        <f aca="false">_xlfn.NUMBERVALUE(RIGHT(A93,2))-43</f>
        <v>24</v>
      </c>
      <c r="E93" s="27" t="n">
        <f aca="false">DATE(2000+D93,C93,B93)</f>
        <v>45306</v>
      </c>
      <c r="F93" s="28" t="n">
        <v>10.2947</v>
      </c>
      <c r="G93" s="28" t="n">
        <v>10.2948</v>
      </c>
      <c r="H93" s="28" t="n">
        <v>10.2947</v>
      </c>
      <c r="I93" s="47" t="n">
        <f aca="false">F93-F94</f>
        <v>0.00140000000000029</v>
      </c>
      <c r="J93" s="30" t="n">
        <f aca="false">100*I93/(F94*(E93-E94))</f>
        <v>0.00453369343812736</v>
      </c>
      <c r="K93" s="31" t="n">
        <f aca="false">IF(H93&lt;H94,1+K94,0)</f>
        <v>0</v>
      </c>
      <c r="L93" s="32" t="n">
        <f aca="false">MIN(0, H93-MAX(H93:H113))</f>
        <v>0</v>
      </c>
      <c r="M93" s="48" t="n">
        <f aca="false">ABS(L93)/MAX(H94:H104)</f>
        <v>0</v>
      </c>
    </row>
    <row r="94" customFormat="false" ht="15" hidden="false" customHeight="false" outlineLevel="0" collapsed="false">
      <c r="A94" s="25" t="s">
        <v>105</v>
      </c>
      <c r="B94" s="25" t="str">
        <f aca="false">LEFT(A94,2)</f>
        <v>12</v>
      </c>
      <c r="C94" s="26" t="n">
        <f aca="false">VLOOKUP(MID(A94,4,4),MONTHS!$A$1:$B$12,2,0)</f>
        <v>1</v>
      </c>
      <c r="D94" s="26" t="n">
        <f aca="false">_xlfn.NUMBERVALUE(RIGHT(A94,2))-43</f>
        <v>24</v>
      </c>
      <c r="E94" s="27" t="n">
        <f aca="false">DATE(2000+D94,C94,B94)</f>
        <v>45303</v>
      </c>
      <c r="F94" s="28" t="n">
        <v>10.2933</v>
      </c>
      <c r="G94" s="28" t="n">
        <v>10.2934</v>
      </c>
      <c r="H94" s="28" t="n">
        <v>10.2933</v>
      </c>
      <c r="I94" s="47" t="n">
        <f aca="false">F94-F95</f>
        <v>0.00130000000000052</v>
      </c>
      <c r="J94" s="30" t="n">
        <f aca="false">100*I94/(F95*(E94-E95))</f>
        <v>0.012631169840658</v>
      </c>
      <c r="K94" s="31" t="n">
        <f aca="false">IF(H94&lt;H95,1+K95,0)</f>
        <v>0</v>
      </c>
      <c r="L94" s="32" t="n">
        <f aca="false">MIN(0, H94-MAX(H94:H114))</f>
        <v>0</v>
      </c>
      <c r="M94" s="48" t="n">
        <f aca="false">ABS(L94)/MAX(H95:H105)</f>
        <v>0</v>
      </c>
    </row>
    <row r="95" customFormat="false" ht="15" hidden="false" customHeight="false" outlineLevel="0" collapsed="false">
      <c r="A95" s="25" t="s">
        <v>106</v>
      </c>
      <c r="B95" s="25" t="str">
        <f aca="false">LEFT(A95,2)</f>
        <v>11</v>
      </c>
      <c r="C95" s="26" t="n">
        <f aca="false">VLOOKUP(MID(A95,4,4),MONTHS!$A$1:$B$12,2,0)</f>
        <v>1</v>
      </c>
      <c r="D95" s="26" t="n">
        <f aca="false">_xlfn.NUMBERVALUE(RIGHT(A95,2))-43</f>
        <v>24</v>
      </c>
      <c r="E95" s="27" t="n">
        <f aca="false">DATE(2000+D95,C95,B95)</f>
        <v>45302</v>
      </c>
      <c r="F95" s="28" t="n">
        <v>10.292</v>
      </c>
      <c r="G95" s="28" t="n">
        <v>10.2921</v>
      </c>
      <c r="H95" s="28" t="n">
        <v>10.292</v>
      </c>
      <c r="I95" s="47" t="n">
        <f aca="false">F95-F96</f>
        <v>0.000500000000000611</v>
      </c>
      <c r="J95" s="30" t="n">
        <f aca="false">100*I95/(F96*(E95-E96))</f>
        <v>0.0048583782733383</v>
      </c>
      <c r="K95" s="31" t="n">
        <f aca="false">IF(H95&lt;H96,1+K96,0)</f>
        <v>0</v>
      </c>
      <c r="L95" s="32" t="n">
        <f aca="false">MIN(0, H95-MAX(H95:H115))</f>
        <v>0</v>
      </c>
      <c r="M95" s="48" t="n">
        <f aca="false">ABS(L95)/MAX(H96:H106)</f>
        <v>0</v>
      </c>
    </row>
    <row r="96" customFormat="false" ht="15" hidden="false" customHeight="false" outlineLevel="0" collapsed="false">
      <c r="A96" s="25" t="s">
        <v>107</v>
      </c>
      <c r="B96" s="25" t="str">
        <f aca="false">LEFT(A96,2)</f>
        <v>10</v>
      </c>
      <c r="C96" s="26" t="n">
        <f aca="false">VLOOKUP(MID(A96,4,4),MONTHS!$A$1:$B$12,2,0)</f>
        <v>1</v>
      </c>
      <c r="D96" s="26" t="n">
        <f aca="false">_xlfn.NUMBERVALUE(RIGHT(A96,2))-43</f>
        <v>24</v>
      </c>
      <c r="E96" s="27" t="n">
        <f aca="false">DATE(2000+D96,C96,B96)</f>
        <v>45301</v>
      </c>
      <c r="F96" s="28" t="n">
        <v>10.2915</v>
      </c>
      <c r="G96" s="28" t="n">
        <v>10.2916</v>
      </c>
      <c r="H96" s="28" t="n">
        <v>10.2915</v>
      </c>
      <c r="I96" s="47" t="n">
        <f aca="false">F96-F97</f>
        <v>0.00239999999999974</v>
      </c>
      <c r="J96" s="30" t="n">
        <f aca="false">100*I96/(F97*(E96-E97))</f>
        <v>0.0233256553051262</v>
      </c>
      <c r="K96" s="31" t="n">
        <f aca="false">IF(H96&lt;H97,1+K97,0)</f>
        <v>0</v>
      </c>
      <c r="L96" s="32" t="n">
        <f aca="false">MIN(0, H96-MAX(H96:H116))</f>
        <v>0</v>
      </c>
      <c r="M96" s="48" t="n">
        <f aca="false">ABS(L96)/MAX(H97:H107)</f>
        <v>0</v>
      </c>
    </row>
    <row r="97" customFormat="false" ht="15" hidden="false" customHeight="false" outlineLevel="0" collapsed="false">
      <c r="A97" s="25" t="s">
        <v>108</v>
      </c>
      <c r="B97" s="25" t="str">
        <f aca="false">LEFT(A97,2)</f>
        <v>09</v>
      </c>
      <c r="C97" s="26" t="n">
        <f aca="false">VLOOKUP(MID(A97,4,4),MONTHS!$A$1:$B$12,2,0)</f>
        <v>1</v>
      </c>
      <c r="D97" s="26" t="n">
        <f aca="false">_xlfn.NUMBERVALUE(RIGHT(A97,2))-43</f>
        <v>24</v>
      </c>
      <c r="E97" s="27" t="n">
        <f aca="false">DATE(2000+D97,C97,B97)</f>
        <v>45300</v>
      </c>
      <c r="F97" s="28" t="n">
        <v>10.2891</v>
      </c>
      <c r="G97" s="28" t="n">
        <v>10.2892</v>
      </c>
      <c r="H97" s="28" t="n">
        <v>10.2891</v>
      </c>
      <c r="I97" s="47" t="n">
        <f aca="false">F97-F98</f>
        <v>0.00239999999999974</v>
      </c>
      <c r="J97" s="30" t="n">
        <f aca="false">100*I97/(F98*(E97-E98))</f>
        <v>0.0233310974364931</v>
      </c>
      <c r="K97" s="31" t="n">
        <f aca="false">IF(H97&lt;H98,1+K98,0)</f>
        <v>0</v>
      </c>
      <c r="L97" s="32" t="n">
        <f aca="false">MIN(0, H97-MAX(H97:H117))</f>
        <v>0</v>
      </c>
      <c r="M97" s="48" t="n">
        <f aca="false">ABS(L97)/MAX(H98:H108)</f>
        <v>0</v>
      </c>
    </row>
    <row r="98" customFormat="false" ht="15" hidden="false" customHeight="false" outlineLevel="0" collapsed="false">
      <c r="A98" s="25" t="s">
        <v>109</v>
      </c>
      <c r="B98" s="25" t="str">
        <f aca="false">LEFT(A98,2)</f>
        <v>08</v>
      </c>
      <c r="C98" s="26" t="n">
        <f aca="false">VLOOKUP(MID(A98,4,4),MONTHS!$A$1:$B$12,2,0)</f>
        <v>1</v>
      </c>
      <c r="D98" s="26" t="n">
        <f aca="false">_xlfn.NUMBERVALUE(RIGHT(A98,2))-43</f>
        <v>24</v>
      </c>
      <c r="E98" s="27" t="n">
        <f aca="false">DATE(2000+D98,C98,B98)</f>
        <v>45299</v>
      </c>
      <c r="F98" s="28" t="n">
        <v>10.2867</v>
      </c>
      <c r="G98" s="28" t="n">
        <v>10.2868</v>
      </c>
      <c r="H98" s="28" t="n">
        <v>10.2867</v>
      </c>
      <c r="I98" s="47" t="n">
        <f aca="false">F98-F99</f>
        <v>0.00189999999999912</v>
      </c>
      <c r="J98" s="30" t="n">
        <f aca="false">100*I98/(F99*(E98-E99))</f>
        <v>0.0061579547811629</v>
      </c>
      <c r="K98" s="31" t="n">
        <f aca="false">IF(H98&lt;H99,1+K99,0)</f>
        <v>0</v>
      </c>
      <c r="L98" s="32" t="n">
        <f aca="false">MIN(0, H98-MAX(H98:H118))</f>
        <v>0</v>
      </c>
      <c r="M98" s="48" t="n">
        <f aca="false">ABS(L98)/MAX(H99:H109)</f>
        <v>0</v>
      </c>
    </row>
    <row r="99" customFormat="false" ht="15" hidden="false" customHeight="false" outlineLevel="0" collapsed="false">
      <c r="A99" s="25" t="s">
        <v>110</v>
      </c>
      <c r="B99" s="25" t="str">
        <f aca="false">LEFT(A99,2)</f>
        <v>05</v>
      </c>
      <c r="C99" s="26" t="n">
        <f aca="false">VLOOKUP(MID(A99,4,4),MONTHS!$A$1:$B$12,2,0)</f>
        <v>1</v>
      </c>
      <c r="D99" s="26" t="n">
        <f aca="false">_xlfn.NUMBERVALUE(RIGHT(A99,2))-43</f>
        <v>24</v>
      </c>
      <c r="E99" s="27" t="n">
        <f aca="false">DATE(2000+D99,C99,B99)</f>
        <v>45296</v>
      </c>
      <c r="F99" s="28" t="n">
        <v>10.2848</v>
      </c>
      <c r="G99" s="28" t="n">
        <v>10.2849</v>
      </c>
      <c r="H99" s="28" t="n">
        <v>10.2848</v>
      </c>
      <c r="I99" s="47" t="n">
        <f aca="false">F99-F100</f>
        <v>0.000400000000000844</v>
      </c>
      <c r="J99" s="30" t="n">
        <f aca="false">100*I99/(F100*(E99-E100))</f>
        <v>0.00388938586597997</v>
      </c>
      <c r="K99" s="31" t="n">
        <f aca="false">IF(H99&lt;H100,1+K100,0)</f>
        <v>0</v>
      </c>
      <c r="L99" s="32" t="n">
        <f aca="false">MIN(0, H99-MAX(H99:H119))</f>
        <v>0</v>
      </c>
      <c r="M99" s="48" t="n">
        <f aca="false">ABS(L99)/MAX(H100:H110)</f>
        <v>0</v>
      </c>
    </row>
    <row r="100" customFormat="false" ht="15" hidden="false" customHeight="false" outlineLevel="0" collapsed="false">
      <c r="A100" s="25" t="s">
        <v>111</v>
      </c>
      <c r="B100" s="25" t="str">
        <f aca="false">LEFT(A100,2)</f>
        <v>04</v>
      </c>
      <c r="C100" s="26" t="n">
        <f aca="false">VLOOKUP(MID(A100,4,4),MONTHS!$A$1:$B$12,2,0)</f>
        <v>1</v>
      </c>
      <c r="D100" s="26" t="n">
        <f aca="false">_xlfn.NUMBERVALUE(RIGHT(A100,2))-43</f>
        <v>24</v>
      </c>
      <c r="E100" s="27" t="n">
        <f aca="false">DATE(2000+D100,C100,B100)</f>
        <v>45295</v>
      </c>
      <c r="F100" s="28" t="n">
        <v>10.2844</v>
      </c>
      <c r="G100" s="28" t="n">
        <v>10.2845</v>
      </c>
      <c r="H100" s="28" t="n">
        <v>10.2844</v>
      </c>
      <c r="I100" s="47" t="n">
        <f aca="false">F100-F101</f>
        <v>0.000799999999999912</v>
      </c>
      <c r="J100" s="30" t="n">
        <f aca="false">100*I100/(F101*(E100-E101))</f>
        <v>0.0077793768719117</v>
      </c>
      <c r="K100" s="31" t="n">
        <f aca="false">IF(H100&lt;H101,1+K101,0)</f>
        <v>0</v>
      </c>
      <c r="L100" s="32" t="n">
        <f aca="false">MIN(0, H100-MAX(H100:H120))</f>
        <v>0</v>
      </c>
      <c r="M100" s="48" t="n">
        <f aca="false">ABS(L100)/MAX(H101:H111)</f>
        <v>0</v>
      </c>
    </row>
    <row r="101" customFormat="false" ht="15" hidden="false" customHeight="false" outlineLevel="0" collapsed="false">
      <c r="A101" s="25" t="s">
        <v>112</v>
      </c>
      <c r="B101" s="25" t="str">
        <f aca="false">LEFT(A101,2)</f>
        <v>03</v>
      </c>
      <c r="C101" s="26" t="n">
        <f aca="false">VLOOKUP(MID(A101,4,4),MONTHS!$A$1:$B$12,2,0)</f>
        <v>1</v>
      </c>
      <c r="D101" s="26" t="n">
        <f aca="false">_xlfn.NUMBERVALUE(RIGHT(A101,2))-43</f>
        <v>24</v>
      </c>
      <c r="E101" s="27" t="n">
        <f aca="false">DATE(2000+D101,C101,B101)</f>
        <v>45294</v>
      </c>
      <c r="F101" s="28" t="n">
        <v>10.2836</v>
      </c>
      <c r="G101" s="28" t="n">
        <v>10.2837</v>
      </c>
      <c r="H101" s="28" t="n">
        <v>10.2836</v>
      </c>
      <c r="I101" s="47" t="n">
        <f aca="false">F101-F102</f>
        <v>0.000899999999999679</v>
      </c>
      <c r="J101" s="30" t="n">
        <f aca="false">100*I101/(F102*(E101-E102))</f>
        <v>0.00875256498779191</v>
      </c>
      <c r="K101" s="31" t="n">
        <f aca="false">IF(H101&lt;H102,1+K102,0)</f>
        <v>0</v>
      </c>
      <c r="L101" s="32" t="n">
        <f aca="false">MIN(0, H101-MAX(H101:H121))</f>
        <v>0</v>
      </c>
      <c r="M101" s="48" t="n">
        <f aca="false">ABS(L101)/MAX(H102:H112)</f>
        <v>0</v>
      </c>
    </row>
    <row r="102" customFormat="false" ht="15" hidden="false" customHeight="false" outlineLevel="0" collapsed="false">
      <c r="A102" s="25" t="s">
        <v>113</v>
      </c>
      <c r="B102" s="25" t="str">
        <f aca="false">LEFT(A102,2)</f>
        <v>02</v>
      </c>
      <c r="C102" s="26" t="n">
        <f aca="false">VLOOKUP(MID(A102,4,4),MONTHS!$A$1:$B$12,2,0)</f>
        <v>1</v>
      </c>
      <c r="D102" s="26" t="n">
        <f aca="false">_xlfn.NUMBERVALUE(RIGHT(A102,2))-43</f>
        <v>24</v>
      </c>
      <c r="E102" s="27" t="n">
        <f aca="false">DATE(2000+D102,C102,B102)</f>
        <v>45293</v>
      </c>
      <c r="F102" s="28" t="n">
        <v>10.2827</v>
      </c>
      <c r="G102" s="28" t="n">
        <v>10.2828</v>
      </c>
      <c r="H102" s="28" t="n">
        <v>10.2827</v>
      </c>
      <c r="I102" s="47" t="n">
        <f aca="false">F102-F103</f>
        <v>0.00270000000000081</v>
      </c>
      <c r="J102" s="30" t="n">
        <f aca="false">100*I102/(F103*(E102-E103))</f>
        <v>0.00525291828793933</v>
      </c>
      <c r="K102" s="31" t="n">
        <f aca="false">IF(H102&lt;H103,1+K103,0)</f>
        <v>0</v>
      </c>
      <c r="L102" s="32" t="n">
        <f aca="false">MIN(0, H102-MAX(H102:H122))</f>
        <v>0</v>
      </c>
      <c r="M102" s="48" t="n">
        <f aca="false">ABS(L102)/MAX(H103:H113)</f>
        <v>0</v>
      </c>
    </row>
    <row r="103" customFormat="false" ht="15" hidden="false" customHeight="false" outlineLevel="0" collapsed="false">
      <c r="A103" s="25" t="s">
        <v>114</v>
      </c>
      <c r="B103" s="25" t="str">
        <f aca="false">LEFT(A103,2)</f>
        <v>28</v>
      </c>
      <c r="C103" s="26" t="n">
        <f aca="false">VLOOKUP(MID(A103,4,4),MONTHS!$A$1:$B$12,2,0)</f>
        <v>12</v>
      </c>
      <c r="D103" s="26" t="n">
        <f aca="false">_xlfn.NUMBERVALUE(RIGHT(A103,2))-43</f>
        <v>23</v>
      </c>
      <c r="E103" s="27" t="n">
        <f aca="false">DATE(2000+D103,C103,B103)</f>
        <v>45288</v>
      </c>
      <c r="F103" s="28" t="n">
        <v>10.28</v>
      </c>
      <c r="G103" s="28" t="n">
        <v>10.2801</v>
      </c>
      <c r="H103" s="28" t="n">
        <v>10.28</v>
      </c>
      <c r="I103" s="47" t="n">
        <f aca="false">F103-F104</f>
        <v>-0.000900000000001455</v>
      </c>
      <c r="J103" s="30" t="n">
        <f aca="false">100*I103/(F104*(E103-E104))</f>
        <v>-0.00875409740393793</v>
      </c>
      <c r="K103" s="31" t="n">
        <f aca="false">IF(H103&lt;H104,1+K104,0)</f>
        <v>1</v>
      </c>
      <c r="L103" s="32" t="n">
        <f aca="false">MIN(0, H103-MAX(H103:H123))</f>
        <v>-0.000900000000001455</v>
      </c>
      <c r="M103" s="48" t="n">
        <f aca="false">ABS(L103)/MAX(H104:H114)</f>
        <v>8.75409740393793E-005</v>
      </c>
    </row>
    <row r="104" customFormat="false" ht="15" hidden="false" customHeight="false" outlineLevel="0" collapsed="false">
      <c r="A104" s="25" t="s">
        <v>115</v>
      </c>
      <c r="B104" s="25" t="str">
        <f aca="false">LEFT(A104,2)</f>
        <v>27</v>
      </c>
      <c r="C104" s="26" t="n">
        <f aca="false">VLOOKUP(MID(A104,4,4),MONTHS!$A$1:$B$12,2,0)</f>
        <v>12</v>
      </c>
      <c r="D104" s="26" t="n">
        <f aca="false">_xlfn.NUMBERVALUE(RIGHT(A104,2))-43</f>
        <v>23</v>
      </c>
      <c r="E104" s="27" t="n">
        <f aca="false">DATE(2000+D104,C104,B104)</f>
        <v>45287</v>
      </c>
      <c r="F104" s="28" t="n">
        <v>10.2809</v>
      </c>
      <c r="G104" s="28" t="n">
        <v>10.281</v>
      </c>
      <c r="H104" s="28" t="n">
        <v>10.2809</v>
      </c>
      <c r="I104" s="47" t="n">
        <f aca="false">F104-F105</f>
        <v>0.00240000000000151</v>
      </c>
      <c r="J104" s="30" t="n">
        <f aca="false">100*I104/(F105*(E104-E105))</f>
        <v>0.0233497105608942</v>
      </c>
      <c r="K104" s="31" t="n">
        <f aca="false">IF(H104&lt;H105,1+K105,0)</f>
        <v>0</v>
      </c>
      <c r="L104" s="32" t="n">
        <f aca="false">MIN(0, H104-MAX(H104:H124))</f>
        <v>0</v>
      </c>
      <c r="M104" s="48" t="n">
        <f aca="false">ABS(L104)/MAX(H105:H115)</f>
        <v>0</v>
      </c>
    </row>
    <row r="105" customFormat="false" ht="15" hidden="false" customHeight="false" outlineLevel="0" collapsed="false">
      <c r="A105" s="25" t="s">
        <v>116</v>
      </c>
      <c r="B105" s="25" t="str">
        <f aca="false">LEFT(A105,2)</f>
        <v>26</v>
      </c>
      <c r="C105" s="26" t="n">
        <f aca="false">VLOOKUP(MID(A105,4,4),MONTHS!$A$1:$B$12,2,0)</f>
        <v>12</v>
      </c>
      <c r="D105" s="26" t="n">
        <f aca="false">_xlfn.NUMBERVALUE(RIGHT(A105,2))-43</f>
        <v>23</v>
      </c>
      <c r="E105" s="27" t="n">
        <f aca="false">DATE(2000+D105,C105,B105)</f>
        <v>45286</v>
      </c>
      <c r="F105" s="28" t="n">
        <v>10.2785</v>
      </c>
      <c r="G105" s="28" t="n">
        <v>10.2786</v>
      </c>
      <c r="H105" s="28" t="n">
        <v>10.2785</v>
      </c>
      <c r="I105" s="47" t="n">
        <f aca="false">F105-F106</f>
        <v>-0.000600000000000378</v>
      </c>
      <c r="J105" s="30" t="n">
        <f aca="false">100*I105/(F106*(E105-E106))</f>
        <v>-0.00583708690449921</v>
      </c>
      <c r="K105" s="31" t="n">
        <f aca="false">IF(H105&lt;H106,1+K106,0)</f>
        <v>1</v>
      </c>
      <c r="L105" s="32" t="n">
        <f aca="false">MIN(0, H105-MAX(H105:H125))</f>
        <v>-0.000600000000000378</v>
      </c>
      <c r="M105" s="48" t="n">
        <f aca="false">ABS(L105)/MAX(H106:H116)</f>
        <v>5.83708690449921E-005</v>
      </c>
    </row>
    <row r="106" customFormat="false" ht="15" hidden="false" customHeight="false" outlineLevel="0" collapsed="false">
      <c r="A106" s="25" t="s">
        <v>117</v>
      </c>
      <c r="B106" s="25" t="str">
        <f aca="false">LEFT(A106,2)</f>
        <v>25</v>
      </c>
      <c r="C106" s="26" t="n">
        <f aca="false">VLOOKUP(MID(A106,4,4),MONTHS!$A$1:$B$12,2,0)</f>
        <v>12</v>
      </c>
      <c r="D106" s="26" t="n">
        <f aca="false">_xlfn.NUMBERVALUE(RIGHT(A106,2))-43</f>
        <v>23</v>
      </c>
      <c r="E106" s="27" t="n">
        <f aca="false">DATE(2000+D106,C106,B106)</f>
        <v>45285</v>
      </c>
      <c r="F106" s="28" t="n">
        <v>10.2791</v>
      </c>
      <c r="G106" s="28" t="n">
        <v>10.2792</v>
      </c>
      <c r="H106" s="28" t="n">
        <v>10.2791</v>
      </c>
      <c r="I106" s="47" t="n">
        <f aca="false">F106-F107</f>
        <v>0.00210000000000043</v>
      </c>
      <c r="J106" s="30" t="n">
        <f aca="false">100*I106/(F107*(E106-E107))</f>
        <v>0.00681132626252939</v>
      </c>
      <c r="K106" s="31" t="n">
        <f aca="false">IF(H106&lt;H107,1+K107,0)</f>
        <v>0</v>
      </c>
      <c r="L106" s="32" t="n">
        <f aca="false">MIN(0, H106-MAX(H106:H126))</f>
        <v>0</v>
      </c>
      <c r="M106" s="48" t="n">
        <f aca="false">ABS(L106)/MAX(H107:H117)</f>
        <v>0</v>
      </c>
    </row>
    <row r="107" customFormat="false" ht="15" hidden="false" customHeight="false" outlineLevel="0" collapsed="false">
      <c r="A107" s="25" t="s">
        <v>118</v>
      </c>
      <c r="B107" s="25" t="str">
        <f aca="false">LEFT(A107,2)</f>
        <v>22</v>
      </c>
      <c r="C107" s="26" t="n">
        <f aca="false">VLOOKUP(MID(A107,4,4),MONTHS!$A$1:$B$12,2,0)</f>
        <v>12</v>
      </c>
      <c r="D107" s="26" t="n">
        <f aca="false">_xlfn.NUMBERVALUE(RIGHT(A107,2))-43</f>
        <v>23</v>
      </c>
      <c r="E107" s="27" t="n">
        <f aca="false">DATE(2000+D107,C107,B107)</f>
        <v>45282</v>
      </c>
      <c r="F107" s="28" t="n">
        <v>10.277</v>
      </c>
      <c r="G107" s="28" t="n">
        <v>10.2771</v>
      </c>
      <c r="H107" s="28" t="n">
        <v>10.277</v>
      </c>
      <c r="I107" s="47" t="n">
        <f aca="false">F107-F108</f>
        <v>0.000799999999999912</v>
      </c>
      <c r="J107" s="30" t="n">
        <f aca="false">100*I107/(F108*(E107-E108))</f>
        <v>0.00778497888324392</v>
      </c>
      <c r="K107" s="31" t="n">
        <f aca="false">IF(H107&lt;H108,1+K108,0)</f>
        <v>0</v>
      </c>
      <c r="L107" s="32" t="n">
        <f aca="false">MIN(0, H107-MAX(H107:H127))</f>
        <v>0</v>
      </c>
      <c r="M107" s="48" t="n">
        <f aca="false">ABS(L107)/MAX(H108:H118)</f>
        <v>0</v>
      </c>
    </row>
    <row r="108" customFormat="false" ht="15" hidden="false" customHeight="false" outlineLevel="0" collapsed="false">
      <c r="A108" s="25" t="s">
        <v>119</v>
      </c>
      <c r="B108" s="25" t="str">
        <f aca="false">LEFT(A108,2)</f>
        <v>21</v>
      </c>
      <c r="C108" s="26" t="n">
        <f aca="false">VLOOKUP(MID(A108,4,4),MONTHS!$A$1:$B$12,2,0)</f>
        <v>12</v>
      </c>
      <c r="D108" s="26" t="n">
        <f aca="false">_xlfn.NUMBERVALUE(RIGHT(A108,2))-43</f>
        <v>23</v>
      </c>
      <c r="E108" s="27" t="n">
        <f aca="false">DATE(2000+D108,C108,B108)</f>
        <v>45281</v>
      </c>
      <c r="F108" s="28" t="n">
        <v>10.2762</v>
      </c>
      <c r="G108" s="28" t="n">
        <v>10.2763</v>
      </c>
      <c r="H108" s="28" t="n">
        <v>10.2762</v>
      </c>
      <c r="I108" s="47" t="n">
        <f aca="false">F108-F109</f>
        <v>0.000999999999999446</v>
      </c>
      <c r="J108" s="30" t="n">
        <f aca="false">100*I108/(F109*(E108-E109))</f>
        <v>0.00973217066333936</v>
      </c>
      <c r="K108" s="31" t="n">
        <f aca="false">IF(H108&lt;H109,1+K109,0)</f>
        <v>0</v>
      </c>
      <c r="L108" s="32" t="n">
        <f aca="false">MIN(0, H108-MAX(H108:H128))</f>
        <v>0</v>
      </c>
      <c r="M108" s="48" t="n">
        <f aca="false">ABS(L108)/MAX(H109:H119)</f>
        <v>0</v>
      </c>
    </row>
    <row r="109" customFormat="false" ht="15" hidden="false" customHeight="false" outlineLevel="0" collapsed="false">
      <c r="A109" s="25" t="s">
        <v>120</v>
      </c>
      <c r="B109" s="25" t="str">
        <f aca="false">LEFT(A109,2)</f>
        <v>20</v>
      </c>
      <c r="C109" s="26" t="n">
        <f aca="false">VLOOKUP(MID(A109,4,4),MONTHS!$A$1:$B$12,2,0)</f>
        <v>12</v>
      </c>
      <c r="D109" s="26" t="n">
        <f aca="false">_xlfn.NUMBERVALUE(RIGHT(A109,2))-43</f>
        <v>23</v>
      </c>
      <c r="E109" s="27" t="n">
        <f aca="false">DATE(2000+D109,C109,B109)</f>
        <v>45280</v>
      </c>
      <c r="F109" s="28" t="n">
        <v>10.2752</v>
      </c>
      <c r="G109" s="28" t="n">
        <v>10.2753</v>
      </c>
      <c r="H109" s="28" t="n">
        <v>10.2752</v>
      </c>
      <c r="I109" s="47" t="n">
        <f aca="false">F109-F110</f>
        <v>0.000299999999999301</v>
      </c>
      <c r="J109" s="30" t="n">
        <f aca="false">100*I109/(F110*(E109-E110))</f>
        <v>0.00291973644511675</v>
      </c>
      <c r="K109" s="31" t="n">
        <f aca="false">IF(H109&lt;H110,1+K110,0)</f>
        <v>0</v>
      </c>
      <c r="L109" s="32" t="n">
        <f aca="false">MIN(0, H109-MAX(H109:H129))</f>
        <v>0</v>
      </c>
      <c r="M109" s="48" t="n">
        <f aca="false">ABS(L109)/MAX(H110:H120)</f>
        <v>0</v>
      </c>
    </row>
    <row r="110" customFormat="false" ht="15" hidden="false" customHeight="false" outlineLevel="0" collapsed="false">
      <c r="A110" s="25" t="s">
        <v>121</v>
      </c>
      <c r="B110" s="25" t="str">
        <f aca="false">LEFT(A110,2)</f>
        <v>19</v>
      </c>
      <c r="C110" s="26" t="n">
        <f aca="false">VLOOKUP(MID(A110,4,4),MONTHS!$A$1:$B$12,2,0)</f>
        <v>12</v>
      </c>
      <c r="D110" s="26" t="n">
        <f aca="false">_xlfn.NUMBERVALUE(RIGHT(A110,2))-43</f>
        <v>23</v>
      </c>
      <c r="E110" s="27" t="n">
        <f aca="false">DATE(2000+D110,C110,B110)</f>
        <v>45279</v>
      </c>
      <c r="F110" s="28" t="n">
        <v>10.2749</v>
      </c>
      <c r="G110" s="28" t="n">
        <v>10.275</v>
      </c>
      <c r="H110" s="28" t="n">
        <v>10.2749</v>
      </c>
      <c r="I110" s="47" t="n">
        <f aca="false">F110-F111</f>
        <v>0.000700000000000145</v>
      </c>
      <c r="J110" s="30" t="n">
        <f aca="false">100*I110/(F111*(E110-E111))</f>
        <v>0.00681318253489464</v>
      </c>
      <c r="K110" s="31" t="n">
        <f aca="false">IF(H110&lt;H111,1+K111,0)</f>
        <v>0</v>
      </c>
      <c r="L110" s="32" t="n">
        <f aca="false">MIN(0, H110-MAX(H110:H130))</f>
        <v>0</v>
      </c>
      <c r="M110" s="48" t="n">
        <f aca="false">ABS(L110)/MAX(H111:H121)</f>
        <v>0</v>
      </c>
    </row>
    <row r="111" customFormat="false" ht="15" hidden="false" customHeight="false" outlineLevel="0" collapsed="false">
      <c r="A111" s="25" t="s">
        <v>122</v>
      </c>
      <c r="B111" s="25" t="str">
        <f aca="false">LEFT(A111,2)</f>
        <v>18</v>
      </c>
      <c r="C111" s="26" t="n">
        <f aca="false">VLOOKUP(MID(A111,4,4),MONTHS!$A$1:$B$12,2,0)</f>
        <v>12</v>
      </c>
      <c r="D111" s="26" t="n">
        <f aca="false">_xlfn.NUMBERVALUE(RIGHT(A111,2))-43</f>
        <v>23</v>
      </c>
      <c r="E111" s="27" t="n">
        <f aca="false">DATE(2000+D111,C111,B111)</f>
        <v>45278</v>
      </c>
      <c r="F111" s="28" t="n">
        <v>10.2742</v>
      </c>
      <c r="G111" s="28" t="n">
        <v>10.2743</v>
      </c>
      <c r="H111" s="28" t="n">
        <v>10.2742</v>
      </c>
      <c r="I111" s="47" t="n">
        <f aca="false">F111-F112</f>
        <v>0.00250000000000128</v>
      </c>
      <c r="J111" s="30" t="n">
        <f aca="false">100*I111/(F112*(E111-E112))</f>
        <v>0.00811290568585297</v>
      </c>
      <c r="K111" s="31" t="n">
        <f aca="false">IF(H111&lt;H112,1+K112,0)</f>
        <v>0</v>
      </c>
      <c r="L111" s="32" t="n">
        <f aca="false">MIN(0, H111-MAX(H111:H131))</f>
        <v>0</v>
      </c>
      <c r="M111" s="48" t="n">
        <f aca="false">ABS(L111)/MAX(H112:H122)</f>
        <v>0</v>
      </c>
    </row>
    <row r="112" customFormat="false" ht="15" hidden="false" customHeight="false" outlineLevel="0" collapsed="false">
      <c r="A112" s="25" t="s">
        <v>123</v>
      </c>
      <c r="B112" s="25" t="str">
        <f aca="false">LEFT(A112,2)</f>
        <v>15</v>
      </c>
      <c r="C112" s="26" t="n">
        <f aca="false">VLOOKUP(MID(A112,4,4),MONTHS!$A$1:$B$12,2,0)</f>
        <v>12</v>
      </c>
      <c r="D112" s="26" t="n">
        <f aca="false">_xlfn.NUMBERVALUE(RIGHT(A112,2))-43</f>
        <v>23</v>
      </c>
      <c r="E112" s="27" t="n">
        <f aca="false">DATE(2000+D112,C112,B112)</f>
        <v>45275</v>
      </c>
      <c r="F112" s="28" t="n">
        <v>10.2717</v>
      </c>
      <c r="G112" s="28" t="n">
        <v>10.2718</v>
      </c>
      <c r="H112" s="28" t="n">
        <v>10.2717</v>
      </c>
      <c r="I112" s="47" t="n">
        <f aca="false">F112-F113</f>
        <v>0.000199999999999534</v>
      </c>
      <c r="J112" s="30" t="n">
        <f aca="false">100*I112/(F113*(E112-E113))</f>
        <v>0.00194713527721885</v>
      </c>
      <c r="K112" s="31" t="n">
        <f aca="false">IF(H112&lt;H113,1+K113,0)</f>
        <v>0</v>
      </c>
      <c r="L112" s="32" t="n">
        <f aca="false">MIN(0, H112-MAX(H112:H132))</f>
        <v>0</v>
      </c>
      <c r="M112" s="48" t="n">
        <f aca="false">ABS(L112)/MAX(H113:H123)</f>
        <v>0</v>
      </c>
    </row>
    <row r="113" customFormat="false" ht="15" hidden="false" customHeight="false" outlineLevel="0" collapsed="false">
      <c r="A113" s="25" t="s">
        <v>124</v>
      </c>
      <c r="B113" s="25" t="str">
        <f aca="false">LEFT(A113,2)</f>
        <v>14</v>
      </c>
      <c r="C113" s="26" t="n">
        <f aca="false">VLOOKUP(MID(A113,4,4),MONTHS!$A$1:$B$12,2,0)</f>
        <v>12</v>
      </c>
      <c r="D113" s="26" t="n">
        <f aca="false">_xlfn.NUMBERVALUE(RIGHT(A113,2))-43</f>
        <v>23</v>
      </c>
      <c r="E113" s="27" t="n">
        <f aca="false">DATE(2000+D113,C113,B113)</f>
        <v>45274</v>
      </c>
      <c r="F113" s="28" t="n">
        <v>10.2715</v>
      </c>
      <c r="G113" s="28" t="n">
        <v>10.2716</v>
      </c>
      <c r="H113" s="28" t="n">
        <v>10.2715</v>
      </c>
      <c r="I113" s="47" t="n">
        <f aca="false">F113-F114</f>
        <v>0.00349999999999895</v>
      </c>
      <c r="J113" s="30" t="n">
        <f aca="false">100*I113/(F114*(E113-E114))</f>
        <v>0.034086482275019</v>
      </c>
      <c r="K113" s="31" t="n">
        <f aca="false">IF(H113&lt;H114,1+K114,0)</f>
        <v>0</v>
      </c>
      <c r="L113" s="32" t="n">
        <f aca="false">MIN(0, H113-MAX(H113:H133))</f>
        <v>0</v>
      </c>
      <c r="M113" s="48" t="n">
        <f aca="false">ABS(L113)/MAX(H114:H124)</f>
        <v>0</v>
      </c>
    </row>
    <row r="114" customFormat="false" ht="15" hidden="false" customHeight="false" outlineLevel="0" collapsed="false">
      <c r="A114" s="25" t="s">
        <v>125</v>
      </c>
      <c r="B114" s="25" t="str">
        <f aca="false">LEFT(A114,2)</f>
        <v>13</v>
      </c>
      <c r="C114" s="26" t="n">
        <f aca="false">VLOOKUP(MID(A114,4,4),MONTHS!$A$1:$B$12,2,0)</f>
        <v>12</v>
      </c>
      <c r="D114" s="26" t="n">
        <f aca="false">_xlfn.NUMBERVALUE(RIGHT(A114,2))-43</f>
        <v>23</v>
      </c>
      <c r="E114" s="27" t="n">
        <f aca="false">DATE(2000+D114,C114,B114)</f>
        <v>45273</v>
      </c>
      <c r="F114" s="28" t="n">
        <v>10.268</v>
      </c>
      <c r="G114" s="28" t="n">
        <v>10.2681</v>
      </c>
      <c r="H114" s="28" t="n">
        <v>10.268</v>
      </c>
      <c r="I114" s="47" t="n">
        <f aca="false">F114-F115</f>
        <v>0.000799999999999912</v>
      </c>
      <c r="J114" s="30" t="n">
        <f aca="false">100*I114/(F115*(E114-E115))</f>
        <v>0.00779180302321871</v>
      </c>
      <c r="K114" s="31" t="n">
        <f aca="false">IF(H114&lt;H115,1+K115,0)</f>
        <v>0</v>
      </c>
      <c r="L114" s="32" t="n">
        <f aca="false">MIN(0, H114-MAX(H114:H134))</f>
        <v>0</v>
      </c>
      <c r="M114" s="48" t="n">
        <f aca="false">ABS(L114)/MAX(H115:H125)</f>
        <v>0</v>
      </c>
    </row>
    <row r="115" customFormat="false" ht="15" hidden="false" customHeight="false" outlineLevel="0" collapsed="false">
      <c r="A115" s="25" t="s">
        <v>126</v>
      </c>
      <c r="B115" s="25" t="str">
        <f aca="false">LEFT(A115,2)</f>
        <v>12</v>
      </c>
      <c r="C115" s="26" t="n">
        <f aca="false">VLOOKUP(MID(A115,4,4),MONTHS!$A$1:$B$12,2,0)</f>
        <v>12</v>
      </c>
      <c r="D115" s="26" t="n">
        <f aca="false">_xlfn.NUMBERVALUE(RIGHT(A115,2))-43</f>
        <v>23</v>
      </c>
      <c r="E115" s="27" t="n">
        <f aca="false">DATE(2000+D115,C115,B115)</f>
        <v>45272</v>
      </c>
      <c r="F115" s="28" t="n">
        <v>10.2672</v>
      </c>
      <c r="G115" s="28" t="n">
        <v>10.2673</v>
      </c>
      <c r="H115" s="28" t="n">
        <v>10.2672</v>
      </c>
      <c r="I115" s="47" t="n">
        <f aca="false">F115-F116</f>
        <v>0.00290000000000035</v>
      </c>
      <c r="J115" s="30" t="n">
        <f aca="false">100*I115/(F116*(E115-E116))</f>
        <v>0.00706331654374957</v>
      </c>
      <c r="K115" s="31" t="n">
        <f aca="false">IF(H115&lt;H116,1+K116,0)</f>
        <v>0</v>
      </c>
      <c r="L115" s="32" t="n">
        <f aca="false">MIN(0, H115-MAX(H115:H135))</f>
        <v>0</v>
      </c>
      <c r="M115" s="48" t="n">
        <f aca="false">ABS(L115)/MAX(H116:H126)</f>
        <v>0</v>
      </c>
    </row>
    <row r="116" customFormat="false" ht="15" hidden="false" customHeight="false" outlineLevel="0" collapsed="false">
      <c r="A116" s="25" t="s">
        <v>127</v>
      </c>
      <c r="B116" s="25" t="str">
        <f aca="false">LEFT(A116,2)</f>
        <v>08</v>
      </c>
      <c r="C116" s="26" t="n">
        <f aca="false">VLOOKUP(MID(A116,4,4),MONTHS!$A$1:$B$12,2,0)</f>
        <v>12</v>
      </c>
      <c r="D116" s="26" t="n">
        <f aca="false">_xlfn.NUMBERVALUE(RIGHT(A116,2))-43</f>
        <v>23</v>
      </c>
      <c r="E116" s="27" t="n">
        <f aca="false">DATE(2000+D116,C116,B116)</f>
        <v>45268</v>
      </c>
      <c r="F116" s="28" t="n">
        <v>10.2643</v>
      </c>
      <c r="G116" s="28" t="n">
        <v>10.2644</v>
      </c>
      <c r="H116" s="28" t="n">
        <v>10.2643</v>
      </c>
      <c r="I116" s="47" t="n">
        <f aca="false">F116-F117</f>
        <v>0.00100000000000122</v>
      </c>
      <c r="J116" s="30" t="n">
        <f aca="false">100*I116/(F117*(E116-E117))</f>
        <v>0.00974345483422703</v>
      </c>
      <c r="K116" s="31" t="n">
        <f aca="false">IF(H116&lt;H117,1+K117,0)</f>
        <v>0</v>
      </c>
      <c r="L116" s="32" t="n">
        <f aca="false">MIN(0, H116-MAX(H116:H136))</f>
        <v>0</v>
      </c>
      <c r="M116" s="48" t="n">
        <f aca="false">ABS(L116)/MAX(H117:H127)</f>
        <v>0</v>
      </c>
    </row>
    <row r="117" customFormat="false" ht="15" hidden="false" customHeight="false" outlineLevel="0" collapsed="false">
      <c r="A117" s="25" t="s">
        <v>128</v>
      </c>
      <c r="B117" s="25" t="str">
        <f aca="false">LEFT(A117,2)</f>
        <v>07</v>
      </c>
      <c r="C117" s="26" t="n">
        <f aca="false">VLOOKUP(MID(A117,4,4),MONTHS!$A$1:$B$12,2,0)</f>
        <v>12</v>
      </c>
      <c r="D117" s="26" t="n">
        <f aca="false">_xlfn.NUMBERVALUE(RIGHT(A117,2))-43</f>
        <v>23</v>
      </c>
      <c r="E117" s="27" t="n">
        <f aca="false">DATE(2000+D117,C117,B117)</f>
        <v>45267</v>
      </c>
      <c r="F117" s="28" t="n">
        <v>10.2633</v>
      </c>
      <c r="G117" s="28" t="n">
        <v>10.2634</v>
      </c>
      <c r="H117" s="28" t="n">
        <v>10.2633</v>
      </c>
      <c r="I117" s="47" t="n">
        <f aca="false">F117-F118</f>
        <v>0.000999999999999446</v>
      </c>
      <c r="J117" s="30" t="n">
        <f aca="false">100*I117/(F118*(E117-E118))</f>
        <v>0.00974440427583919</v>
      </c>
      <c r="K117" s="31" t="n">
        <f aca="false">IF(H117&lt;H118,1+K118,0)</f>
        <v>0</v>
      </c>
      <c r="L117" s="32" t="n">
        <f aca="false">MIN(0, H117-MAX(H117:H137))</f>
        <v>0</v>
      </c>
      <c r="M117" s="48" t="n">
        <f aca="false">ABS(L117)/MAX(H118:H128)</f>
        <v>0</v>
      </c>
    </row>
    <row r="118" customFormat="false" ht="15" hidden="false" customHeight="false" outlineLevel="0" collapsed="false">
      <c r="A118" s="25" t="s">
        <v>129</v>
      </c>
      <c r="B118" s="25" t="str">
        <f aca="false">LEFT(A118,2)</f>
        <v>06</v>
      </c>
      <c r="C118" s="26" t="n">
        <f aca="false">VLOOKUP(MID(A118,4,4),MONTHS!$A$1:$B$12,2,0)</f>
        <v>12</v>
      </c>
      <c r="D118" s="26" t="n">
        <f aca="false">_xlfn.NUMBERVALUE(RIGHT(A118,2))-43</f>
        <v>23</v>
      </c>
      <c r="E118" s="27" t="n">
        <f aca="false">DATE(2000+D118,C118,B118)</f>
        <v>45266</v>
      </c>
      <c r="F118" s="28" t="n">
        <v>10.2623</v>
      </c>
      <c r="G118" s="28" t="n">
        <v>10.2624</v>
      </c>
      <c r="H118" s="28" t="n">
        <v>10.2623</v>
      </c>
      <c r="I118" s="47" t="n">
        <f aca="false">F118-F119</f>
        <v>0.00269999999999904</v>
      </c>
      <c r="J118" s="30" t="n">
        <f aca="false">100*I118/(F119*(E118-E119))</f>
        <v>0.0131584077351897</v>
      </c>
      <c r="K118" s="31" t="n">
        <f aca="false">IF(H118&lt;H119,1+K119,0)</f>
        <v>0</v>
      </c>
      <c r="L118" s="32" t="n">
        <f aca="false">MIN(0, H118-MAX(H118:H138))</f>
        <v>0</v>
      </c>
      <c r="M118" s="48" t="n">
        <f aca="false">ABS(L118)/MAX(H119:H129)</f>
        <v>0</v>
      </c>
    </row>
    <row r="119" customFormat="false" ht="15" hidden="false" customHeight="false" outlineLevel="0" collapsed="false">
      <c r="A119" s="25" t="s">
        <v>130</v>
      </c>
      <c r="B119" s="25" t="str">
        <f aca="false">LEFT(A119,2)</f>
        <v>04</v>
      </c>
      <c r="C119" s="26" t="n">
        <f aca="false">VLOOKUP(MID(A119,4,4),MONTHS!$A$1:$B$12,2,0)</f>
        <v>12</v>
      </c>
      <c r="D119" s="26" t="n">
        <f aca="false">_xlfn.NUMBERVALUE(RIGHT(A119,2))-43</f>
        <v>23</v>
      </c>
      <c r="E119" s="27" t="n">
        <f aca="false">DATE(2000+D119,C119,B119)</f>
        <v>45264</v>
      </c>
      <c r="F119" s="28" t="n">
        <v>10.2596</v>
      </c>
      <c r="G119" s="28" t="n">
        <v>10.2597</v>
      </c>
      <c r="H119" s="28" t="n">
        <v>10.2596</v>
      </c>
      <c r="I119" s="47" t="n">
        <f aca="false">F119-F120</f>
        <v>0.00210000000000043</v>
      </c>
      <c r="J119" s="30" t="n">
        <f aca="false">100*I119/(F120*(E119-E120))</f>
        <v>0.00682427492079108</v>
      </c>
      <c r="K119" s="31" t="n">
        <f aca="false">IF(H119&lt;H120,1+K120,0)</f>
        <v>0</v>
      </c>
      <c r="L119" s="32" t="n">
        <f aca="false">MIN(0, H119-MAX(H119:H139))</f>
        <v>0</v>
      </c>
      <c r="M119" s="48" t="n">
        <f aca="false">ABS(L119)/MAX(H120:H130)</f>
        <v>0</v>
      </c>
    </row>
    <row r="120" customFormat="false" ht="15" hidden="false" customHeight="false" outlineLevel="0" collapsed="false">
      <c r="A120" s="25" t="s">
        <v>131</v>
      </c>
      <c r="B120" s="25" t="str">
        <f aca="false">LEFT(A120,2)</f>
        <v>01</v>
      </c>
      <c r="C120" s="26" t="n">
        <f aca="false">VLOOKUP(MID(A120,4,4),MONTHS!$A$1:$B$12,2,0)</f>
        <v>12</v>
      </c>
      <c r="D120" s="26" t="n">
        <f aca="false">_xlfn.NUMBERVALUE(RIGHT(A120,2))-43</f>
        <v>23</v>
      </c>
      <c r="E120" s="27" t="n">
        <f aca="false">DATE(2000+D120,C120,B120)</f>
        <v>45261</v>
      </c>
      <c r="F120" s="28" t="n">
        <v>10.2575</v>
      </c>
      <c r="G120" s="28" t="n">
        <v>10.2576</v>
      </c>
      <c r="H120" s="28" t="n">
        <v>10.2575</v>
      </c>
      <c r="I120" s="47" t="n">
        <f aca="false">F120-F121</f>
        <v>0.00130000000000052</v>
      </c>
      <c r="J120" s="30" t="n">
        <f aca="false">100*I120/(F121*(E120-E121))</f>
        <v>0.0126752598428319</v>
      </c>
      <c r="K120" s="31" t="n">
        <f aca="false">IF(H120&lt;H121,1+K121,0)</f>
        <v>0</v>
      </c>
      <c r="L120" s="32" t="n">
        <f aca="false">MIN(0, H120-MAX(H120:H140))</f>
        <v>0</v>
      </c>
      <c r="M120" s="48" t="n">
        <f aca="false">ABS(L120)/MAX(H121:H131)</f>
        <v>0</v>
      </c>
    </row>
    <row r="121" customFormat="false" ht="15" hidden="false" customHeight="false" outlineLevel="0" collapsed="false">
      <c r="A121" s="25" t="s">
        <v>132</v>
      </c>
      <c r="B121" s="25" t="str">
        <f aca="false">LEFT(A121,2)</f>
        <v>30</v>
      </c>
      <c r="C121" s="26" t="n">
        <f aca="false">VLOOKUP(MID(A121,4,4),MONTHS!$A$1:$B$12,2,0)</f>
        <v>11</v>
      </c>
      <c r="D121" s="26" t="n">
        <f aca="false">_xlfn.NUMBERVALUE(RIGHT(A121,2))-43</f>
        <v>23</v>
      </c>
      <c r="E121" s="27" t="n">
        <f aca="false">DATE(2000+D121,C121,B121)</f>
        <v>45260</v>
      </c>
      <c r="F121" s="28" t="n">
        <v>10.2562</v>
      </c>
      <c r="G121" s="28" t="n">
        <v>10.2563</v>
      </c>
      <c r="H121" s="28" t="n">
        <v>10.2562</v>
      </c>
      <c r="I121" s="47" t="n">
        <f aca="false">F121-F122</f>
        <v>0.000899999999999679</v>
      </c>
      <c r="J121" s="30" t="n">
        <f aca="false">100*I121/(F122*(E121-E122))</f>
        <v>0.008775949996584</v>
      </c>
      <c r="K121" s="31" t="n">
        <f aca="false">IF(H121&lt;H122,1+K122,0)</f>
        <v>0</v>
      </c>
      <c r="L121" s="32" t="n">
        <f aca="false">MIN(0, H121-MAX(H121:H141))</f>
        <v>0</v>
      </c>
      <c r="M121" s="48" t="n">
        <f aca="false">ABS(L121)/MAX(H122:H132)</f>
        <v>0</v>
      </c>
    </row>
    <row r="122" customFormat="false" ht="15" hidden="false" customHeight="false" outlineLevel="0" collapsed="false">
      <c r="A122" s="25" t="s">
        <v>133</v>
      </c>
      <c r="B122" s="25" t="str">
        <f aca="false">LEFT(A122,2)</f>
        <v>29</v>
      </c>
      <c r="C122" s="26" t="n">
        <f aca="false">VLOOKUP(MID(A122,4,4),MONTHS!$A$1:$B$12,2,0)</f>
        <v>11</v>
      </c>
      <c r="D122" s="26" t="n">
        <f aca="false">_xlfn.NUMBERVALUE(RIGHT(A122,2))-43</f>
        <v>23</v>
      </c>
      <c r="E122" s="27" t="n">
        <f aca="false">DATE(2000+D122,C122,B122)</f>
        <v>45259</v>
      </c>
      <c r="F122" s="28" t="n">
        <v>10.2553</v>
      </c>
      <c r="G122" s="28" t="n">
        <v>10.2554</v>
      </c>
      <c r="H122" s="28" t="n">
        <v>10.2553</v>
      </c>
      <c r="I122" s="47" t="n">
        <f aca="false">F122-F123</f>
        <v>0.000899999999999679</v>
      </c>
      <c r="J122" s="30" t="n">
        <f aca="false">100*I122/(F123*(E122-E123))</f>
        <v>0.00877672023716335</v>
      </c>
      <c r="K122" s="31" t="n">
        <f aca="false">IF(H122&lt;H123,1+K123,0)</f>
        <v>0</v>
      </c>
      <c r="L122" s="32" t="n">
        <f aca="false">MIN(0, H122-MAX(H122:H142))</f>
        <v>0</v>
      </c>
      <c r="M122" s="48" t="n">
        <f aca="false">ABS(L122)/MAX(H123:H133)</f>
        <v>0</v>
      </c>
    </row>
    <row r="123" customFormat="false" ht="15" hidden="false" customHeight="false" outlineLevel="0" collapsed="false">
      <c r="A123" s="25" t="s">
        <v>134</v>
      </c>
      <c r="B123" s="25" t="str">
        <f aca="false">LEFT(A123,2)</f>
        <v>28</v>
      </c>
      <c r="C123" s="26" t="n">
        <f aca="false">VLOOKUP(MID(A123,4,4),MONTHS!$A$1:$B$12,2,0)</f>
        <v>11</v>
      </c>
      <c r="D123" s="26" t="n">
        <f aca="false">_xlfn.NUMBERVALUE(RIGHT(A123,2))-43</f>
        <v>23</v>
      </c>
      <c r="E123" s="27" t="n">
        <f aca="false">DATE(2000+D123,C123,B123)</f>
        <v>45258</v>
      </c>
      <c r="F123" s="28" t="n">
        <v>10.2544</v>
      </c>
      <c r="G123" s="28" t="n">
        <v>10.2545</v>
      </c>
      <c r="H123" s="28" t="n">
        <v>10.2544</v>
      </c>
      <c r="I123" s="47" t="n">
        <f aca="false">F123-F124</f>
        <v>0.00140000000000029</v>
      </c>
      <c r="J123" s="30" t="n">
        <f aca="false">100*I123/(F124*(E123-E124))</f>
        <v>0.0136545401345976</v>
      </c>
      <c r="K123" s="31" t="n">
        <f aca="false">IF(H123&lt;H124,1+K124,0)</f>
        <v>0</v>
      </c>
      <c r="L123" s="32" t="n">
        <f aca="false">MIN(0, H123-MAX(H123:H143))</f>
        <v>0</v>
      </c>
      <c r="M123" s="48" t="n">
        <f aca="false">ABS(L123)/MAX(H124:H134)</f>
        <v>0</v>
      </c>
    </row>
    <row r="124" customFormat="false" ht="15" hidden="false" customHeight="false" outlineLevel="0" collapsed="false">
      <c r="A124" s="25" t="s">
        <v>135</v>
      </c>
      <c r="B124" s="25" t="str">
        <f aca="false">LEFT(A124,2)</f>
        <v>27</v>
      </c>
      <c r="C124" s="26" t="n">
        <f aca="false">VLOOKUP(MID(A124,4,4),MONTHS!$A$1:$B$12,2,0)</f>
        <v>11</v>
      </c>
      <c r="D124" s="26" t="n">
        <f aca="false">_xlfn.NUMBERVALUE(RIGHT(A124,2))-43</f>
        <v>23</v>
      </c>
      <c r="E124" s="27" t="n">
        <f aca="false">DATE(2000+D124,C124,B124)</f>
        <v>45257</v>
      </c>
      <c r="F124" s="28" t="n">
        <v>10.253</v>
      </c>
      <c r="G124" s="28" t="n">
        <v>10.2531</v>
      </c>
      <c r="H124" s="28" t="n">
        <v>10.253</v>
      </c>
      <c r="I124" s="47" t="n">
        <f aca="false">F124-F125</f>
        <v>0.00210000000000043</v>
      </c>
      <c r="J124" s="30" t="n">
        <f aca="false">100*I124/(F125*(E124-E125))</f>
        <v>0.0068286687022617</v>
      </c>
      <c r="K124" s="31" t="n">
        <f aca="false">IF(H124&lt;H125,1+K125,0)</f>
        <v>0</v>
      </c>
      <c r="L124" s="32" t="n">
        <f aca="false">MIN(0, H124-MAX(H124:H144))</f>
        <v>0</v>
      </c>
      <c r="M124" s="48" t="n">
        <f aca="false">ABS(L124)/MAX(H125:H135)</f>
        <v>0</v>
      </c>
    </row>
    <row r="125" customFormat="false" ht="15" hidden="false" customHeight="false" outlineLevel="0" collapsed="false">
      <c r="A125" s="25" t="s">
        <v>136</v>
      </c>
      <c r="B125" s="25" t="str">
        <f aca="false">LEFT(A125,2)</f>
        <v>24</v>
      </c>
      <c r="C125" s="26" t="n">
        <f aca="false">VLOOKUP(MID(A125,4,4),MONTHS!$A$1:$B$12,2,0)</f>
        <v>11</v>
      </c>
      <c r="D125" s="26" t="n">
        <f aca="false">_xlfn.NUMBERVALUE(RIGHT(A125,2))-43</f>
        <v>23</v>
      </c>
      <c r="E125" s="27" t="n">
        <f aca="false">DATE(2000+D125,C125,B125)</f>
        <v>45254</v>
      </c>
      <c r="F125" s="28" t="n">
        <v>10.2509</v>
      </c>
      <c r="G125" s="28" t="n">
        <v>10.251</v>
      </c>
      <c r="H125" s="28" t="n">
        <v>10.2509</v>
      </c>
      <c r="I125" s="47" t="n">
        <f aca="false">F125-F126</f>
        <v>-0.000899999999999679</v>
      </c>
      <c r="J125" s="30" t="n">
        <f aca="false">100*I125/(F126*(E125-E126))</f>
        <v>-0.00877894613628513</v>
      </c>
      <c r="K125" s="31" t="n">
        <f aca="false">IF(H125&lt;H126,1+K126,0)</f>
        <v>1</v>
      </c>
      <c r="L125" s="32" t="n">
        <f aca="false">MIN(0, H125-MAX(H125:H145))</f>
        <v>-0.000899999999999679</v>
      </c>
      <c r="M125" s="48" t="n">
        <f aca="false">ABS(L125)/MAX(H126:H136)</f>
        <v>8.77894613628513E-005</v>
      </c>
    </row>
    <row r="126" customFormat="false" ht="15" hidden="false" customHeight="false" outlineLevel="0" collapsed="false">
      <c r="A126" s="25" t="s">
        <v>137</v>
      </c>
      <c r="B126" s="25" t="str">
        <f aca="false">LEFT(A126,2)</f>
        <v>23</v>
      </c>
      <c r="C126" s="26" t="n">
        <f aca="false">VLOOKUP(MID(A126,4,4),MONTHS!$A$1:$B$12,2,0)</f>
        <v>11</v>
      </c>
      <c r="D126" s="26" t="n">
        <f aca="false">_xlfn.NUMBERVALUE(RIGHT(A126,2))-43</f>
        <v>23</v>
      </c>
      <c r="E126" s="27" t="n">
        <f aca="false">DATE(2000+D126,C126,B126)</f>
        <v>45253</v>
      </c>
      <c r="F126" s="28" t="n">
        <v>10.2518</v>
      </c>
      <c r="G126" s="28" t="n">
        <v>10.2519</v>
      </c>
      <c r="H126" s="28" t="n">
        <v>10.2518</v>
      </c>
      <c r="I126" s="47" t="n">
        <f aca="false">F126-F127</f>
        <v>0.000599999999998602</v>
      </c>
      <c r="J126" s="30" t="n">
        <f aca="false">100*I126/(F127*(E126-E127))</f>
        <v>0.00585297331042806</v>
      </c>
      <c r="K126" s="31" t="n">
        <f aca="false">IF(H126&lt;H127,1+K127,0)</f>
        <v>0</v>
      </c>
      <c r="L126" s="32" t="n">
        <f aca="false">MIN(0, H126-MAX(H126:H146))</f>
        <v>0</v>
      </c>
      <c r="M126" s="48" t="n">
        <f aca="false">ABS(L126)/MAX(H127:H137)</f>
        <v>0</v>
      </c>
    </row>
    <row r="127" customFormat="false" ht="15" hidden="false" customHeight="false" outlineLevel="0" collapsed="false">
      <c r="A127" s="25" t="s">
        <v>138</v>
      </c>
      <c r="B127" s="25" t="str">
        <f aca="false">LEFT(A127,2)</f>
        <v>22</v>
      </c>
      <c r="C127" s="26" t="n">
        <f aca="false">VLOOKUP(MID(A127,4,4),MONTHS!$A$1:$B$12,2,0)</f>
        <v>11</v>
      </c>
      <c r="D127" s="26" t="n">
        <f aca="false">_xlfn.NUMBERVALUE(RIGHT(A127,2))-43</f>
        <v>23</v>
      </c>
      <c r="E127" s="27" t="n">
        <f aca="false">DATE(2000+D127,C127,B127)</f>
        <v>45252</v>
      </c>
      <c r="F127" s="28" t="n">
        <v>10.2512</v>
      </c>
      <c r="G127" s="28" t="n">
        <v>10.2513</v>
      </c>
      <c r="H127" s="28" t="n">
        <v>10.2512</v>
      </c>
      <c r="I127" s="47" t="n">
        <f aca="false">F127-F128</f>
        <v>0.000900000000001455</v>
      </c>
      <c r="J127" s="30" t="n">
        <f aca="false">100*I127/(F128*(E127-E128))</f>
        <v>0.00878023082252671</v>
      </c>
      <c r="K127" s="31" t="n">
        <f aca="false">IF(H127&lt;H128,1+K128,0)</f>
        <v>0</v>
      </c>
      <c r="L127" s="32" t="n">
        <f aca="false">MIN(0, H127-MAX(H127:H147))</f>
        <v>0</v>
      </c>
      <c r="M127" s="48" t="n">
        <f aca="false">ABS(L127)/MAX(H128:H138)</f>
        <v>0</v>
      </c>
    </row>
    <row r="128" customFormat="false" ht="15" hidden="false" customHeight="false" outlineLevel="0" collapsed="false">
      <c r="A128" s="25" t="s">
        <v>139</v>
      </c>
      <c r="B128" s="25" t="str">
        <f aca="false">LEFT(A128,2)</f>
        <v>21</v>
      </c>
      <c r="C128" s="26" t="n">
        <f aca="false">VLOOKUP(MID(A128,4,4),MONTHS!$A$1:$B$12,2,0)</f>
        <v>11</v>
      </c>
      <c r="D128" s="26" t="n">
        <f aca="false">_xlfn.NUMBERVALUE(RIGHT(A128,2))-43</f>
        <v>23</v>
      </c>
      <c r="E128" s="27" t="n">
        <f aca="false">DATE(2000+D128,C128,B128)</f>
        <v>45251</v>
      </c>
      <c r="F128" s="28" t="n">
        <v>10.2503</v>
      </c>
      <c r="G128" s="28" t="n">
        <v>10.2504</v>
      </c>
      <c r="H128" s="28" t="n">
        <v>10.2503</v>
      </c>
      <c r="I128" s="47" t="n">
        <f aca="false">F128-F129</f>
        <v>0.00150000000000006</v>
      </c>
      <c r="J128" s="30" t="n">
        <f aca="false">100*I128/(F129*(E128-E129))</f>
        <v>0.0146358598079781</v>
      </c>
      <c r="K128" s="31" t="n">
        <f aca="false">IF(H128&lt;H129,1+K129,0)</f>
        <v>0</v>
      </c>
      <c r="L128" s="32" t="n">
        <f aca="false">MIN(0, H128-MAX(H128:H148))</f>
        <v>0</v>
      </c>
      <c r="M128" s="48" t="n">
        <f aca="false">ABS(L128)/MAX(H129:H139)</f>
        <v>0</v>
      </c>
    </row>
    <row r="129" customFormat="false" ht="15" hidden="false" customHeight="false" outlineLevel="0" collapsed="false">
      <c r="A129" s="25" t="s">
        <v>140</v>
      </c>
      <c r="B129" s="25" t="str">
        <f aca="false">LEFT(A129,2)</f>
        <v>20</v>
      </c>
      <c r="C129" s="26" t="n">
        <f aca="false">VLOOKUP(MID(A129,4,4),MONTHS!$A$1:$B$12,2,0)</f>
        <v>11</v>
      </c>
      <c r="D129" s="26" t="n">
        <f aca="false">_xlfn.NUMBERVALUE(RIGHT(A129,2))-43</f>
        <v>23</v>
      </c>
      <c r="E129" s="27" t="n">
        <f aca="false">DATE(2000+D129,C129,B129)</f>
        <v>45250</v>
      </c>
      <c r="F129" s="28" t="n">
        <v>10.2488</v>
      </c>
      <c r="G129" s="28" t="n">
        <v>10.2489</v>
      </c>
      <c r="H129" s="28" t="n">
        <v>10.2488</v>
      </c>
      <c r="I129" s="47" t="n">
        <f aca="false">F129-F130</f>
        <v>0.00300000000000011</v>
      </c>
      <c r="J129" s="30" t="n">
        <f aca="false">100*I129/(F130*(E129-E130))</f>
        <v>0.00976009682016083</v>
      </c>
      <c r="K129" s="31" t="n">
        <f aca="false">IF(H129&lt;H130,1+K130,0)</f>
        <v>0</v>
      </c>
      <c r="L129" s="32" t="n">
        <f aca="false">MIN(0, H129-MAX(H129:H149))</f>
        <v>0</v>
      </c>
      <c r="M129" s="48" t="n">
        <f aca="false">ABS(L129)/MAX(H130:H140)</f>
        <v>0</v>
      </c>
    </row>
    <row r="130" customFormat="false" ht="15" hidden="false" customHeight="false" outlineLevel="0" collapsed="false">
      <c r="A130" s="25" t="s">
        <v>141</v>
      </c>
      <c r="B130" s="25" t="str">
        <f aca="false">LEFT(A130,2)</f>
        <v>17</v>
      </c>
      <c r="C130" s="26" t="n">
        <f aca="false">VLOOKUP(MID(A130,4,4),MONTHS!$A$1:$B$12,2,0)</f>
        <v>11</v>
      </c>
      <c r="D130" s="26" t="n">
        <f aca="false">_xlfn.NUMBERVALUE(RIGHT(A130,2))-43</f>
        <v>23</v>
      </c>
      <c r="E130" s="27" t="n">
        <f aca="false">DATE(2000+D130,C130,B130)</f>
        <v>45247</v>
      </c>
      <c r="F130" s="28" t="n">
        <v>10.2458</v>
      </c>
      <c r="G130" s="28" t="n">
        <v>10.2459</v>
      </c>
      <c r="H130" s="28" t="n">
        <v>10.2458</v>
      </c>
      <c r="I130" s="47" t="n">
        <f aca="false">F130-F131</f>
        <v>0.000799999999999912</v>
      </c>
      <c r="J130" s="30" t="n">
        <f aca="false">100*I130/(F131*(E130-E131))</f>
        <v>0.00780868716446961</v>
      </c>
      <c r="K130" s="31" t="n">
        <f aca="false">IF(H130&lt;H131,1+K131,0)</f>
        <v>0</v>
      </c>
      <c r="L130" s="32" t="n">
        <f aca="false">MIN(0, H130-MAX(H130:H150))</f>
        <v>0</v>
      </c>
      <c r="M130" s="48" t="n">
        <f aca="false">ABS(L130)/MAX(H131:H141)</f>
        <v>0</v>
      </c>
    </row>
    <row r="131" customFormat="false" ht="15" hidden="false" customHeight="false" outlineLevel="0" collapsed="false">
      <c r="A131" s="25" t="s">
        <v>142</v>
      </c>
      <c r="B131" s="25" t="str">
        <f aca="false">LEFT(A131,2)</f>
        <v>16</v>
      </c>
      <c r="C131" s="26" t="n">
        <f aca="false">VLOOKUP(MID(A131,4,4),MONTHS!$A$1:$B$12,2,0)</f>
        <v>11</v>
      </c>
      <c r="D131" s="26" t="n">
        <f aca="false">_xlfn.NUMBERVALUE(RIGHT(A131,2))-43</f>
        <v>23</v>
      </c>
      <c r="E131" s="27" t="n">
        <f aca="false">DATE(2000+D131,C131,B131)</f>
        <v>45246</v>
      </c>
      <c r="F131" s="28" t="n">
        <v>10.245</v>
      </c>
      <c r="G131" s="28" t="n">
        <v>10.2451</v>
      </c>
      <c r="H131" s="28" t="n">
        <v>10.245</v>
      </c>
      <c r="I131" s="47" t="n">
        <f aca="false">F131-F132</f>
        <v>0.00129999999999875</v>
      </c>
      <c r="J131" s="30" t="n">
        <f aca="false">100*I131/(F132*(E131-E132))</f>
        <v>0.012690726983402</v>
      </c>
      <c r="K131" s="31" t="n">
        <f aca="false">IF(H131&lt;H132,1+K132,0)</f>
        <v>0</v>
      </c>
      <c r="L131" s="32" t="n">
        <f aca="false">MIN(0, H131-MAX(H131:H151))</f>
        <v>0</v>
      </c>
      <c r="M131" s="48" t="n">
        <f aca="false">ABS(L131)/MAX(H132:H142)</f>
        <v>0</v>
      </c>
    </row>
    <row r="132" customFormat="false" ht="15" hidden="false" customHeight="false" outlineLevel="0" collapsed="false">
      <c r="A132" s="25" t="s">
        <v>143</v>
      </c>
      <c r="B132" s="25" t="str">
        <f aca="false">LEFT(A132,2)</f>
        <v>15</v>
      </c>
      <c r="C132" s="26" t="n">
        <f aca="false">VLOOKUP(MID(A132,4,4),MONTHS!$A$1:$B$12,2,0)</f>
        <v>11</v>
      </c>
      <c r="D132" s="26" t="n">
        <f aca="false">_xlfn.NUMBERVALUE(RIGHT(A132,2))-43</f>
        <v>23</v>
      </c>
      <c r="E132" s="27" t="n">
        <f aca="false">DATE(2000+D132,C132,B132)</f>
        <v>45245</v>
      </c>
      <c r="F132" s="28" t="n">
        <v>10.2437</v>
      </c>
      <c r="G132" s="28" t="n">
        <v>10.2438</v>
      </c>
      <c r="H132" s="28" t="n">
        <v>10.2437</v>
      </c>
      <c r="I132" s="47" t="n">
        <f aca="false">F132-F133</f>
        <v>0.00229999999999997</v>
      </c>
      <c r="J132" s="30" t="n">
        <f aca="false">100*I132/(F133*(E132-E133))</f>
        <v>0.0224578670884837</v>
      </c>
      <c r="K132" s="31" t="n">
        <f aca="false">IF(H132&lt;H133,1+K133,0)</f>
        <v>0</v>
      </c>
      <c r="L132" s="32" t="n">
        <f aca="false">MIN(0, H132-MAX(H132:H152))</f>
        <v>0</v>
      </c>
      <c r="M132" s="48" t="n">
        <f aca="false">ABS(L132)/MAX(H133:H143)</f>
        <v>0</v>
      </c>
    </row>
    <row r="133" customFormat="false" ht="15" hidden="false" customHeight="false" outlineLevel="0" collapsed="false">
      <c r="A133" s="25" t="s">
        <v>144</v>
      </c>
      <c r="B133" s="25" t="str">
        <f aca="false">LEFT(A133,2)</f>
        <v>14</v>
      </c>
      <c r="C133" s="26" t="n">
        <f aca="false">VLOOKUP(MID(A133,4,4),MONTHS!$A$1:$B$12,2,0)</f>
        <v>11</v>
      </c>
      <c r="D133" s="26" t="n">
        <f aca="false">_xlfn.NUMBERVALUE(RIGHT(A133,2))-43</f>
        <v>23</v>
      </c>
      <c r="E133" s="27" t="n">
        <f aca="false">DATE(2000+D133,C133,B133)</f>
        <v>45244</v>
      </c>
      <c r="F133" s="28" t="n">
        <v>10.2414</v>
      </c>
      <c r="G133" s="28" t="n">
        <v>10.2415</v>
      </c>
      <c r="H133" s="28" t="n">
        <v>10.2414</v>
      </c>
      <c r="I133" s="47" t="n">
        <f aca="false">F133-F134</f>
        <v>0.00180000000000113</v>
      </c>
      <c r="J133" s="30" t="n">
        <f aca="false">100*I133/(F134*(E133-E134))</f>
        <v>0.017578811672342</v>
      </c>
      <c r="K133" s="31" t="n">
        <f aca="false">IF(H133&lt;H134,1+K134,0)</f>
        <v>0</v>
      </c>
      <c r="L133" s="32" t="n">
        <f aca="false">MIN(0, H133-MAX(H133:H153))</f>
        <v>0</v>
      </c>
      <c r="M133" s="48" t="n">
        <f aca="false">ABS(L133)/MAX(H134:H144)</f>
        <v>0</v>
      </c>
    </row>
    <row r="134" customFormat="false" ht="15" hidden="false" customHeight="false" outlineLevel="0" collapsed="false">
      <c r="A134" s="25" t="s">
        <v>145</v>
      </c>
      <c r="B134" s="25" t="str">
        <f aca="false">LEFT(A134,2)</f>
        <v>13</v>
      </c>
      <c r="C134" s="26" t="n">
        <f aca="false">VLOOKUP(MID(A134,4,4),MONTHS!$A$1:$B$12,2,0)</f>
        <v>11</v>
      </c>
      <c r="D134" s="26" t="n">
        <f aca="false">_xlfn.NUMBERVALUE(RIGHT(A134,2))-43</f>
        <v>23</v>
      </c>
      <c r="E134" s="27" t="n">
        <f aca="false">DATE(2000+D134,C134,B134)</f>
        <v>45243</v>
      </c>
      <c r="F134" s="28" t="n">
        <v>10.2396</v>
      </c>
      <c r="G134" s="28" t="n">
        <v>10.2397</v>
      </c>
      <c r="H134" s="28" t="n">
        <v>10.2396</v>
      </c>
      <c r="I134" s="47" t="n">
        <f aca="false">F134-F135</f>
        <v>0.000799999999999912</v>
      </c>
      <c r="J134" s="30" t="n">
        <f aca="false">100*I134/(F135*(E134-E135))</f>
        <v>0.00260447187821461</v>
      </c>
      <c r="K134" s="31" t="n">
        <f aca="false">IF(H134&lt;H135,1+K135,0)</f>
        <v>0</v>
      </c>
      <c r="L134" s="32" t="n">
        <f aca="false">MIN(0, H134-MAX(H134:H154))</f>
        <v>0</v>
      </c>
      <c r="M134" s="48" t="n">
        <f aca="false">ABS(L134)/MAX(H135:H145)</f>
        <v>0</v>
      </c>
    </row>
    <row r="135" customFormat="false" ht="15" hidden="false" customHeight="false" outlineLevel="0" collapsed="false">
      <c r="A135" s="25" t="s">
        <v>146</v>
      </c>
      <c r="B135" s="25" t="str">
        <f aca="false">LEFT(A135,2)</f>
        <v>10</v>
      </c>
      <c r="C135" s="26" t="n">
        <f aca="false">VLOOKUP(MID(A135,4,4),MONTHS!$A$1:$B$12,2,0)</f>
        <v>11</v>
      </c>
      <c r="D135" s="26" t="n">
        <f aca="false">_xlfn.NUMBERVALUE(RIGHT(A135,2))-43</f>
        <v>23</v>
      </c>
      <c r="E135" s="27" t="n">
        <f aca="false">DATE(2000+D135,C135,B135)</f>
        <v>45240</v>
      </c>
      <c r="F135" s="28" t="n">
        <v>10.2388</v>
      </c>
      <c r="G135" s="28" t="n">
        <v>10.2389</v>
      </c>
      <c r="H135" s="28" t="n">
        <v>10.2388</v>
      </c>
      <c r="I135" s="47" t="n">
        <f aca="false">F135-F136</f>
        <v>9.99999999997669E-005</v>
      </c>
      <c r="J135" s="30" t="n">
        <f aca="false">100*I135/(F136*(E135-E136))</f>
        <v>0.000976686493400207</v>
      </c>
      <c r="K135" s="31" t="n">
        <f aca="false">IF(H135&lt;H136,1+K136,0)</f>
        <v>0</v>
      </c>
      <c r="L135" s="32" t="n">
        <f aca="false">MIN(0, H135-MAX(H135:H155))</f>
        <v>0</v>
      </c>
      <c r="M135" s="48" t="n">
        <f aca="false">ABS(L135)/MAX(H136:H146)</f>
        <v>0</v>
      </c>
    </row>
    <row r="136" customFormat="false" ht="15" hidden="false" customHeight="false" outlineLevel="0" collapsed="false">
      <c r="A136" s="25" t="s">
        <v>147</v>
      </c>
      <c r="B136" s="25" t="str">
        <f aca="false">LEFT(A136,2)</f>
        <v>09</v>
      </c>
      <c r="C136" s="26" t="n">
        <f aca="false">VLOOKUP(MID(A136,4,4),MONTHS!$A$1:$B$12,2,0)</f>
        <v>11</v>
      </c>
      <c r="D136" s="26" t="n">
        <f aca="false">_xlfn.NUMBERVALUE(RIGHT(A136,2))-43</f>
        <v>23</v>
      </c>
      <c r="E136" s="27" t="n">
        <f aca="false">DATE(2000+D136,C136,B136)</f>
        <v>45239</v>
      </c>
      <c r="F136" s="28" t="n">
        <v>10.2387</v>
      </c>
      <c r="G136" s="28" t="n">
        <v>10.2388</v>
      </c>
      <c r="H136" s="28" t="n">
        <v>10.2387</v>
      </c>
      <c r="I136" s="47" t="n">
        <f aca="false">F136-F137</f>
        <v>0.00150000000000006</v>
      </c>
      <c r="J136" s="30" t="n">
        <f aca="false">100*I136/(F137*(E136-E137))</f>
        <v>0.0146524440276644</v>
      </c>
      <c r="K136" s="31" t="n">
        <f aca="false">IF(H136&lt;H137,1+K137,0)</f>
        <v>0</v>
      </c>
      <c r="L136" s="32" t="n">
        <f aca="false">MIN(0, H136-MAX(H136:H156))</f>
        <v>0</v>
      </c>
      <c r="M136" s="48" t="n">
        <f aca="false">ABS(L136)/MAX(H137:H147)</f>
        <v>0</v>
      </c>
    </row>
    <row r="137" customFormat="false" ht="15" hidden="false" customHeight="false" outlineLevel="0" collapsed="false">
      <c r="A137" s="25" t="s">
        <v>148</v>
      </c>
      <c r="B137" s="25" t="str">
        <f aca="false">LEFT(A137,2)</f>
        <v>08</v>
      </c>
      <c r="C137" s="26" t="n">
        <f aca="false">VLOOKUP(MID(A137,4,4),MONTHS!$A$1:$B$12,2,0)</f>
        <v>11</v>
      </c>
      <c r="D137" s="26" t="n">
        <f aca="false">_xlfn.NUMBERVALUE(RIGHT(A137,2))-43</f>
        <v>23</v>
      </c>
      <c r="E137" s="27" t="n">
        <f aca="false">DATE(2000+D137,C137,B137)</f>
        <v>45238</v>
      </c>
      <c r="F137" s="28" t="n">
        <v>10.2372</v>
      </c>
      <c r="G137" s="28" t="n">
        <v>10.2373</v>
      </c>
      <c r="H137" s="28" t="n">
        <v>10.2372</v>
      </c>
      <c r="I137" s="47" t="n">
        <f aca="false">F137-F138</f>
        <v>0.000999999999999446</v>
      </c>
      <c r="J137" s="30" t="n">
        <f aca="false">100*I137/(F138*(E137-E138))</f>
        <v>0.00976925030772597</v>
      </c>
      <c r="K137" s="31" t="n">
        <f aca="false">IF(H137&lt;H138,1+K138,0)</f>
        <v>0</v>
      </c>
      <c r="L137" s="32" t="n">
        <f aca="false">MIN(0, H137-MAX(H137:H157))</f>
        <v>0</v>
      </c>
      <c r="M137" s="48" t="n">
        <f aca="false">ABS(L137)/MAX(H138:H148)</f>
        <v>0</v>
      </c>
    </row>
    <row r="138" customFormat="false" ht="15" hidden="false" customHeight="false" outlineLevel="0" collapsed="false">
      <c r="A138" s="25" t="s">
        <v>149</v>
      </c>
      <c r="B138" s="25" t="str">
        <f aca="false">LEFT(A138,2)</f>
        <v>07</v>
      </c>
      <c r="C138" s="26" t="n">
        <f aca="false">VLOOKUP(MID(A138,4,4),MONTHS!$A$1:$B$12,2,0)</f>
        <v>11</v>
      </c>
      <c r="D138" s="26" t="n">
        <f aca="false">_xlfn.NUMBERVALUE(RIGHT(A138,2))-43</f>
        <v>23</v>
      </c>
      <c r="E138" s="27" t="n">
        <f aca="false">DATE(2000+D138,C138,B138)</f>
        <v>45237</v>
      </c>
      <c r="F138" s="28" t="n">
        <v>10.2362</v>
      </c>
      <c r="G138" s="28" t="n">
        <v>10.2363</v>
      </c>
      <c r="H138" s="28" t="n">
        <v>10.2362</v>
      </c>
      <c r="I138" s="47" t="n">
        <f aca="false">F138-F139</f>
        <v>0.00159999999999982</v>
      </c>
      <c r="J138" s="30" t="n">
        <f aca="false">100*I138/(F139*(E138-E139))</f>
        <v>0.0156332440935632</v>
      </c>
      <c r="K138" s="31" t="n">
        <f aca="false">IF(H138&lt;H139,1+K139,0)</f>
        <v>0</v>
      </c>
      <c r="L138" s="32" t="n">
        <f aca="false">MIN(0, H138-MAX(H138:H158))</f>
        <v>0</v>
      </c>
      <c r="M138" s="48" t="n">
        <f aca="false">ABS(L138)/MAX(H139:H149)</f>
        <v>0</v>
      </c>
    </row>
    <row r="139" customFormat="false" ht="15" hidden="false" customHeight="false" outlineLevel="0" collapsed="false">
      <c r="A139" s="25" t="s">
        <v>150</v>
      </c>
      <c r="B139" s="25" t="str">
        <f aca="false">LEFT(A139,2)</f>
        <v>06</v>
      </c>
      <c r="C139" s="26" t="n">
        <f aca="false">VLOOKUP(MID(A139,4,4),MONTHS!$A$1:$B$12,2,0)</f>
        <v>11</v>
      </c>
      <c r="D139" s="26" t="n">
        <f aca="false">_xlfn.NUMBERVALUE(RIGHT(A139,2))-43</f>
        <v>23</v>
      </c>
      <c r="E139" s="27" t="n">
        <f aca="false">DATE(2000+D139,C139,B139)</f>
        <v>45236</v>
      </c>
      <c r="F139" s="28" t="n">
        <v>10.2346</v>
      </c>
      <c r="G139" s="28" t="n">
        <v>10.2347</v>
      </c>
      <c r="H139" s="28" t="n">
        <v>10.2346</v>
      </c>
      <c r="I139" s="47" t="n">
        <f aca="false">F139-F140</f>
        <v>0.00280000000000058</v>
      </c>
      <c r="J139" s="30" t="n">
        <f aca="false">100*I139/(F140*(E139-E140))</f>
        <v>0.00912188797018635</v>
      </c>
      <c r="K139" s="31" t="n">
        <f aca="false">IF(H139&lt;H140,1+K140,0)</f>
        <v>0</v>
      </c>
      <c r="L139" s="32" t="n">
        <f aca="false">MIN(0, H139-MAX(H139:H159))</f>
        <v>0</v>
      </c>
      <c r="M139" s="48" t="n">
        <f aca="false">ABS(L139)/MAX(H140:H150)</f>
        <v>0</v>
      </c>
    </row>
    <row r="140" customFormat="false" ht="15" hidden="false" customHeight="false" outlineLevel="0" collapsed="false">
      <c r="A140" s="25" t="s">
        <v>151</v>
      </c>
      <c r="B140" s="25" t="str">
        <f aca="false">LEFT(A140,2)</f>
        <v>03</v>
      </c>
      <c r="C140" s="26" t="n">
        <f aca="false">VLOOKUP(MID(A140,4,4),MONTHS!$A$1:$B$12,2,0)</f>
        <v>11</v>
      </c>
      <c r="D140" s="26" t="n">
        <f aca="false">_xlfn.NUMBERVALUE(RIGHT(A140,2))-43</f>
        <v>23</v>
      </c>
      <c r="E140" s="27" t="n">
        <f aca="false">DATE(2000+D140,C140,B140)</f>
        <v>45233</v>
      </c>
      <c r="F140" s="28" t="n">
        <v>10.2318</v>
      </c>
      <c r="G140" s="28" t="n">
        <v>10.2319</v>
      </c>
      <c r="H140" s="28" t="n">
        <v>10.2318</v>
      </c>
      <c r="I140" s="47" t="n">
        <f aca="false">F140-F141</f>
        <v>0.00189999999999912</v>
      </c>
      <c r="J140" s="30" t="n">
        <f aca="false">100*I140/(F141*(E140-E141))</f>
        <v>0.0185730065787459</v>
      </c>
      <c r="K140" s="31" t="n">
        <f aca="false">IF(H140&lt;H141,1+K141,0)</f>
        <v>0</v>
      </c>
      <c r="L140" s="32" t="n">
        <f aca="false">MIN(0, H140-MAX(H140:H160))</f>
        <v>0</v>
      </c>
      <c r="M140" s="48" t="n">
        <f aca="false">ABS(L140)/MAX(H141:H151)</f>
        <v>0</v>
      </c>
    </row>
    <row r="141" customFormat="false" ht="15" hidden="false" customHeight="false" outlineLevel="0" collapsed="false">
      <c r="A141" s="25" t="s">
        <v>152</v>
      </c>
      <c r="B141" s="25" t="str">
        <f aca="false">LEFT(A141,2)</f>
        <v>02</v>
      </c>
      <c r="C141" s="26" t="n">
        <f aca="false">VLOOKUP(MID(A141,4,4),MONTHS!$A$1:$B$12,2,0)</f>
        <v>11</v>
      </c>
      <c r="D141" s="26" t="n">
        <f aca="false">_xlfn.NUMBERVALUE(RIGHT(A141,2))-43</f>
        <v>23</v>
      </c>
      <c r="E141" s="27" t="n">
        <f aca="false">DATE(2000+D141,C141,B141)</f>
        <v>45232</v>
      </c>
      <c r="F141" s="28" t="n">
        <v>10.2299</v>
      </c>
      <c r="G141" s="28" t="n">
        <v>10.23</v>
      </c>
      <c r="H141" s="28" t="n">
        <v>10.2299</v>
      </c>
      <c r="I141" s="47" t="n">
        <f aca="false">F141-F142</f>
        <v>0.00110000000000099</v>
      </c>
      <c r="J141" s="30" t="n">
        <f aca="false">100*I141/(F142*(E141-E142))</f>
        <v>0.0107539496324201</v>
      </c>
      <c r="K141" s="31" t="n">
        <f aca="false">IF(H141&lt;H142,1+K142,0)</f>
        <v>0</v>
      </c>
      <c r="L141" s="32" t="n">
        <f aca="false">MIN(0, H141-MAX(H141:H161))</f>
        <v>0</v>
      </c>
      <c r="M141" s="48" t="n">
        <f aca="false">ABS(L141)/MAX(H142:H152)</f>
        <v>0</v>
      </c>
    </row>
    <row r="142" customFormat="false" ht="15" hidden="false" customHeight="false" outlineLevel="0" collapsed="false">
      <c r="A142" s="25" t="s">
        <v>153</v>
      </c>
      <c r="B142" s="25" t="str">
        <f aca="false">LEFT(A142,2)</f>
        <v>01</v>
      </c>
      <c r="C142" s="26" t="n">
        <f aca="false">VLOOKUP(MID(A142,4,4),MONTHS!$A$1:$B$12,2,0)</f>
        <v>11</v>
      </c>
      <c r="D142" s="26" t="n">
        <f aca="false">_xlfn.NUMBERVALUE(RIGHT(A142,2))-43</f>
        <v>23</v>
      </c>
      <c r="E142" s="27" t="n">
        <f aca="false">DATE(2000+D142,C142,B142)</f>
        <v>45231</v>
      </c>
      <c r="F142" s="28" t="n">
        <v>10.2288</v>
      </c>
      <c r="G142" s="28" t="n">
        <v>10.2289</v>
      </c>
      <c r="H142" s="28" t="n">
        <v>10.2288</v>
      </c>
      <c r="I142" s="47" t="n">
        <f aca="false">F142-F143</f>
        <v>0</v>
      </c>
      <c r="J142" s="30" t="n">
        <f aca="false">100*I142/(F143*(E142-E143))</f>
        <v>0</v>
      </c>
      <c r="K142" s="31" t="n">
        <f aca="false">IF(H142&lt;H143,1+K143,0)</f>
        <v>0</v>
      </c>
      <c r="L142" s="32" t="n">
        <f aca="false">MIN(0, H142-MAX(H142:H162))</f>
        <v>0</v>
      </c>
      <c r="M142" s="48" t="n">
        <f aca="false">ABS(L142)/MAX(H143:H153)</f>
        <v>0</v>
      </c>
    </row>
    <row r="143" customFormat="false" ht="15" hidden="false" customHeight="false" outlineLevel="0" collapsed="false">
      <c r="A143" s="25" t="s">
        <v>154</v>
      </c>
      <c r="B143" s="25" t="str">
        <f aca="false">LEFT(A143,2)</f>
        <v>31</v>
      </c>
      <c r="C143" s="26" t="n">
        <f aca="false">VLOOKUP(MID(A143,4,4),MONTHS!$A$1:$B$12,2,0)</f>
        <v>10</v>
      </c>
      <c r="D143" s="26" t="n">
        <f aca="false">_xlfn.NUMBERVALUE(RIGHT(A143,2))-43</f>
        <v>23</v>
      </c>
      <c r="E143" s="27" t="n">
        <f aca="false">DATE(2000+D143,C143,B143)</f>
        <v>45230</v>
      </c>
      <c r="F143" s="28" t="n">
        <v>10.2288</v>
      </c>
      <c r="G143" s="28" t="n">
        <v>10.2289</v>
      </c>
      <c r="H143" s="28" t="n">
        <v>10.2288</v>
      </c>
      <c r="I143" s="47" t="n">
        <f aca="false">F143-F144</f>
        <v>0.00169999999999959</v>
      </c>
      <c r="J143" s="30" t="n">
        <f aca="false">100*I143/(F144*(E143-E144))</f>
        <v>0.0166225029578237</v>
      </c>
      <c r="K143" s="31" t="n">
        <f aca="false">IF(H143&lt;H144,1+K144,0)</f>
        <v>0</v>
      </c>
      <c r="L143" s="32" t="n">
        <f aca="false">MIN(0, H143-MAX(H143:H163))</f>
        <v>0</v>
      </c>
      <c r="M143" s="48" t="n">
        <f aca="false">ABS(L143)/MAX(H144:H154)</f>
        <v>0</v>
      </c>
    </row>
    <row r="144" customFormat="false" ht="15" hidden="false" customHeight="false" outlineLevel="0" collapsed="false">
      <c r="A144" s="25" t="s">
        <v>155</v>
      </c>
      <c r="B144" s="25" t="str">
        <f aca="false">LEFT(A144,2)</f>
        <v>30</v>
      </c>
      <c r="C144" s="26" t="n">
        <f aca="false">VLOOKUP(MID(A144,4,4),MONTHS!$A$1:$B$12,2,0)</f>
        <v>10</v>
      </c>
      <c r="D144" s="26" t="n">
        <f aca="false">_xlfn.NUMBERVALUE(RIGHT(A144,2))-43</f>
        <v>23</v>
      </c>
      <c r="E144" s="27" t="n">
        <f aca="false">DATE(2000+D144,C144,B144)</f>
        <v>45229</v>
      </c>
      <c r="F144" s="28" t="n">
        <v>10.2271</v>
      </c>
      <c r="G144" s="28" t="n">
        <v>10.2272</v>
      </c>
      <c r="H144" s="28" t="n">
        <v>10.2271</v>
      </c>
      <c r="I144" s="47" t="n">
        <f aca="false">F144-F145</f>
        <v>0.0024999999999995</v>
      </c>
      <c r="J144" s="30" t="n">
        <f aca="false">100*I144/(F145*(E144-E145))</f>
        <v>0.00815027808748672</v>
      </c>
      <c r="K144" s="31" t="n">
        <f aca="false">IF(H144&lt;H145,1+K145,0)</f>
        <v>0</v>
      </c>
      <c r="L144" s="32" t="n">
        <f aca="false">MIN(0, H144-MAX(H144:H164))</f>
        <v>0</v>
      </c>
      <c r="M144" s="48" t="n">
        <f aca="false">ABS(L144)/MAX(H145:H155)</f>
        <v>0</v>
      </c>
    </row>
    <row r="145" customFormat="false" ht="15" hidden="false" customHeight="false" outlineLevel="0" collapsed="false">
      <c r="A145" s="25" t="s">
        <v>156</v>
      </c>
      <c r="B145" s="25" t="str">
        <f aca="false">LEFT(A145,2)</f>
        <v>27</v>
      </c>
      <c r="C145" s="26" t="n">
        <f aca="false">VLOOKUP(MID(A145,4,4),MONTHS!$A$1:$B$12,2,0)</f>
        <v>10</v>
      </c>
      <c r="D145" s="26" t="n">
        <f aca="false">_xlfn.NUMBERVALUE(RIGHT(A145,2))-43</f>
        <v>23</v>
      </c>
      <c r="E145" s="27" t="n">
        <f aca="false">DATE(2000+D145,C145,B145)</f>
        <v>45226</v>
      </c>
      <c r="F145" s="28" t="n">
        <v>10.2246</v>
      </c>
      <c r="G145" s="28" t="n">
        <v>10.2247</v>
      </c>
      <c r="H145" s="28" t="n">
        <v>10.2246</v>
      </c>
      <c r="I145" s="47" t="n">
        <f aca="false">F145-F146</f>
        <v>0.00150000000000006</v>
      </c>
      <c r="J145" s="30" t="n">
        <f aca="false">100*I145/(F146*(E145-E146))</f>
        <v>0.0146726531091358</v>
      </c>
      <c r="K145" s="31" t="n">
        <f aca="false">IF(H145&lt;H146,1+K146,0)</f>
        <v>0</v>
      </c>
      <c r="L145" s="32" t="n">
        <f aca="false">MIN(0, H145-MAX(H145:H165))</f>
        <v>0</v>
      </c>
      <c r="M145" s="48" t="n">
        <f aca="false">ABS(L145)/MAX(H146:H156)</f>
        <v>0</v>
      </c>
    </row>
    <row r="146" customFormat="false" ht="15" hidden="false" customHeight="false" outlineLevel="0" collapsed="false">
      <c r="A146" s="25" t="s">
        <v>157</v>
      </c>
      <c r="B146" s="25" t="str">
        <f aca="false">LEFT(A146,2)</f>
        <v>26</v>
      </c>
      <c r="C146" s="26" t="n">
        <f aca="false">VLOOKUP(MID(A146,4,4),MONTHS!$A$1:$B$12,2,0)</f>
        <v>10</v>
      </c>
      <c r="D146" s="26" t="n">
        <f aca="false">_xlfn.NUMBERVALUE(RIGHT(A146,2))-43</f>
        <v>23</v>
      </c>
      <c r="E146" s="27" t="n">
        <f aca="false">DATE(2000+D146,C146,B146)</f>
        <v>45225</v>
      </c>
      <c r="F146" s="28" t="n">
        <v>10.2231</v>
      </c>
      <c r="G146" s="28" t="n">
        <v>10.2232</v>
      </c>
      <c r="H146" s="28" t="n">
        <v>10.2231</v>
      </c>
      <c r="I146" s="47" t="n">
        <f aca="false">F146-F147</f>
        <v>0.00170000000000137</v>
      </c>
      <c r="J146" s="30" t="n">
        <f aca="false">100*I146/(F147*(E146-E147))</f>
        <v>0.016631772555632</v>
      </c>
      <c r="K146" s="31" t="n">
        <f aca="false">IF(H146&lt;H147,1+K147,0)</f>
        <v>0</v>
      </c>
      <c r="L146" s="32" t="n">
        <f aca="false">MIN(0, H146-MAX(H146:H166))</f>
        <v>0</v>
      </c>
      <c r="M146" s="48" t="n">
        <f aca="false">ABS(L146)/MAX(H147:H157)</f>
        <v>0</v>
      </c>
    </row>
    <row r="147" customFormat="false" ht="15" hidden="false" customHeight="false" outlineLevel="0" collapsed="false">
      <c r="A147" s="25" t="s">
        <v>158</v>
      </c>
      <c r="B147" s="25" t="str">
        <f aca="false">LEFT(A147,2)</f>
        <v>25</v>
      </c>
      <c r="C147" s="26" t="n">
        <f aca="false">VLOOKUP(MID(A147,4,4),MONTHS!$A$1:$B$12,2,0)</f>
        <v>10</v>
      </c>
      <c r="D147" s="26" t="n">
        <f aca="false">_xlfn.NUMBERVALUE(RIGHT(A147,2))-43</f>
        <v>23</v>
      </c>
      <c r="E147" s="27" t="n">
        <f aca="false">DATE(2000+D147,C147,B147)</f>
        <v>45224</v>
      </c>
      <c r="F147" s="28" t="n">
        <v>10.2214</v>
      </c>
      <c r="G147" s="28" t="n">
        <v>10.2215</v>
      </c>
      <c r="H147" s="28" t="n">
        <v>10.2214</v>
      </c>
      <c r="I147" s="47" t="n">
        <f aca="false">F147-F148</f>
        <v>0.000999999999999446</v>
      </c>
      <c r="J147" s="30" t="n">
        <f aca="false">100*I147/(F148*(E147-E148))</f>
        <v>0.00978435286289622</v>
      </c>
      <c r="K147" s="31" t="n">
        <f aca="false">IF(H147&lt;H148,1+K148,0)</f>
        <v>0</v>
      </c>
      <c r="L147" s="32" t="n">
        <f aca="false">MIN(0, H147-MAX(H147:H167))</f>
        <v>0</v>
      </c>
      <c r="M147" s="48" t="n">
        <f aca="false">ABS(L147)/MAX(H148:H158)</f>
        <v>0</v>
      </c>
    </row>
    <row r="148" customFormat="false" ht="15" hidden="false" customHeight="false" outlineLevel="0" collapsed="false">
      <c r="A148" s="25" t="s">
        <v>159</v>
      </c>
      <c r="B148" s="25" t="str">
        <f aca="false">LEFT(A148,2)</f>
        <v>24</v>
      </c>
      <c r="C148" s="26" t="n">
        <f aca="false">VLOOKUP(MID(A148,4,4),MONTHS!$A$1:$B$12,2,0)</f>
        <v>10</v>
      </c>
      <c r="D148" s="26" t="n">
        <f aca="false">_xlfn.NUMBERVALUE(RIGHT(A148,2))-43</f>
        <v>23</v>
      </c>
      <c r="E148" s="27" t="n">
        <f aca="false">DATE(2000+D148,C148,B148)</f>
        <v>45223</v>
      </c>
      <c r="F148" s="28" t="n">
        <v>10.2204</v>
      </c>
      <c r="G148" s="28" t="n">
        <v>10.2205</v>
      </c>
      <c r="H148" s="28" t="n">
        <v>10.2204</v>
      </c>
      <c r="I148" s="47" t="n">
        <f aca="false">F148-F149</f>
        <v>0.00349999999999895</v>
      </c>
      <c r="J148" s="30" t="n">
        <f aca="false">100*I148/(F149*(E148-E149))</f>
        <v>0.00856424159969988</v>
      </c>
      <c r="K148" s="31" t="n">
        <f aca="false">IF(H148&lt;H149,1+K149,0)</f>
        <v>0</v>
      </c>
      <c r="L148" s="32" t="n">
        <f aca="false">MIN(0, H148-MAX(H148:H168))</f>
        <v>0</v>
      </c>
      <c r="M148" s="48" t="n">
        <f aca="false">ABS(L148)/MAX(H149:H159)</f>
        <v>0</v>
      </c>
    </row>
    <row r="149" customFormat="false" ht="15" hidden="false" customHeight="false" outlineLevel="0" collapsed="false">
      <c r="A149" s="25" t="s">
        <v>160</v>
      </c>
      <c r="B149" s="25" t="str">
        <f aca="false">LEFT(A149,2)</f>
        <v>20</v>
      </c>
      <c r="C149" s="26" t="n">
        <f aca="false">VLOOKUP(MID(A149,4,4),MONTHS!$A$1:$B$12,2,0)</f>
        <v>10</v>
      </c>
      <c r="D149" s="26" t="n">
        <f aca="false">_xlfn.NUMBERVALUE(RIGHT(A149,2))-43</f>
        <v>23</v>
      </c>
      <c r="E149" s="27" t="n">
        <f aca="false">DATE(2000+D149,C149,B149)</f>
        <v>45219</v>
      </c>
      <c r="F149" s="28" t="n">
        <v>10.2169</v>
      </c>
      <c r="G149" s="28" t="n">
        <v>10.217</v>
      </c>
      <c r="H149" s="28" t="n">
        <v>10.2169</v>
      </c>
      <c r="I149" s="47" t="n">
        <f aca="false">F149-F150</f>
        <v>0.000600000000000378</v>
      </c>
      <c r="J149" s="30" t="n">
        <f aca="false">100*I149/(F150*(E149-E150))</f>
        <v>0.00587296770846958</v>
      </c>
      <c r="K149" s="31" t="n">
        <f aca="false">IF(H149&lt;H150,1+K150,0)</f>
        <v>0</v>
      </c>
      <c r="L149" s="32" t="n">
        <f aca="false">MIN(0, H149-MAX(H149:H169))</f>
        <v>0</v>
      </c>
      <c r="M149" s="48" t="n">
        <f aca="false">ABS(L149)/MAX(H150:H160)</f>
        <v>0</v>
      </c>
    </row>
    <row r="150" customFormat="false" ht="15" hidden="false" customHeight="false" outlineLevel="0" collapsed="false">
      <c r="A150" s="25" t="s">
        <v>161</v>
      </c>
      <c r="B150" s="25" t="str">
        <f aca="false">LEFT(A150,2)</f>
        <v>19</v>
      </c>
      <c r="C150" s="26" t="n">
        <f aca="false">VLOOKUP(MID(A150,4,4),MONTHS!$A$1:$B$12,2,0)</f>
        <v>10</v>
      </c>
      <c r="D150" s="26" t="n">
        <f aca="false">_xlfn.NUMBERVALUE(RIGHT(A150,2))-43</f>
        <v>23</v>
      </c>
      <c r="E150" s="27" t="n">
        <f aca="false">DATE(2000+D150,C150,B150)</f>
        <v>45218</v>
      </c>
      <c r="F150" s="28" t="n">
        <v>10.2163</v>
      </c>
      <c r="G150" s="28" t="n">
        <v>10.2164</v>
      </c>
      <c r="H150" s="28" t="n">
        <v>10.2163</v>
      </c>
      <c r="I150" s="47" t="n">
        <f aca="false">F150-F151</f>
        <v>0.000799999999999912</v>
      </c>
      <c r="J150" s="30" t="n">
        <f aca="false">100*I150/(F151*(E150-E151))</f>
        <v>0.0078312368459685</v>
      </c>
      <c r="K150" s="31" t="n">
        <f aca="false">IF(H150&lt;H151,1+K151,0)</f>
        <v>0</v>
      </c>
      <c r="L150" s="32" t="n">
        <f aca="false">MIN(0, H150-MAX(H150:H170))</f>
        <v>0</v>
      </c>
      <c r="M150" s="48" t="n">
        <f aca="false">ABS(L150)/MAX(H151:H161)</f>
        <v>0</v>
      </c>
    </row>
    <row r="151" customFormat="false" ht="15" hidden="false" customHeight="false" outlineLevel="0" collapsed="false">
      <c r="A151" s="25" t="s">
        <v>162</v>
      </c>
      <c r="B151" s="25" t="str">
        <f aca="false">LEFT(A151,2)</f>
        <v>18</v>
      </c>
      <c r="C151" s="26" t="n">
        <f aca="false">VLOOKUP(MID(A151,4,4),MONTHS!$A$1:$B$12,2,0)</f>
        <v>10</v>
      </c>
      <c r="D151" s="26" t="n">
        <f aca="false">_xlfn.NUMBERVALUE(RIGHT(A151,2))-43</f>
        <v>23</v>
      </c>
      <c r="E151" s="27" t="n">
        <f aca="false">DATE(2000+D151,C151,B151)</f>
        <v>45217</v>
      </c>
      <c r="F151" s="28" t="n">
        <v>10.2155</v>
      </c>
      <c r="G151" s="28" t="n">
        <v>10.2156</v>
      </c>
      <c r="H151" s="28" t="n">
        <v>10.2155</v>
      </c>
      <c r="I151" s="47" t="n">
        <f aca="false">F151-F152</f>
        <v>0.000400000000000844</v>
      </c>
      <c r="J151" s="30" t="n">
        <f aca="false">100*I151/(F152*(E151-E152))</f>
        <v>0.00391577174967298</v>
      </c>
      <c r="K151" s="31" t="n">
        <f aca="false">IF(H151&lt;H152,1+K152,0)</f>
        <v>0</v>
      </c>
      <c r="L151" s="32" t="n">
        <f aca="false">MIN(0, H151-MAX(H151:H171))</f>
        <v>0</v>
      </c>
      <c r="M151" s="48" t="n">
        <f aca="false">ABS(L151)/MAX(H152:H162)</f>
        <v>0</v>
      </c>
    </row>
    <row r="152" customFormat="false" ht="15" hidden="false" customHeight="false" outlineLevel="0" collapsed="false">
      <c r="A152" s="25" t="s">
        <v>163</v>
      </c>
      <c r="B152" s="25" t="str">
        <f aca="false">LEFT(A152,2)</f>
        <v>17</v>
      </c>
      <c r="C152" s="26" t="n">
        <f aca="false">VLOOKUP(MID(A152,4,4),MONTHS!$A$1:$B$12,2,0)</f>
        <v>10</v>
      </c>
      <c r="D152" s="26" t="n">
        <f aca="false">_xlfn.NUMBERVALUE(RIGHT(A152,2))-43</f>
        <v>23</v>
      </c>
      <c r="E152" s="27" t="n">
        <f aca="false">DATE(2000+D152,C152,B152)</f>
        <v>45216</v>
      </c>
      <c r="F152" s="28" t="n">
        <v>10.2151</v>
      </c>
      <c r="G152" s="28" t="n">
        <v>10.2152</v>
      </c>
      <c r="H152" s="28" t="n">
        <v>10.2151</v>
      </c>
      <c r="I152" s="47" t="n">
        <f aca="false">F152-F153</f>
        <v>0.000799999999999912</v>
      </c>
      <c r="J152" s="30" t="n">
        <f aca="false">100*I152/(F153*(E152-E153))</f>
        <v>0.00783215687810141</v>
      </c>
      <c r="K152" s="31" t="n">
        <f aca="false">IF(H152&lt;H153,1+K153,0)</f>
        <v>0</v>
      </c>
      <c r="L152" s="32" t="n">
        <f aca="false">MIN(0, H152-MAX(H152:H172))</f>
        <v>0</v>
      </c>
      <c r="M152" s="48" t="n">
        <f aca="false">ABS(L152)/MAX(H153:H163)</f>
        <v>0</v>
      </c>
    </row>
    <row r="153" customFormat="false" ht="15" hidden="false" customHeight="false" outlineLevel="0" collapsed="false">
      <c r="A153" s="25" t="s">
        <v>164</v>
      </c>
      <c r="B153" s="25" t="str">
        <f aca="false">LEFT(A153,2)</f>
        <v>16</v>
      </c>
      <c r="C153" s="26" t="n">
        <f aca="false">VLOOKUP(MID(A153,4,4),MONTHS!$A$1:$B$12,2,0)</f>
        <v>10</v>
      </c>
      <c r="D153" s="26" t="n">
        <f aca="false">_xlfn.NUMBERVALUE(RIGHT(A153,2))-43</f>
        <v>23</v>
      </c>
      <c r="E153" s="27" t="n">
        <f aca="false">DATE(2000+D153,C153,B153)</f>
        <v>45215</v>
      </c>
      <c r="F153" s="28" t="n">
        <v>10.2143</v>
      </c>
      <c r="G153" s="28" t="n">
        <v>10.2144</v>
      </c>
      <c r="H153" s="28" t="n">
        <v>10.2143</v>
      </c>
      <c r="I153" s="47" t="n">
        <f aca="false">F153-F154</f>
        <v>0.00239999999999974</v>
      </c>
      <c r="J153" s="30" t="n">
        <f aca="false">100*I153/(F154*(E153-E154))</f>
        <v>0.00587549819328366</v>
      </c>
      <c r="K153" s="31" t="n">
        <f aca="false">IF(H153&lt;H154,1+K154,0)</f>
        <v>0</v>
      </c>
      <c r="L153" s="32" t="n">
        <f aca="false">MIN(0, H153-MAX(H153:H173))</f>
        <v>0</v>
      </c>
      <c r="M153" s="48" t="n">
        <f aca="false">ABS(L153)/MAX(H154:H164)</f>
        <v>0</v>
      </c>
    </row>
    <row r="154" customFormat="false" ht="15" hidden="false" customHeight="false" outlineLevel="0" collapsed="false">
      <c r="A154" s="25" t="s">
        <v>165</v>
      </c>
      <c r="B154" s="25" t="str">
        <f aca="false">LEFT(A154,2)</f>
        <v>12</v>
      </c>
      <c r="C154" s="26" t="n">
        <f aca="false">VLOOKUP(MID(A154,4,4),MONTHS!$A$1:$B$12,2,0)</f>
        <v>10</v>
      </c>
      <c r="D154" s="26" t="n">
        <f aca="false">_xlfn.NUMBERVALUE(RIGHT(A154,2))-43</f>
        <v>23</v>
      </c>
      <c r="E154" s="27" t="n">
        <f aca="false">DATE(2000+D154,C154,B154)</f>
        <v>45211</v>
      </c>
      <c r="F154" s="28" t="n">
        <v>10.2119</v>
      </c>
      <c r="G154" s="28" t="n">
        <v>10.212</v>
      </c>
      <c r="H154" s="28" t="n">
        <v>10.2119</v>
      </c>
      <c r="I154" s="47" t="n">
        <f aca="false">F154-F155</f>
        <v>0.00159999999999982</v>
      </c>
      <c r="J154" s="30" t="n">
        <f aca="false">100*I154/(F155*(E154-E155))</f>
        <v>0.0156704504275078</v>
      </c>
      <c r="K154" s="31" t="n">
        <f aca="false">IF(H154&lt;H155,1+K155,0)</f>
        <v>0</v>
      </c>
      <c r="L154" s="32" t="n">
        <f aca="false">MIN(0, H154-MAX(H154:H174))</f>
        <v>0</v>
      </c>
      <c r="M154" s="48" t="n">
        <f aca="false">ABS(L154)/MAX(H155:H165)</f>
        <v>0</v>
      </c>
    </row>
    <row r="155" customFormat="false" ht="15" hidden="false" customHeight="false" outlineLevel="0" collapsed="false">
      <c r="A155" s="25" t="s">
        <v>166</v>
      </c>
      <c r="B155" s="25" t="str">
        <f aca="false">LEFT(A155,2)</f>
        <v>11</v>
      </c>
      <c r="C155" s="26" t="n">
        <f aca="false">VLOOKUP(MID(A155,4,4),MONTHS!$A$1:$B$12,2,0)</f>
        <v>10</v>
      </c>
      <c r="D155" s="26" t="n">
        <f aca="false">_xlfn.NUMBERVALUE(RIGHT(A155,2))-43</f>
        <v>23</v>
      </c>
      <c r="E155" s="27" t="n">
        <f aca="false">DATE(2000+D155,C155,B155)</f>
        <v>45210</v>
      </c>
      <c r="F155" s="28" t="n">
        <v>10.2103</v>
      </c>
      <c r="G155" s="28" t="n">
        <v>10.2104</v>
      </c>
      <c r="H155" s="28" t="n">
        <v>10.2103</v>
      </c>
      <c r="I155" s="47" t="n">
        <f aca="false">F155-F156</f>
        <v>0.00130000000000052</v>
      </c>
      <c r="J155" s="30" t="n">
        <f aca="false">100*I155/(F156*(E155-E156))</f>
        <v>0.0127338622783869</v>
      </c>
      <c r="K155" s="31" t="n">
        <f aca="false">IF(H155&lt;H156,1+K156,0)</f>
        <v>0</v>
      </c>
      <c r="L155" s="32" t="n">
        <f aca="false">MIN(0, H155-MAX(H155:H175))</f>
        <v>0</v>
      </c>
      <c r="M155" s="48" t="n">
        <f aca="false">ABS(L155)/MAX(H156:H166)</f>
        <v>0</v>
      </c>
    </row>
    <row r="156" customFormat="false" ht="15" hidden="false" customHeight="false" outlineLevel="0" collapsed="false">
      <c r="A156" s="25" t="s">
        <v>167</v>
      </c>
      <c r="B156" s="25" t="str">
        <f aca="false">LEFT(A156,2)</f>
        <v>10</v>
      </c>
      <c r="C156" s="26" t="n">
        <f aca="false">VLOOKUP(MID(A156,4,4),MONTHS!$A$1:$B$12,2,0)</f>
        <v>10</v>
      </c>
      <c r="D156" s="26" t="n">
        <f aca="false">_xlfn.NUMBERVALUE(RIGHT(A156,2))-43</f>
        <v>23</v>
      </c>
      <c r="E156" s="27" t="n">
        <f aca="false">DATE(2000+D156,C156,B156)</f>
        <v>45209</v>
      </c>
      <c r="F156" s="28" t="n">
        <v>10.209</v>
      </c>
      <c r="G156" s="28" t="n">
        <v>10.2091</v>
      </c>
      <c r="H156" s="28" t="n">
        <v>10.209</v>
      </c>
      <c r="I156" s="47" t="n">
        <f aca="false">F156-F157</f>
        <v>0.000899999999999679</v>
      </c>
      <c r="J156" s="30" t="n">
        <f aca="false">100*I156/(F157*(E156-E157))</f>
        <v>0.00881652805125027</v>
      </c>
      <c r="K156" s="31" t="n">
        <f aca="false">IF(H156&lt;H157,1+K157,0)</f>
        <v>0</v>
      </c>
      <c r="L156" s="32" t="n">
        <f aca="false">MIN(0, H156-MAX(H156:H176))</f>
        <v>0</v>
      </c>
      <c r="M156" s="48" t="n">
        <f aca="false">ABS(L156)/MAX(H157:H167)</f>
        <v>0</v>
      </c>
    </row>
    <row r="157" customFormat="false" ht="15" hidden="false" customHeight="false" outlineLevel="0" collapsed="false">
      <c r="A157" s="25" t="s">
        <v>168</v>
      </c>
      <c r="B157" s="25" t="str">
        <f aca="false">LEFT(A157,2)</f>
        <v>09</v>
      </c>
      <c r="C157" s="26" t="n">
        <f aca="false">VLOOKUP(MID(A157,4,4),MONTHS!$A$1:$B$12,2,0)</f>
        <v>10</v>
      </c>
      <c r="D157" s="26" t="n">
        <f aca="false">_xlfn.NUMBERVALUE(RIGHT(A157,2))-43</f>
        <v>23</v>
      </c>
      <c r="E157" s="27" t="n">
        <f aca="false">DATE(2000+D157,C157,B157)</f>
        <v>45208</v>
      </c>
      <c r="F157" s="28" t="n">
        <v>10.2081</v>
      </c>
      <c r="G157" s="28" t="n">
        <v>10.2082</v>
      </c>
      <c r="H157" s="28" t="n">
        <v>10.2081</v>
      </c>
      <c r="I157" s="47" t="n">
        <f aca="false">F157-F158</f>
        <v>0.00200000000000067</v>
      </c>
      <c r="J157" s="30" t="n">
        <f aca="false">100*I157/(F158*(E157-E158))</f>
        <v>0.00653204129556725</v>
      </c>
      <c r="K157" s="31" t="n">
        <f aca="false">IF(H157&lt;H158,1+K158,0)</f>
        <v>0</v>
      </c>
      <c r="L157" s="32" t="n">
        <f aca="false">MIN(0, H157-MAX(H157:H177))</f>
        <v>0</v>
      </c>
      <c r="M157" s="48" t="n">
        <f aca="false">ABS(L157)/MAX(H158:H168)</f>
        <v>0</v>
      </c>
    </row>
    <row r="158" customFormat="false" ht="15" hidden="false" customHeight="false" outlineLevel="0" collapsed="false">
      <c r="A158" s="25" t="s">
        <v>169</v>
      </c>
      <c r="B158" s="25" t="str">
        <f aca="false">LEFT(A158,2)</f>
        <v>06</v>
      </c>
      <c r="C158" s="26" t="n">
        <f aca="false">VLOOKUP(MID(A158,4,4),MONTHS!$A$1:$B$12,2,0)</f>
        <v>10</v>
      </c>
      <c r="D158" s="26" t="n">
        <f aca="false">_xlfn.NUMBERVALUE(RIGHT(A158,2))-43</f>
        <v>23</v>
      </c>
      <c r="E158" s="27" t="n">
        <f aca="false">DATE(2000+D158,C158,B158)</f>
        <v>45205</v>
      </c>
      <c r="F158" s="28" t="n">
        <v>10.2061</v>
      </c>
      <c r="G158" s="28" t="n">
        <v>10.2062</v>
      </c>
      <c r="H158" s="28" t="n">
        <v>10.2061</v>
      </c>
      <c r="I158" s="47" t="n">
        <f aca="false">F158-F159</f>
        <v>0.00119999999999898</v>
      </c>
      <c r="J158" s="30" t="n">
        <f aca="false">100*I158/(F159*(E158-E159))</f>
        <v>0.0117590569236247</v>
      </c>
      <c r="K158" s="31" t="n">
        <f aca="false">IF(H158&lt;H159,1+K159,0)</f>
        <v>0</v>
      </c>
      <c r="L158" s="32" t="n">
        <f aca="false">MIN(0, H158-MAX(H158:H178))</f>
        <v>0</v>
      </c>
      <c r="M158" s="48" t="n">
        <f aca="false">ABS(L158)/MAX(H159:H169)</f>
        <v>0</v>
      </c>
    </row>
    <row r="159" customFormat="false" ht="15" hidden="false" customHeight="false" outlineLevel="0" collapsed="false">
      <c r="A159" s="25" t="s">
        <v>170</v>
      </c>
      <c r="B159" s="25" t="str">
        <f aca="false">LEFT(A159,2)</f>
        <v>05</v>
      </c>
      <c r="C159" s="26" t="n">
        <f aca="false">VLOOKUP(MID(A159,4,4),MONTHS!$A$1:$B$12,2,0)</f>
        <v>10</v>
      </c>
      <c r="D159" s="26" t="n">
        <f aca="false">_xlfn.NUMBERVALUE(RIGHT(A159,2))-43</f>
        <v>23</v>
      </c>
      <c r="E159" s="27" t="n">
        <f aca="false">DATE(2000+D159,C159,B159)</f>
        <v>45204</v>
      </c>
      <c r="F159" s="28" t="n">
        <v>10.2049</v>
      </c>
      <c r="G159" s="28" t="n">
        <v>10.205</v>
      </c>
      <c r="H159" s="28" t="n">
        <v>10.2049</v>
      </c>
      <c r="I159" s="47" t="n">
        <f aca="false">F159-F160</f>
        <v>0.00130000000000052</v>
      </c>
      <c r="J159" s="30" t="n">
        <f aca="false">100*I159/(F160*(E159-E160))</f>
        <v>0.0127406013563891</v>
      </c>
      <c r="K159" s="31" t="n">
        <f aca="false">IF(H159&lt;H160,1+K160,0)</f>
        <v>0</v>
      </c>
      <c r="L159" s="32" t="n">
        <f aca="false">MIN(0, H159-MAX(H159:H179))</f>
        <v>0</v>
      </c>
      <c r="M159" s="48" t="n">
        <f aca="false">ABS(L159)/MAX(H160:H170)</f>
        <v>0</v>
      </c>
    </row>
    <row r="160" customFormat="false" ht="15" hidden="false" customHeight="false" outlineLevel="0" collapsed="false">
      <c r="A160" s="25" t="s">
        <v>171</v>
      </c>
      <c r="B160" s="25" t="str">
        <f aca="false">LEFT(A160,2)</f>
        <v>04</v>
      </c>
      <c r="C160" s="26" t="n">
        <f aca="false">VLOOKUP(MID(A160,4,4),MONTHS!$A$1:$B$12,2,0)</f>
        <v>10</v>
      </c>
      <c r="D160" s="26" t="n">
        <f aca="false">_xlfn.NUMBERVALUE(RIGHT(A160,2))-43</f>
        <v>23</v>
      </c>
      <c r="E160" s="27" t="n">
        <f aca="false">DATE(2000+D160,C160,B160)</f>
        <v>45203</v>
      </c>
      <c r="F160" s="28" t="n">
        <v>10.2036</v>
      </c>
      <c r="G160" s="28" t="n">
        <v>10.2037</v>
      </c>
      <c r="H160" s="28" t="n">
        <v>10.2036</v>
      </c>
      <c r="I160" s="47" t="n">
        <f aca="false">F160-F161</f>
        <v>-0.000600000000000378</v>
      </c>
      <c r="J160" s="30" t="n">
        <f aca="false">100*I160/(F161*(E160-E161))</f>
        <v>-0.00587993179279491</v>
      </c>
      <c r="K160" s="31" t="n">
        <f aca="false">IF(H160&lt;H161,1+K161,0)</f>
        <v>1</v>
      </c>
      <c r="L160" s="32" t="n">
        <f aca="false">MIN(0, H160-MAX(H160:H180))</f>
        <v>-0.000600000000000378</v>
      </c>
      <c r="M160" s="48" t="n">
        <f aca="false">ABS(L160)/MAX(H161:H171)</f>
        <v>5.87993179279491E-005</v>
      </c>
    </row>
    <row r="161" customFormat="false" ht="15" hidden="false" customHeight="false" outlineLevel="0" collapsed="false">
      <c r="A161" s="25" t="s">
        <v>172</v>
      </c>
      <c r="B161" s="25" t="str">
        <f aca="false">LEFT(A161,2)</f>
        <v>03</v>
      </c>
      <c r="C161" s="26" t="n">
        <f aca="false">VLOOKUP(MID(A161,4,4),MONTHS!$A$1:$B$12,2,0)</f>
        <v>10</v>
      </c>
      <c r="D161" s="26" t="n">
        <f aca="false">_xlfn.NUMBERVALUE(RIGHT(A161,2))-43</f>
        <v>23</v>
      </c>
      <c r="E161" s="27" t="n">
        <f aca="false">DATE(2000+D161,C161,B161)</f>
        <v>45202</v>
      </c>
      <c r="F161" s="28" t="n">
        <v>10.2042</v>
      </c>
      <c r="G161" s="28" t="n">
        <v>10.2043</v>
      </c>
      <c r="H161" s="28" t="n">
        <v>10.2042</v>
      </c>
      <c r="I161" s="47" t="n">
        <f aca="false">F161-F162</f>
        <v>0.000799999999999912</v>
      </c>
      <c r="J161" s="30" t="n">
        <f aca="false">100*I161/(F162*(E161-E162))</f>
        <v>0.00784052374698544</v>
      </c>
      <c r="K161" s="31" t="n">
        <f aca="false">IF(H161&lt;H162,1+K162,0)</f>
        <v>0</v>
      </c>
      <c r="L161" s="32" t="n">
        <f aca="false">MIN(0, H161-MAX(H161:H181))</f>
        <v>0</v>
      </c>
      <c r="M161" s="48" t="n">
        <f aca="false">ABS(L161)/MAX(H162:H172)</f>
        <v>0</v>
      </c>
    </row>
    <row r="162" customFormat="false" ht="15" hidden="false" customHeight="false" outlineLevel="0" collapsed="false">
      <c r="A162" s="25" t="s">
        <v>173</v>
      </c>
      <c r="B162" s="25" t="str">
        <f aca="false">LEFT(A162,2)</f>
        <v>02</v>
      </c>
      <c r="C162" s="26" t="n">
        <f aca="false">VLOOKUP(MID(A162,4,4),MONTHS!$A$1:$B$12,2,0)</f>
        <v>10</v>
      </c>
      <c r="D162" s="26" t="n">
        <f aca="false">_xlfn.NUMBERVALUE(RIGHT(A162,2))-43</f>
        <v>23</v>
      </c>
      <c r="E162" s="27" t="n">
        <f aca="false">DATE(2000+D162,C162,B162)</f>
        <v>45201</v>
      </c>
      <c r="F162" s="28" t="n">
        <v>10.2034</v>
      </c>
      <c r="G162" s="28" t="n">
        <v>10.2035</v>
      </c>
      <c r="H162" s="28" t="n">
        <v>10.2034</v>
      </c>
      <c r="I162" s="47" t="n">
        <f aca="false">F162-F163</f>
        <v>0.00239999999999974</v>
      </c>
      <c r="J162" s="30" t="n">
        <f aca="false">100*I162/(F163*(E162-E163))</f>
        <v>0.0078423683952545</v>
      </c>
      <c r="K162" s="31" t="n">
        <f aca="false">IF(H162&lt;H163,1+K163,0)</f>
        <v>0</v>
      </c>
      <c r="L162" s="32" t="n">
        <f aca="false">MIN(0, H162-MAX(H162:H182))</f>
        <v>0</v>
      </c>
      <c r="M162" s="48" t="n">
        <f aca="false">ABS(L162)/MAX(H163:H173)</f>
        <v>0</v>
      </c>
    </row>
    <row r="163" customFormat="false" ht="15" hidden="false" customHeight="false" outlineLevel="0" collapsed="false">
      <c r="A163" s="25" t="s">
        <v>174</v>
      </c>
      <c r="B163" s="25" t="str">
        <f aca="false">LEFT(A163,2)</f>
        <v>29</v>
      </c>
      <c r="C163" s="26" t="n">
        <f aca="false">VLOOKUP(MID(A163,4,4),MONTHS!$A$1:$B$12,2,0)</f>
        <v>9</v>
      </c>
      <c r="D163" s="26" t="n">
        <f aca="false">_xlfn.NUMBERVALUE(RIGHT(A163,2))-43</f>
        <v>23</v>
      </c>
      <c r="E163" s="27" t="n">
        <f aca="false">DATE(2000+D163,C163,B163)</f>
        <v>45198</v>
      </c>
      <c r="F163" s="28" t="n">
        <v>10.201</v>
      </c>
      <c r="G163" s="28" t="n">
        <v>10.2011</v>
      </c>
      <c r="H163" s="28" t="n">
        <v>10.201</v>
      </c>
      <c r="I163" s="47" t="n">
        <f aca="false">F163-F164</f>
        <v>0.00290000000000035</v>
      </c>
      <c r="J163" s="30" t="n">
        <f aca="false">100*I163/(F164*(E163-E164))</f>
        <v>0.0284366695757087</v>
      </c>
      <c r="K163" s="31" t="n">
        <f aca="false">IF(H163&lt;H164,1+K164,0)</f>
        <v>0</v>
      </c>
      <c r="L163" s="32" t="n">
        <f aca="false">MIN(0, H163-MAX(H163:H183))</f>
        <v>0</v>
      </c>
      <c r="M163" s="48" t="n">
        <f aca="false">ABS(L163)/MAX(H164:H174)</f>
        <v>0</v>
      </c>
    </row>
    <row r="164" customFormat="false" ht="15" hidden="false" customHeight="false" outlineLevel="0" collapsed="false">
      <c r="A164" s="25" t="s">
        <v>175</v>
      </c>
      <c r="B164" s="25" t="str">
        <f aca="false">LEFT(A164,2)</f>
        <v>28</v>
      </c>
      <c r="C164" s="26" t="n">
        <f aca="false">VLOOKUP(MID(A164,4,4),MONTHS!$A$1:$B$12,2,0)</f>
        <v>9</v>
      </c>
      <c r="D164" s="26" t="n">
        <f aca="false">_xlfn.NUMBERVALUE(RIGHT(A164,2))-43</f>
        <v>23</v>
      </c>
      <c r="E164" s="27" t="n">
        <f aca="false">DATE(2000+D164,C164,B164)</f>
        <v>45197</v>
      </c>
      <c r="F164" s="28" t="n">
        <v>10.1981</v>
      </c>
      <c r="G164" s="28" t="n">
        <v>10.1982</v>
      </c>
      <c r="H164" s="28" t="n">
        <v>10.1981</v>
      </c>
      <c r="I164" s="47" t="n">
        <f aca="false">F164-F165</f>
        <v>-9.99999999997669E-005</v>
      </c>
      <c r="J164" s="30" t="n">
        <f aca="false">100*I164/(F165*(E164-E165))</f>
        <v>-0.000980565197777715</v>
      </c>
      <c r="K164" s="31" t="n">
        <f aca="false">IF(H164&lt;H165,1+K165,0)</f>
        <v>1</v>
      </c>
      <c r="L164" s="32" t="n">
        <f aca="false">MIN(0, H164-MAX(H164:H184))</f>
        <v>-9.99999999997669E-005</v>
      </c>
      <c r="M164" s="48" t="n">
        <f aca="false">ABS(L164)/MAX(H165:H175)</f>
        <v>9.80565197777715E-006</v>
      </c>
    </row>
    <row r="165" customFormat="false" ht="15" hidden="false" customHeight="false" outlineLevel="0" collapsed="false">
      <c r="A165" s="25" t="s">
        <v>176</v>
      </c>
      <c r="B165" s="25" t="str">
        <f aca="false">LEFT(A165,2)</f>
        <v>27</v>
      </c>
      <c r="C165" s="26" t="n">
        <f aca="false">VLOOKUP(MID(A165,4,4),MONTHS!$A$1:$B$12,2,0)</f>
        <v>9</v>
      </c>
      <c r="D165" s="26" t="n">
        <f aca="false">_xlfn.NUMBERVALUE(RIGHT(A165,2))-43</f>
        <v>23</v>
      </c>
      <c r="E165" s="27" t="n">
        <f aca="false">DATE(2000+D165,C165,B165)</f>
        <v>45196</v>
      </c>
      <c r="F165" s="28" t="n">
        <v>10.1982</v>
      </c>
      <c r="G165" s="28" t="n">
        <v>10.1983</v>
      </c>
      <c r="H165" s="28" t="n">
        <v>10.1982</v>
      </c>
      <c r="I165" s="47" t="n">
        <f aca="false">F165-F166</f>
        <v>0.000600000000000378</v>
      </c>
      <c r="J165" s="30" t="n">
        <f aca="false">100*I165/(F166*(E165-E166))</f>
        <v>0.0058837373499684</v>
      </c>
      <c r="K165" s="31" t="n">
        <f aca="false">IF(H165&lt;H166,1+K166,0)</f>
        <v>0</v>
      </c>
      <c r="L165" s="32" t="n">
        <f aca="false">MIN(0, H165-MAX(H165:H185))</f>
        <v>0</v>
      </c>
      <c r="M165" s="48" t="n">
        <f aca="false">ABS(L165)/MAX(H166:H176)</f>
        <v>0</v>
      </c>
    </row>
    <row r="166" customFormat="false" ht="15" hidden="false" customHeight="false" outlineLevel="0" collapsed="false">
      <c r="A166" s="25" t="s">
        <v>177</v>
      </c>
      <c r="B166" s="25" t="str">
        <f aca="false">LEFT(A166,2)</f>
        <v>26</v>
      </c>
      <c r="C166" s="26" t="n">
        <f aca="false">VLOOKUP(MID(A166,4,4),MONTHS!$A$1:$B$12,2,0)</f>
        <v>9</v>
      </c>
      <c r="D166" s="26" t="n">
        <f aca="false">_xlfn.NUMBERVALUE(RIGHT(A166,2))-43</f>
        <v>23</v>
      </c>
      <c r="E166" s="27" t="n">
        <f aca="false">DATE(2000+D166,C166,B166)</f>
        <v>45195</v>
      </c>
      <c r="F166" s="28" t="n">
        <v>10.1976</v>
      </c>
      <c r="G166" s="28" t="n">
        <v>10.1977</v>
      </c>
      <c r="H166" s="28" t="n">
        <v>10.1976</v>
      </c>
      <c r="I166" s="47" t="n">
        <f aca="false">F166-F167</f>
        <v>0.00129999999999875</v>
      </c>
      <c r="J166" s="30" t="n">
        <f aca="false">100*I166/(F167*(E166-E167))</f>
        <v>0.0127497229387008</v>
      </c>
      <c r="K166" s="31" t="n">
        <f aca="false">IF(H166&lt;H167,1+K167,0)</f>
        <v>0</v>
      </c>
      <c r="L166" s="32" t="n">
        <f aca="false">MIN(0, H166-MAX(H166:H186))</f>
        <v>-0.00020000000000131</v>
      </c>
      <c r="M166" s="48" t="n">
        <f aca="false">ABS(L166)/MAX(H167:H177)</f>
        <v>1.96149583673794E-005</v>
      </c>
    </row>
    <row r="167" customFormat="false" ht="15" hidden="false" customHeight="false" outlineLevel="0" collapsed="false">
      <c r="A167" s="25" t="s">
        <v>178</v>
      </c>
      <c r="B167" s="25" t="str">
        <f aca="false">LEFT(A167,2)</f>
        <v>25</v>
      </c>
      <c r="C167" s="26" t="n">
        <f aca="false">VLOOKUP(MID(A167,4,4),MONTHS!$A$1:$B$12,2,0)</f>
        <v>9</v>
      </c>
      <c r="D167" s="26" t="n">
        <f aca="false">_xlfn.NUMBERVALUE(RIGHT(A167,2))-43</f>
        <v>23</v>
      </c>
      <c r="E167" s="27" t="n">
        <f aca="false">DATE(2000+D167,C167,B167)</f>
        <v>45194</v>
      </c>
      <c r="F167" s="28" t="n">
        <v>10.1963</v>
      </c>
      <c r="G167" s="28" t="n">
        <v>10.1964</v>
      </c>
      <c r="H167" s="28" t="n">
        <v>10.1963</v>
      </c>
      <c r="I167" s="47" t="n">
        <f aca="false">F167-F168</f>
        <v>0.00150000000000006</v>
      </c>
      <c r="J167" s="30" t="n">
        <f aca="false">100*I167/(F168*(E167-E168))</f>
        <v>0.00490446109781476</v>
      </c>
      <c r="K167" s="31" t="n">
        <f aca="false">IF(H167&lt;H168,1+K168,0)</f>
        <v>0</v>
      </c>
      <c r="L167" s="32" t="n">
        <f aca="false">MIN(0, H167-MAX(H167:H187))</f>
        <v>-0.00150000000000006</v>
      </c>
      <c r="M167" s="48" t="n">
        <f aca="false">ABS(L167)/MAX(H168:H178)</f>
        <v>0.00014712084506214</v>
      </c>
    </row>
    <row r="168" customFormat="false" ht="15" hidden="false" customHeight="false" outlineLevel="0" collapsed="false">
      <c r="A168" s="25" t="s">
        <v>179</v>
      </c>
      <c r="B168" s="25" t="str">
        <f aca="false">LEFT(A168,2)</f>
        <v>22</v>
      </c>
      <c r="C168" s="26" t="n">
        <f aca="false">VLOOKUP(MID(A168,4,4),MONTHS!$A$1:$B$12,2,0)</f>
        <v>9</v>
      </c>
      <c r="D168" s="26" t="n">
        <f aca="false">_xlfn.NUMBERVALUE(RIGHT(A168,2))-43</f>
        <v>23</v>
      </c>
      <c r="E168" s="27" t="n">
        <f aca="false">DATE(2000+D168,C168,B168)</f>
        <v>45191</v>
      </c>
      <c r="F168" s="28" t="n">
        <v>10.1948</v>
      </c>
      <c r="G168" s="28" t="n">
        <v>10.1949</v>
      </c>
      <c r="H168" s="51" t="n">
        <v>10.1948</v>
      </c>
      <c r="I168" s="47" t="n">
        <f aca="false">F168-F169</f>
        <v>0.000400000000000844</v>
      </c>
      <c r="J168" s="30" t="n">
        <f aca="false">100*I168/(F169*(E168-E169))</f>
        <v>0.00392372282822769</v>
      </c>
      <c r="K168" s="31" t="n">
        <f aca="false">IF(H168&lt;H169,1+K169,0)</f>
        <v>0</v>
      </c>
      <c r="L168" s="32" t="n">
        <f aca="false">MIN(0, H168-MAX(H168:H188))</f>
        <v>-0.00300000000000011</v>
      </c>
      <c r="M168" s="48" t="n">
        <f aca="false">ABS(L168)/MAX(H169:H179)</f>
        <v>0.000294241690124279</v>
      </c>
    </row>
    <row r="169" customFormat="false" ht="15" hidden="false" customHeight="false" outlineLevel="0" collapsed="false">
      <c r="A169" s="25" t="s">
        <v>180</v>
      </c>
      <c r="B169" s="25" t="str">
        <f aca="false">LEFT(A169,2)</f>
        <v>21</v>
      </c>
      <c r="C169" s="26" t="n">
        <f aca="false">VLOOKUP(MID(A169,4,4),MONTHS!$A$1:$B$12,2,0)</f>
        <v>9</v>
      </c>
      <c r="D169" s="26" t="n">
        <f aca="false">_xlfn.NUMBERVALUE(RIGHT(A169,2))-43</f>
        <v>23</v>
      </c>
      <c r="E169" s="27" t="n">
        <f aca="false">DATE(2000+D169,C169,B169)</f>
        <v>45190</v>
      </c>
      <c r="F169" s="28" t="n">
        <v>10.1944</v>
      </c>
      <c r="G169" s="28" t="n">
        <v>10.1945</v>
      </c>
      <c r="H169" s="51" t="n">
        <v>10.1944</v>
      </c>
      <c r="I169" s="47" t="n">
        <f aca="false">F169-F170</f>
        <v>0.00159999999999982</v>
      </c>
      <c r="J169" s="30" t="n">
        <f aca="false">100*I169/(F170*(E169-E170))</f>
        <v>0.0156973549956815</v>
      </c>
      <c r="K169" s="31" t="n">
        <f aca="false">IF(H169&lt;H170,1+K170,0)</f>
        <v>0</v>
      </c>
      <c r="L169" s="32" t="n">
        <f aca="false">MIN(0, H169-MAX(H169:H189))</f>
        <v>-0.00340000000000096</v>
      </c>
      <c r="M169" s="48" t="n">
        <f aca="false">ABS(L169)/MAX(H170:H180)</f>
        <v>0.00033346737414068</v>
      </c>
    </row>
    <row r="170" customFormat="false" ht="15" hidden="false" customHeight="false" outlineLevel="0" collapsed="false">
      <c r="A170" s="25" t="s">
        <v>181</v>
      </c>
      <c r="B170" s="25" t="str">
        <f aca="false">LEFT(A170,2)</f>
        <v>20</v>
      </c>
      <c r="C170" s="26" t="n">
        <f aca="false">VLOOKUP(MID(A170,4,4),MONTHS!$A$1:$B$12,2,0)</f>
        <v>9</v>
      </c>
      <c r="D170" s="26" t="n">
        <f aca="false">_xlfn.NUMBERVALUE(RIGHT(A170,2))-43</f>
        <v>23</v>
      </c>
      <c r="E170" s="27" t="n">
        <f aca="false">DATE(2000+D170,C170,B170)</f>
        <v>45189</v>
      </c>
      <c r="F170" s="28" t="n">
        <v>10.1928</v>
      </c>
      <c r="G170" s="28" t="n">
        <v>10.1929</v>
      </c>
      <c r="H170" s="51" t="n">
        <v>10.1928</v>
      </c>
      <c r="I170" s="47" t="n">
        <f aca="false">F170-F171</f>
        <v>-9.99999999997669E-005</v>
      </c>
      <c r="J170" s="30" t="n">
        <f aca="false">100*I170/(F171*(E170-E171))</f>
        <v>-0.000981075062050711</v>
      </c>
      <c r="K170" s="31" t="n">
        <f aca="false">IF(H170&lt;H171,1+K171,0)</f>
        <v>2</v>
      </c>
      <c r="L170" s="32" t="n">
        <f aca="false">MIN(0, H170-MAX(H170:H190))</f>
        <v>-0.00500000000000078</v>
      </c>
      <c r="M170" s="48" t="n">
        <f aca="false">ABS(L170)/MAX(H171:H181)</f>
        <v>0.000490316253983896</v>
      </c>
    </row>
    <row r="171" customFormat="false" ht="15" hidden="false" customHeight="false" outlineLevel="0" collapsed="false">
      <c r="A171" s="25" t="s">
        <v>182</v>
      </c>
      <c r="B171" s="25" t="str">
        <f aca="false">LEFT(A171,2)</f>
        <v>19</v>
      </c>
      <c r="C171" s="26" t="n">
        <f aca="false">VLOOKUP(MID(A171,4,4),MONTHS!$A$1:$B$12,2,0)</f>
        <v>9</v>
      </c>
      <c r="D171" s="26" t="n">
        <f aca="false">_xlfn.NUMBERVALUE(RIGHT(A171,2))-43</f>
        <v>23</v>
      </c>
      <c r="E171" s="27" t="n">
        <f aca="false">DATE(2000+D171,C171,B171)</f>
        <v>45188</v>
      </c>
      <c r="F171" s="28" t="n">
        <v>10.1929</v>
      </c>
      <c r="G171" s="28" t="n">
        <v>10.193</v>
      </c>
      <c r="H171" s="51" t="n">
        <v>10.1929</v>
      </c>
      <c r="I171" s="47" t="n">
        <f aca="false">F171-F172</f>
        <v>-0.00259999999999927</v>
      </c>
      <c r="J171" s="30" t="n">
        <f aca="false">100*I171/(F172*(E171-E172))</f>
        <v>-0.0255014467166816</v>
      </c>
      <c r="K171" s="31" t="n">
        <f aca="false">IF(H171&lt;H172,1+K172,0)</f>
        <v>1</v>
      </c>
      <c r="L171" s="32" t="n">
        <f aca="false">MIN(0, H171-MAX(H171:H191))</f>
        <v>-0.00490000000000101</v>
      </c>
      <c r="M171" s="48" t="n">
        <f aca="false">ABS(L171)/MAX(H172:H182)</f>
        <v>0.0004804957932104</v>
      </c>
    </row>
    <row r="172" customFormat="false" ht="15" hidden="false" customHeight="false" outlineLevel="0" collapsed="false">
      <c r="A172" s="25" t="s">
        <v>183</v>
      </c>
      <c r="B172" s="25" t="str">
        <f aca="false">LEFT(A172,2)</f>
        <v>18</v>
      </c>
      <c r="C172" s="26" t="n">
        <f aca="false">VLOOKUP(MID(A172,4,4),MONTHS!$A$1:$B$12,2,0)</f>
        <v>9</v>
      </c>
      <c r="D172" s="26" t="n">
        <f aca="false">_xlfn.NUMBERVALUE(RIGHT(A172,2))-43</f>
        <v>23</v>
      </c>
      <c r="E172" s="27" t="n">
        <f aca="false">DATE(2000+D172,C172,B172)</f>
        <v>45187</v>
      </c>
      <c r="F172" s="28" t="n">
        <v>10.1955</v>
      </c>
      <c r="G172" s="28" t="n">
        <v>10.1956</v>
      </c>
      <c r="H172" s="51" t="n">
        <v>10.1955</v>
      </c>
      <c r="I172" s="47" t="n">
        <f aca="false">F172-F173</f>
        <v>0.00149999999999828</v>
      </c>
      <c r="J172" s="30" t="n">
        <f aca="false">100*I172/(F173*(E172-E173))</f>
        <v>0.00490484598783036</v>
      </c>
      <c r="K172" s="31" t="n">
        <f aca="false">IF(H172&lt;H173,1+K173,0)</f>
        <v>0</v>
      </c>
      <c r="L172" s="32" t="n">
        <f aca="false">MIN(0, H172-MAX(H172:H192))</f>
        <v>-0.00230000000000174</v>
      </c>
      <c r="M172" s="48" t="n">
        <f aca="false">ABS(L172)/MAX(H173:H183)</f>
        <v>0.000225538841711128</v>
      </c>
    </row>
    <row r="173" customFormat="false" ht="15" hidden="false" customHeight="false" outlineLevel="0" collapsed="false">
      <c r="A173" s="25" t="s">
        <v>184</v>
      </c>
      <c r="B173" s="25" t="str">
        <f aca="false">LEFT(A173,2)</f>
        <v>15</v>
      </c>
      <c r="C173" s="26" t="n">
        <f aca="false">VLOOKUP(MID(A173,4,4),MONTHS!$A$1:$B$12,2,0)</f>
        <v>9</v>
      </c>
      <c r="D173" s="26" t="n">
        <f aca="false">_xlfn.NUMBERVALUE(RIGHT(A173,2))-43</f>
        <v>23</v>
      </c>
      <c r="E173" s="27" t="n">
        <f aca="false">DATE(2000+D173,C173,B173)</f>
        <v>45184</v>
      </c>
      <c r="F173" s="28" t="n">
        <v>10.194</v>
      </c>
      <c r="G173" s="28" t="n">
        <v>10.1941</v>
      </c>
      <c r="H173" s="51" t="n">
        <v>10.194</v>
      </c>
      <c r="I173" s="47" t="n">
        <f aca="false">F173-F174</f>
        <v>0.000900000000001455</v>
      </c>
      <c r="J173" s="30" t="n">
        <f aca="false">100*I173/(F174*(E173-E174))</f>
        <v>0.00882950231040071</v>
      </c>
      <c r="K173" s="31" t="n">
        <f aca="false">IF(H173&lt;H174,1+K174,0)</f>
        <v>0</v>
      </c>
      <c r="L173" s="32" t="n">
        <f aca="false">MIN(0, H173-MAX(H173:H193))</f>
        <v>-0.00380000000000003</v>
      </c>
      <c r="M173" s="48" t="n">
        <f aca="false">ABS(L173)/MAX(H174:H184)</f>
        <v>0.000372629390652888</v>
      </c>
    </row>
    <row r="174" customFormat="false" ht="15" hidden="false" customHeight="false" outlineLevel="0" collapsed="false">
      <c r="A174" s="25" t="s">
        <v>185</v>
      </c>
      <c r="B174" s="25" t="str">
        <f aca="false">LEFT(A174,2)</f>
        <v>14</v>
      </c>
      <c r="C174" s="26" t="n">
        <f aca="false">VLOOKUP(MID(A174,4,4),MONTHS!$A$1:$B$12,2,0)</f>
        <v>9</v>
      </c>
      <c r="D174" s="26" t="n">
        <f aca="false">_xlfn.NUMBERVALUE(RIGHT(A174,2))-43</f>
        <v>23</v>
      </c>
      <c r="E174" s="27" t="n">
        <f aca="false">DATE(2000+D174,C174,B174)</f>
        <v>45183</v>
      </c>
      <c r="F174" s="28" t="n">
        <v>10.1931</v>
      </c>
      <c r="G174" s="28" t="n">
        <v>10.1932</v>
      </c>
      <c r="H174" s="51" t="n">
        <v>10.1931</v>
      </c>
      <c r="I174" s="47" t="n">
        <f aca="false">F174-F175</f>
        <v>0.000899999999999679</v>
      </c>
      <c r="J174" s="30" t="n">
        <f aca="false">100*I174/(F175*(E174-E175))</f>
        <v>0.00883028198033476</v>
      </c>
      <c r="K174" s="31" t="n">
        <f aca="false">IF(H174&lt;H175,1+K175,0)</f>
        <v>0</v>
      </c>
      <c r="L174" s="32" t="n">
        <f aca="false">MIN(0, H174-MAX(H174:H194))</f>
        <v>-0.00470000000000148</v>
      </c>
      <c r="M174" s="48" t="n">
        <f aca="false">ABS(L174)/MAX(H175:H185)</f>
        <v>0.000460883720018188</v>
      </c>
    </row>
    <row r="175" customFormat="false" ht="15" hidden="false" customHeight="false" outlineLevel="0" collapsed="false">
      <c r="A175" s="25" t="s">
        <v>186</v>
      </c>
      <c r="B175" s="25" t="str">
        <f aca="false">LEFT(A175,2)</f>
        <v>13</v>
      </c>
      <c r="C175" s="26" t="n">
        <f aca="false">VLOOKUP(MID(A175,4,4),MONTHS!$A$1:$B$12,2,0)</f>
        <v>9</v>
      </c>
      <c r="D175" s="26" t="n">
        <f aca="false">_xlfn.NUMBERVALUE(RIGHT(A175,2))-43</f>
        <v>23</v>
      </c>
      <c r="E175" s="27" t="n">
        <f aca="false">DATE(2000+D175,C175,B175)</f>
        <v>45182</v>
      </c>
      <c r="F175" s="28" t="n">
        <v>10.1922</v>
      </c>
      <c r="G175" s="28" t="n">
        <v>10.1923</v>
      </c>
      <c r="H175" s="51" t="n">
        <v>10.1922</v>
      </c>
      <c r="I175" s="47" t="n">
        <f aca="false">F175-F176</f>
        <v>-0.00309999999999988</v>
      </c>
      <c r="J175" s="30" t="n">
        <f aca="false">100*I175/(F176*(E175-E176))</f>
        <v>-0.0304061675477905</v>
      </c>
      <c r="K175" s="31" t="n">
        <f aca="false">IF(H175&lt;H176,1+K176,0)</f>
        <v>2</v>
      </c>
      <c r="L175" s="32" t="n">
        <f aca="false">MIN(0, H175-MAX(H175:H195))</f>
        <v>-0.00560000000000116</v>
      </c>
      <c r="M175" s="48" t="n">
        <f aca="false">ABS(L175)/MAX(H176:H186)</f>
        <v>0.000549138049383314</v>
      </c>
    </row>
    <row r="176" customFormat="false" ht="15" hidden="false" customHeight="false" outlineLevel="0" collapsed="false">
      <c r="A176" s="25" t="s">
        <v>187</v>
      </c>
      <c r="B176" s="25" t="str">
        <f aca="false">LEFT(A176,2)</f>
        <v>12</v>
      </c>
      <c r="C176" s="26" t="n">
        <f aca="false">VLOOKUP(MID(A176,4,4),MONTHS!$A$1:$B$12,2,0)</f>
        <v>9</v>
      </c>
      <c r="D176" s="26" t="n">
        <f aca="false">_xlfn.NUMBERVALUE(RIGHT(A176,2))-43</f>
        <v>23</v>
      </c>
      <c r="E176" s="27" t="n">
        <f aca="false">DATE(2000+D176,C176,B176)</f>
        <v>45181</v>
      </c>
      <c r="F176" s="28" t="n">
        <v>10.1953</v>
      </c>
      <c r="G176" s="28" t="n">
        <v>10.1954</v>
      </c>
      <c r="H176" s="51" t="n">
        <v>10.1953</v>
      </c>
      <c r="I176" s="47" t="n">
        <f aca="false">F176-F177</f>
        <v>-0.000400000000000844</v>
      </c>
      <c r="J176" s="30" t="n">
        <f aca="false">100*I176/(F177*(E176-E177))</f>
        <v>-0.00392322253499852</v>
      </c>
      <c r="K176" s="31" t="n">
        <f aca="false">IF(H176&lt;H177,1+K177,0)</f>
        <v>1</v>
      </c>
      <c r="L176" s="32" t="n">
        <f aca="false">MIN(0, H176-MAX(H176:H196))</f>
        <v>-0.00250000000000128</v>
      </c>
      <c r="M176" s="48" t="n">
        <f aca="false">ABS(L176)/MAX(H177:H187)</f>
        <v>0.00024515091490334</v>
      </c>
    </row>
    <row r="177" customFormat="false" ht="15" hidden="false" customHeight="false" outlineLevel="0" collapsed="false">
      <c r="A177" s="25" t="s">
        <v>188</v>
      </c>
      <c r="B177" s="25" t="str">
        <f aca="false">LEFT(A177,2)</f>
        <v>11</v>
      </c>
      <c r="C177" s="26" t="n">
        <f aca="false">VLOOKUP(MID(A177,4,4),MONTHS!$A$1:$B$12,2,0)</f>
        <v>9</v>
      </c>
      <c r="D177" s="26" t="n">
        <f aca="false">_xlfn.NUMBERVALUE(RIGHT(A177,2))-43</f>
        <v>23</v>
      </c>
      <c r="E177" s="27" t="n">
        <f aca="false">DATE(2000+D177,C177,B177)</f>
        <v>45180</v>
      </c>
      <c r="F177" s="28" t="n">
        <v>10.1957</v>
      </c>
      <c r="G177" s="28" t="n">
        <v>10.1958</v>
      </c>
      <c r="H177" s="28" t="n">
        <v>10.1957</v>
      </c>
      <c r="I177" s="47" t="n">
        <f aca="false">F177-F178</f>
        <v>0.00020000000000131</v>
      </c>
      <c r="J177" s="30" t="n">
        <f aca="false">100*I177/(F178*(E177-E178))</f>
        <v>0.000653883249150149</v>
      </c>
      <c r="K177" s="31" t="n">
        <f aca="false">IF(H177&lt;H178,1+K178,0)</f>
        <v>0</v>
      </c>
      <c r="L177" s="32" t="n">
        <f aca="false">MIN(0, H177-MAX(H177:H197))</f>
        <v>-0.00210000000000043</v>
      </c>
      <c r="M177" s="48" t="n">
        <f aca="false">ABS(L177)/MAX(H178:H188)</f>
        <v>0.000205926768518743</v>
      </c>
    </row>
    <row r="178" customFormat="false" ht="15" hidden="false" customHeight="false" outlineLevel="0" collapsed="false">
      <c r="A178" s="25" t="s">
        <v>189</v>
      </c>
      <c r="B178" s="25" t="str">
        <f aca="false">LEFT(A178,2)</f>
        <v>08</v>
      </c>
      <c r="C178" s="26" t="n">
        <f aca="false">VLOOKUP(MID(A178,4,4),MONTHS!$A$1:$B$12,2,0)</f>
        <v>9</v>
      </c>
      <c r="D178" s="26" t="n">
        <f aca="false">_xlfn.NUMBERVALUE(RIGHT(A178,2))-43</f>
        <v>23</v>
      </c>
      <c r="E178" s="27" t="n">
        <f aca="false">DATE(2000+D178,C178,B178)</f>
        <v>45177</v>
      </c>
      <c r="F178" s="28" t="n">
        <v>10.1955</v>
      </c>
      <c r="G178" s="28" t="n">
        <v>10.1956</v>
      </c>
      <c r="H178" s="28" t="n">
        <v>10.1955</v>
      </c>
      <c r="I178" s="47" t="n">
        <f aca="false">F178-F179</f>
        <v>0.000299999999999301</v>
      </c>
      <c r="J178" s="30" t="n">
        <f aca="false">100*I178/(F179*(E178-E179))</f>
        <v>0.00294256120526621</v>
      </c>
      <c r="K178" s="31" t="n">
        <f aca="false">IF(H178&lt;H179,1+K179,0)</f>
        <v>0</v>
      </c>
      <c r="L178" s="32" t="n">
        <f aca="false">MIN(0, H178-MAX(H178:H198))</f>
        <v>-0.00230000000000174</v>
      </c>
      <c r="M178" s="48" t="n">
        <f aca="false">ABS(L178)/MAX(H179:H189)</f>
        <v>0.000225538841711128</v>
      </c>
    </row>
    <row r="179" customFormat="false" ht="15" hidden="false" customHeight="false" outlineLevel="0" collapsed="false">
      <c r="A179" s="25" t="s">
        <v>190</v>
      </c>
      <c r="B179" s="25" t="str">
        <f aca="false">LEFT(A179,2)</f>
        <v>07</v>
      </c>
      <c r="C179" s="26" t="n">
        <f aca="false">VLOOKUP(MID(A179,4,4),MONTHS!$A$1:$B$12,2,0)</f>
        <v>9</v>
      </c>
      <c r="D179" s="26" t="n">
        <f aca="false">_xlfn.NUMBERVALUE(RIGHT(A179,2))-43</f>
        <v>23</v>
      </c>
      <c r="E179" s="27" t="n">
        <f aca="false">DATE(2000+D179,C179,B179)</f>
        <v>45176</v>
      </c>
      <c r="F179" s="28" t="n">
        <v>10.1952</v>
      </c>
      <c r="G179" s="28" t="n">
        <v>10.1953</v>
      </c>
      <c r="H179" s="28" t="n">
        <v>10.1952</v>
      </c>
      <c r="I179" s="47" t="n">
        <f aca="false">F179-F180</f>
        <v>-0.000700000000000145</v>
      </c>
      <c r="J179" s="30" t="n">
        <f aca="false">100*I179/(F180*(E179-E180))</f>
        <v>-0.00686550476171937</v>
      </c>
      <c r="K179" s="31" t="n">
        <f aca="false">IF(H179&lt;H180,1+K180,0)</f>
        <v>3</v>
      </c>
      <c r="L179" s="32" t="n">
        <f aca="false">MIN(0, H179-MAX(H179:H199))</f>
        <v>-0.00260000000000105</v>
      </c>
      <c r="M179" s="48" t="n">
        <f aca="false">ABS(L179)/MAX(H180:H190)</f>
        <v>0.000254956951499446</v>
      </c>
    </row>
    <row r="180" customFormat="false" ht="15" hidden="false" customHeight="false" outlineLevel="0" collapsed="false">
      <c r="A180" s="25" t="s">
        <v>191</v>
      </c>
      <c r="B180" s="25" t="str">
        <f aca="false">LEFT(A180,2)</f>
        <v>06</v>
      </c>
      <c r="C180" s="26" t="n">
        <f aca="false">VLOOKUP(MID(A180,4,4),MONTHS!$A$1:$B$12,2,0)</f>
        <v>9</v>
      </c>
      <c r="D180" s="26" t="n">
        <f aca="false">_xlfn.NUMBERVALUE(RIGHT(A180,2))-43</f>
        <v>23</v>
      </c>
      <c r="E180" s="27" t="n">
        <f aca="false">DATE(2000+D180,C180,B180)</f>
        <v>45175</v>
      </c>
      <c r="F180" s="28" t="n">
        <v>10.1959</v>
      </c>
      <c r="G180" s="28" t="n">
        <v>10.196</v>
      </c>
      <c r="H180" s="28" t="n">
        <v>10.1959</v>
      </c>
      <c r="I180" s="47" t="n">
        <f aca="false">F180-F181</f>
        <v>-0.00159999999999982</v>
      </c>
      <c r="J180" s="30" t="n">
        <f aca="false">100*I180/(F181*(E180-E181))</f>
        <v>-0.0156901201274805</v>
      </c>
      <c r="K180" s="31" t="n">
        <f aca="false">IF(H180&lt;H181,1+K181,0)</f>
        <v>2</v>
      </c>
      <c r="L180" s="32" t="n">
        <f aca="false">MIN(0, H180-MAX(H180:H200))</f>
        <v>-0.0019000000000009</v>
      </c>
      <c r="M180" s="48" t="n">
        <f aca="false">ABS(L180)/MAX(H181:H191)</f>
        <v>0.000186314695326531</v>
      </c>
    </row>
    <row r="181" customFormat="false" ht="15" hidden="false" customHeight="false" outlineLevel="0" collapsed="false">
      <c r="A181" s="25" t="s">
        <v>192</v>
      </c>
      <c r="B181" s="25" t="str">
        <f aca="false">LEFT(A181,2)</f>
        <v>05</v>
      </c>
      <c r="C181" s="26" t="n">
        <f aca="false">VLOOKUP(MID(A181,4,4),MONTHS!$A$1:$B$12,2,0)</f>
        <v>9</v>
      </c>
      <c r="D181" s="26" t="n">
        <f aca="false">_xlfn.NUMBERVALUE(RIGHT(A181,2))-43</f>
        <v>23</v>
      </c>
      <c r="E181" s="27" t="n">
        <f aca="false">DATE(2000+D181,C181,B181)</f>
        <v>45174</v>
      </c>
      <c r="F181" s="28" t="n">
        <v>10.1975</v>
      </c>
      <c r="G181" s="28" t="n">
        <v>10.1976</v>
      </c>
      <c r="H181" s="28" t="n">
        <v>10.1975</v>
      </c>
      <c r="I181" s="47" t="n">
        <f aca="false">F181-F182</f>
        <v>-0.000300000000001077</v>
      </c>
      <c r="J181" s="30" t="n">
        <f aca="false">100*I181/(F182*(E181-E182))</f>
        <v>-0.00294181097884914</v>
      </c>
      <c r="K181" s="31" t="n">
        <f aca="false">IF(H181&lt;H182,1+K182,0)</f>
        <v>1</v>
      </c>
      <c r="L181" s="32" t="n">
        <f aca="false">MIN(0, H181-MAX(H181:H201))</f>
        <v>-0.000300000000001077</v>
      </c>
      <c r="M181" s="48" t="n">
        <f aca="false">ABS(L181)/MAX(H182:H192)</f>
        <v>2.94181097884914E-005</v>
      </c>
    </row>
    <row r="182" customFormat="false" ht="15" hidden="false" customHeight="false" outlineLevel="0" collapsed="false">
      <c r="A182" s="25" t="s">
        <v>193</v>
      </c>
      <c r="B182" s="25" t="str">
        <f aca="false">LEFT(A182,2)</f>
        <v>04</v>
      </c>
      <c r="C182" s="26" t="n">
        <f aca="false">VLOOKUP(MID(A182,4,4),MONTHS!$A$1:$B$12,2,0)</f>
        <v>9</v>
      </c>
      <c r="D182" s="26" t="n">
        <f aca="false">_xlfn.NUMBERVALUE(RIGHT(A182,2))-43</f>
        <v>23</v>
      </c>
      <c r="E182" s="27" t="n">
        <f aca="false">DATE(2000+D182,C182,B182)</f>
        <v>45173</v>
      </c>
      <c r="F182" s="28" t="n">
        <v>10.1978</v>
      </c>
      <c r="G182" s="28" t="n">
        <v>10.1979</v>
      </c>
      <c r="H182" s="28" t="n">
        <v>10.1978</v>
      </c>
      <c r="I182" s="47" t="n">
        <f aca="false">F182-F183</f>
        <v>0.00130000000000052</v>
      </c>
      <c r="J182" s="30" t="n">
        <f aca="false">100*I182/(F183*(E182-E183))</f>
        <v>0.00424982428611296</v>
      </c>
      <c r="K182" s="31" t="n">
        <f aca="false">IF(H182&lt;H183,1+K183,0)</f>
        <v>0</v>
      </c>
      <c r="L182" s="32" t="n">
        <f aca="false">MIN(0, H182-MAX(H182:H202))</f>
        <v>0</v>
      </c>
      <c r="M182" s="48" t="n">
        <f aca="false">ABS(L182)/MAX(H183:H193)</f>
        <v>0</v>
      </c>
    </row>
    <row r="183" customFormat="false" ht="15" hidden="false" customHeight="false" outlineLevel="0" collapsed="false">
      <c r="A183" s="25" t="s">
        <v>194</v>
      </c>
      <c r="B183" s="25" t="str">
        <f aca="false">LEFT(A183,2)</f>
        <v>01</v>
      </c>
      <c r="C183" s="26" t="n">
        <f aca="false">VLOOKUP(MID(A183,4,4),MONTHS!$A$1:$B$12,2,0)</f>
        <v>9</v>
      </c>
      <c r="D183" s="26" t="n">
        <f aca="false">_xlfn.NUMBERVALUE(RIGHT(A183,2))-43</f>
        <v>23</v>
      </c>
      <c r="E183" s="27" t="n">
        <f aca="false">DATE(2000+D183,C183,B183)</f>
        <v>45170</v>
      </c>
      <c r="F183" s="28" t="n">
        <v>10.1965</v>
      </c>
      <c r="G183" s="28" t="n">
        <v>10.1966</v>
      </c>
      <c r="H183" s="28" t="n">
        <v>10.1965</v>
      </c>
      <c r="I183" s="47" t="n">
        <f aca="false">F183-F184</f>
        <v>0.000500000000000611</v>
      </c>
      <c r="J183" s="30" t="n">
        <f aca="false">100*I183/(F184*(E183-E184))</f>
        <v>0.00490388387603581</v>
      </c>
      <c r="K183" s="31" t="n">
        <f aca="false">IF(H183&lt;H184,1+K184,0)</f>
        <v>0</v>
      </c>
      <c r="L183" s="32" t="n">
        <f aca="false">MIN(0, H183-MAX(H183:H203))</f>
        <v>0</v>
      </c>
      <c r="M183" s="48" t="n">
        <f aca="false">ABS(L183)/MAX(H184:H194)</f>
        <v>0</v>
      </c>
    </row>
    <row r="184" customFormat="false" ht="15" hidden="false" customHeight="false" outlineLevel="0" collapsed="false">
      <c r="A184" s="25" t="s">
        <v>195</v>
      </c>
      <c r="B184" s="25" t="str">
        <f aca="false">LEFT(A184,2)</f>
        <v>31</v>
      </c>
      <c r="C184" s="26" t="n">
        <f aca="false">VLOOKUP(MID(A184,4,4),MONTHS!$A$1:$B$12,2,0)</f>
        <v>8</v>
      </c>
      <c r="D184" s="26" t="n">
        <f aca="false">_xlfn.NUMBERVALUE(RIGHT(A184,2))-43</f>
        <v>23</v>
      </c>
      <c r="E184" s="27" t="n">
        <f aca="false">DATE(2000+D184,C184,B184)</f>
        <v>45169</v>
      </c>
      <c r="F184" s="28" t="n">
        <v>10.196</v>
      </c>
      <c r="G184" s="28" t="n">
        <v>10.1961</v>
      </c>
      <c r="H184" s="28" t="n">
        <v>10.196</v>
      </c>
      <c r="I184" s="47" t="n">
        <f aca="false">F184-F185</f>
        <v>0.000999999999999446</v>
      </c>
      <c r="J184" s="30" t="n">
        <f aca="false">100*I184/(F185*(E184-E185))</f>
        <v>0.00980872976948941</v>
      </c>
      <c r="K184" s="31" t="n">
        <f aca="false">IF(H184&lt;H185,1+K185,0)</f>
        <v>0</v>
      </c>
      <c r="L184" s="32" t="n">
        <f aca="false">MIN(0, H184-MAX(H184:H204))</f>
        <v>0</v>
      </c>
      <c r="M184" s="48" t="n">
        <f aca="false">ABS(L184)/MAX(H185:H195)</f>
        <v>0</v>
      </c>
    </row>
    <row r="185" customFormat="false" ht="15" hidden="false" customHeight="false" outlineLevel="0" collapsed="false">
      <c r="A185" s="25" t="s">
        <v>196</v>
      </c>
      <c r="B185" s="25" t="str">
        <f aca="false">LEFT(A185,2)</f>
        <v>30</v>
      </c>
      <c r="C185" s="26" t="n">
        <f aca="false">VLOOKUP(MID(A185,4,4),MONTHS!$A$1:$B$12,2,0)</f>
        <v>8</v>
      </c>
      <c r="D185" s="26" t="n">
        <f aca="false">_xlfn.NUMBERVALUE(RIGHT(A185,2))-43</f>
        <v>23</v>
      </c>
      <c r="E185" s="27" t="n">
        <f aca="false">DATE(2000+D185,C185,B185)</f>
        <v>45168</v>
      </c>
      <c r="F185" s="28" t="n">
        <v>10.195</v>
      </c>
      <c r="G185" s="28" t="n">
        <v>10.1951</v>
      </c>
      <c r="H185" s="28" t="n">
        <v>10.195</v>
      </c>
      <c r="I185" s="47" t="n">
        <f aca="false">F185-F186</f>
        <v>0.00140000000000029</v>
      </c>
      <c r="J185" s="30" t="n">
        <f aca="false">100*I185/(F186*(E185-E186))</f>
        <v>0.013734107675407</v>
      </c>
      <c r="K185" s="31" t="n">
        <f aca="false">IF(H185&lt;H186,1+K186,0)</f>
        <v>0</v>
      </c>
      <c r="L185" s="32" t="n">
        <f aca="false">MIN(0, H185-MAX(H185:H205))</f>
        <v>0</v>
      </c>
      <c r="M185" s="48" t="n">
        <f aca="false">ABS(L185)/MAX(H186:H196)</f>
        <v>0</v>
      </c>
    </row>
    <row r="186" customFormat="false" ht="15" hidden="false" customHeight="false" outlineLevel="0" collapsed="false">
      <c r="A186" s="25" t="s">
        <v>197</v>
      </c>
      <c r="B186" s="25" t="str">
        <f aca="false">LEFT(A186,2)</f>
        <v>29</v>
      </c>
      <c r="C186" s="26" t="n">
        <f aca="false">VLOOKUP(MID(A186,4,4),MONTHS!$A$1:$B$12,2,0)</f>
        <v>8</v>
      </c>
      <c r="D186" s="26" t="n">
        <f aca="false">_xlfn.NUMBERVALUE(RIGHT(A186,2))-43</f>
        <v>23</v>
      </c>
      <c r="E186" s="27" t="n">
        <f aca="false">DATE(2000+D186,C186,B186)</f>
        <v>45167</v>
      </c>
      <c r="F186" s="28" t="n">
        <v>10.1936</v>
      </c>
      <c r="G186" s="28" t="n">
        <v>10.1937</v>
      </c>
      <c r="H186" s="28" t="n">
        <v>10.1936</v>
      </c>
      <c r="I186" s="47" t="n">
        <f aca="false">F186-F187</f>
        <v>0.000600000000000378</v>
      </c>
      <c r="J186" s="30" t="n">
        <f aca="false">100*I186/(F187*(E186-E187))</f>
        <v>0.00588639262239162</v>
      </c>
      <c r="K186" s="31" t="n">
        <f aca="false">IF(H186&lt;H187,1+K187,0)</f>
        <v>0</v>
      </c>
      <c r="L186" s="32" t="n">
        <f aca="false">MIN(0, H186-MAX(H186:H206))</f>
        <v>0</v>
      </c>
      <c r="M186" s="48" t="n">
        <f aca="false">ABS(L186)/MAX(H187:H197)</f>
        <v>0</v>
      </c>
    </row>
    <row r="187" customFormat="false" ht="15" hidden="false" customHeight="false" outlineLevel="0" collapsed="false">
      <c r="A187" s="25" t="s">
        <v>198</v>
      </c>
      <c r="B187" s="25" t="str">
        <f aca="false">LEFT(A187,2)</f>
        <v>28</v>
      </c>
      <c r="C187" s="26" t="n">
        <f aca="false">VLOOKUP(MID(A187,4,4),MONTHS!$A$1:$B$12,2,0)</f>
        <v>8</v>
      </c>
      <c r="D187" s="26" t="n">
        <f aca="false">_xlfn.NUMBERVALUE(RIGHT(A187,2))-43</f>
        <v>23</v>
      </c>
      <c r="E187" s="27" t="n">
        <f aca="false">DATE(2000+D187,C187,B187)</f>
        <v>45166</v>
      </c>
      <c r="F187" s="28" t="n">
        <v>10.193</v>
      </c>
      <c r="G187" s="28" t="n">
        <v>10.1931</v>
      </c>
      <c r="H187" s="28" t="n">
        <v>10.193</v>
      </c>
      <c r="I187" s="47" t="n">
        <f aca="false">F187-F188</f>
        <v>0.00199999999999889</v>
      </c>
      <c r="J187" s="30" t="n">
        <f aca="false">100*I187/(F188*(E187-E188))</f>
        <v>0.00654171981813656</v>
      </c>
      <c r="K187" s="31" t="n">
        <f aca="false">IF(H187&lt;H188,1+K188,0)</f>
        <v>0</v>
      </c>
      <c r="L187" s="32" t="n">
        <f aca="false">MIN(0, H187-MAX(H187:H207))</f>
        <v>0</v>
      </c>
      <c r="M187" s="48" t="n">
        <f aca="false">ABS(L187)/MAX(H188:H198)</f>
        <v>0</v>
      </c>
    </row>
    <row r="188" customFormat="false" ht="15" hidden="false" customHeight="false" outlineLevel="0" collapsed="false">
      <c r="A188" s="25" t="s">
        <v>199</v>
      </c>
      <c r="B188" s="25" t="str">
        <f aca="false">LEFT(A188,2)</f>
        <v>25</v>
      </c>
      <c r="C188" s="26" t="n">
        <f aca="false">VLOOKUP(MID(A188,4,4),MONTHS!$A$1:$B$12,2,0)</f>
        <v>8</v>
      </c>
      <c r="D188" s="26" t="n">
        <f aca="false">_xlfn.NUMBERVALUE(RIGHT(A188,2))-43</f>
        <v>23</v>
      </c>
      <c r="E188" s="27" t="n">
        <f aca="false">DATE(2000+D188,C188,B188)</f>
        <v>45163</v>
      </c>
      <c r="F188" s="28" t="n">
        <v>10.191</v>
      </c>
      <c r="G188" s="28" t="n">
        <v>10.1911</v>
      </c>
      <c r="H188" s="28" t="n">
        <v>10.191</v>
      </c>
      <c r="I188" s="47" t="n">
        <f aca="false">F188-F189</f>
        <v>0.000500000000000611</v>
      </c>
      <c r="J188" s="30" t="n">
        <f aca="false">100*I188/(F189*(E188-E189))</f>
        <v>0.00490653059222424</v>
      </c>
      <c r="K188" s="31" t="n">
        <f aca="false">IF(H188&lt;H189,1+K189,0)</f>
        <v>0</v>
      </c>
      <c r="L188" s="32" t="n">
        <f aca="false">MIN(0, H188-MAX(H188:H208))</f>
        <v>0</v>
      </c>
      <c r="M188" s="48" t="n">
        <f aca="false">ABS(L188)/MAX(H189:H199)</f>
        <v>0</v>
      </c>
    </row>
    <row r="189" customFormat="false" ht="15" hidden="false" customHeight="false" outlineLevel="0" collapsed="false">
      <c r="A189" s="25" t="s">
        <v>200</v>
      </c>
      <c r="B189" s="25" t="str">
        <f aca="false">LEFT(A189,2)</f>
        <v>24</v>
      </c>
      <c r="C189" s="26" t="n">
        <f aca="false">VLOOKUP(MID(A189,4,4),MONTHS!$A$1:$B$12,2,0)</f>
        <v>8</v>
      </c>
      <c r="D189" s="26" t="n">
        <f aca="false">_xlfn.NUMBERVALUE(RIGHT(A189,2))-43</f>
        <v>23</v>
      </c>
      <c r="E189" s="27" t="n">
        <f aca="false">DATE(2000+D189,C189,B189)</f>
        <v>45162</v>
      </c>
      <c r="F189" s="28" t="n">
        <v>10.1905</v>
      </c>
      <c r="G189" s="28" t="n">
        <v>10.1906</v>
      </c>
      <c r="H189" s="28" t="n">
        <v>10.1905</v>
      </c>
      <c r="I189" s="47" t="n">
        <f aca="false">F189-F190</f>
        <v>0.00120000000000076</v>
      </c>
      <c r="J189" s="30" t="n">
        <f aca="false">100*I189/(F190*(E189-E190))</f>
        <v>0.0117770602494848</v>
      </c>
      <c r="K189" s="31" t="n">
        <f aca="false">IF(H189&lt;H190,1+K190,0)</f>
        <v>0</v>
      </c>
      <c r="L189" s="32" t="n">
        <f aca="false">MIN(0, H189-MAX(H189:H209))</f>
        <v>0</v>
      </c>
      <c r="M189" s="48" t="n">
        <f aca="false">ABS(L189)/MAX(H190:H200)</f>
        <v>0</v>
      </c>
    </row>
    <row r="190" customFormat="false" ht="15" hidden="false" customHeight="false" outlineLevel="0" collapsed="false">
      <c r="A190" s="25" t="s">
        <v>201</v>
      </c>
      <c r="B190" s="25" t="str">
        <f aca="false">LEFT(A190,2)</f>
        <v>23</v>
      </c>
      <c r="C190" s="26" t="n">
        <f aca="false">VLOOKUP(MID(A190,4,4),MONTHS!$A$1:$B$12,2,0)</f>
        <v>8</v>
      </c>
      <c r="D190" s="26" t="n">
        <f aca="false">_xlfn.NUMBERVALUE(RIGHT(A190,2))-43</f>
        <v>23</v>
      </c>
      <c r="E190" s="27" t="n">
        <f aca="false">DATE(2000+D190,C190,B190)</f>
        <v>45161</v>
      </c>
      <c r="F190" s="28" t="n">
        <v>10.1893</v>
      </c>
      <c r="G190" s="28" t="n">
        <v>10.1894</v>
      </c>
      <c r="H190" s="28" t="n">
        <v>10.1893</v>
      </c>
      <c r="I190" s="47" t="n">
        <f aca="false">F190-F191</f>
        <v>9.99999999997669E-005</v>
      </c>
      <c r="J190" s="30" t="n">
        <f aca="false">100*I190/(F191*(E190-E191))</f>
        <v>0.000981431319433979</v>
      </c>
      <c r="K190" s="31" t="n">
        <f aca="false">IF(H190&lt;H191,1+K191,0)</f>
        <v>0</v>
      </c>
      <c r="L190" s="32" t="n">
        <f aca="false">MIN(0, H190-MAX(H190:H210))</f>
        <v>0</v>
      </c>
      <c r="M190" s="48" t="n">
        <f aca="false">ABS(L190)/MAX(H191:H201)</f>
        <v>0</v>
      </c>
    </row>
    <row r="191" customFormat="false" ht="15" hidden="false" customHeight="false" outlineLevel="0" collapsed="false">
      <c r="A191" s="25" t="s">
        <v>202</v>
      </c>
      <c r="B191" s="25" t="str">
        <f aca="false">LEFT(A191,2)</f>
        <v>22</v>
      </c>
      <c r="C191" s="26" t="n">
        <f aca="false">VLOOKUP(MID(A191,4,4),MONTHS!$A$1:$B$12,2,0)</f>
        <v>8</v>
      </c>
      <c r="D191" s="26" t="n">
        <f aca="false">_xlfn.NUMBERVALUE(RIGHT(A191,2))-43</f>
        <v>23</v>
      </c>
      <c r="E191" s="27" t="n">
        <f aca="false">DATE(2000+D191,C191,B191)</f>
        <v>45160</v>
      </c>
      <c r="F191" s="28" t="n">
        <v>10.1892</v>
      </c>
      <c r="G191" s="28" t="n">
        <v>10.1893</v>
      </c>
      <c r="H191" s="28" t="n">
        <v>10.1892</v>
      </c>
      <c r="I191" s="47" t="n">
        <f aca="false">F191-F192</f>
        <v>0.000799999999999912</v>
      </c>
      <c r="J191" s="30" t="n">
        <f aca="false">100*I191/(F192*(E191-E192))</f>
        <v>0.0078520670566518</v>
      </c>
      <c r="K191" s="31" t="n">
        <f aca="false">IF(H191&lt;H192,1+K192,0)</f>
        <v>0</v>
      </c>
      <c r="L191" s="32" t="n">
        <f aca="false">MIN(0, H191-MAX(H191:H211))</f>
        <v>0</v>
      </c>
      <c r="M191" s="48" t="n">
        <f aca="false">ABS(L191)/MAX(H192:H202)</f>
        <v>0</v>
      </c>
    </row>
    <row r="192" customFormat="false" ht="15" hidden="false" customHeight="false" outlineLevel="0" collapsed="false">
      <c r="A192" s="25" t="s">
        <v>203</v>
      </c>
      <c r="B192" s="25" t="str">
        <f aca="false">LEFT(A192,2)</f>
        <v>21</v>
      </c>
      <c r="C192" s="26" t="n">
        <f aca="false">VLOOKUP(MID(A192,4,4),MONTHS!$A$1:$B$12,2,0)</f>
        <v>8</v>
      </c>
      <c r="D192" s="26" t="n">
        <f aca="false">_xlfn.NUMBERVALUE(RIGHT(A192,2))-43</f>
        <v>23</v>
      </c>
      <c r="E192" s="27" t="n">
        <f aca="false">DATE(2000+D192,C192,B192)</f>
        <v>45159</v>
      </c>
      <c r="F192" s="28" t="n">
        <v>10.1884</v>
      </c>
      <c r="G192" s="28" t="n">
        <v>10.1885</v>
      </c>
      <c r="H192" s="28" t="n">
        <v>10.1884</v>
      </c>
      <c r="I192" s="47" t="n">
        <f aca="false">F192-F193</f>
        <v>0.000999999999999446</v>
      </c>
      <c r="J192" s="30" t="n">
        <f aca="false">100*I192/(F193*(E192-E193))</f>
        <v>0.00327201575802608</v>
      </c>
      <c r="K192" s="31" t="n">
        <f aca="false">IF(H192&lt;H193,1+K193,0)</f>
        <v>0</v>
      </c>
      <c r="L192" s="32" t="n">
        <f aca="false">MIN(0, H192-MAX(H192:H212))</f>
        <v>0</v>
      </c>
      <c r="M192" s="48" t="n">
        <f aca="false">ABS(L192)/MAX(H193:H203)</f>
        <v>0</v>
      </c>
    </row>
    <row r="193" customFormat="false" ht="15" hidden="false" customHeight="false" outlineLevel="0" collapsed="false">
      <c r="A193" s="25" t="s">
        <v>204</v>
      </c>
      <c r="B193" s="25" t="str">
        <f aca="false">LEFT(A193,2)</f>
        <v>18</v>
      </c>
      <c r="C193" s="26" t="n">
        <f aca="false">VLOOKUP(MID(A193,4,4),MONTHS!$A$1:$B$12,2,0)</f>
        <v>8</v>
      </c>
      <c r="D193" s="26" t="n">
        <f aca="false">_xlfn.NUMBERVALUE(RIGHT(A193,2))-43</f>
        <v>23</v>
      </c>
      <c r="E193" s="27" t="n">
        <f aca="false">DATE(2000+D193,C193,B193)</f>
        <v>45156</v>
      </c>
      <c r="F193" s="28" t="n">
        <v>10.1874</v>
      </c>
      <c r="G193" s="28" t="n">
        <v>10.1875</v>
      </c>
      <c r="H193" s="28" t="n">
        <v>10.1874</v>
      </c>
      <c r="I193" s="47" t="n">
        <f aca="false">F193-F194</f>
        <v>0.00110000000000099</v>
      </c>
      <c r="J193" s="30" t="n">
        <f aca="false">100*I193/(F194*(E193-E194))</f>
        <v>0.0107988180202919</v>
      </c>
      <c r="K193" s="31" t="n">
        <f aca="false">IF(H193&lt;H194,1+K194,0)</f>
        <v>0</v>
      </c>
      <c r="L193" s="32" t="n">
        <f aca="false">MIN(0, H193-MAX(H193:H213))</f>
        <v>0</v>
      </c>
      <c r="M193" s="48" t="n">
        <f aca="false">ABS(L193)/MAX(H194:H204)</f>
        <v>0</v>
      </c>
    </row>
    <row r="194" customFormat="false" ht="15" hidden="false" customHeight="false" outlineLevel="0" collapsed="false">
      <c r="A194" s="25" t="s">
        <v>205</v>
      </c>
      <c r="B194" s="25" t="str">
        <f aca="false">LEFT(A194,2)</f>
        <v>17</v>
      </c>
      <c r="C194" s="26" t="n">
        <f aca="false">VLOOKUP(MID(A194,4,4),MONTHS!$A$1:$B$12,2,0)</f>
        <v>8</v>
      </c>
      <c r="D194" s="26" t="n">
        <f aca="false">_xlfn.NUMBERVALUE(RIGHT(A194,2))-43</f>
        <v>23</v>
      </c>
      <c r="E194" s="27" t="n">
        <f aca="false">DATE(2000+D194,C194,B194)</f>
        <v>45155</v>
      </c>
      <c r="F194" s="28" t="n">
        <v>10.1863</v>
      </c>
      <c r="G194" s="28" t="n">
        <v>10.1864</v>
      </c>
      <c r="H194" s="28" t="n">
        <v>10.1863</v>
      </c>
      <c r="I194" s="47" t="n">
        <f aca="false">F194-F195</f>
        <v>0.000299999999999301</v>
      </c>
      <c r="J194" s="30" t="n">
        <f aca="false">100*I194/(F195*(E194-E195))</f>
        <v>0.00294521892793345</v>
      </c>
      <c r="K194" s="31" t="n">
        <f aca="false">IF(H194&lt;H195,1+K195,0)</f>
        <v>0</v>
      </c>
      <c r="L194" s="32" t="n">
        <f aca="false">MIN(0, H194-MAX(H194:H214))</f>
        <v>0</v>
      </c>
      <c r="M194" s="48" t="n">
        <f aca="false">ABS(L194)/MAX(H195:H205)</f>
        <v>0</v>
      </c>
    </row>
    <row r="195" customFormat="false" ht="15" hidden="false" customHeight="false" outlineLevel="0" collapsed="false">
      <c r="A195" s="25" t="s">
        <v>206</v>
      </c>
      <c r="B195" s="25" t="str">
        <f aca="false">LEFT(A195,2)</f>
        <v>16</v>
      </c>
      <c r="C195" s="26" t="n">
        <f aca="false">VLOOKUP(MID(A195,4,4),MONTHS!$A$1:$B$12,2,0)</f>
        <v>8</v>
      </c>
      <c r="D195" s="26" t="n">
        <f aca="false">_xlfn.NUMBERVALUE(RIGHT(A195,2))-43</f>
        <v>23</v>
      </c>
      <c r="E195" s="27" t="n">
        <f aca="false">DATE(2000+D195,C195,B195)</f>
        <v>45154</v>
      </c>
      <c r="F195" s="28" t="n">
        <v>10.186</v>
      </c>
      <c r="G195" s="28" t="n">
        <v>10.1861</v>
      </c>
      <c r="H195" s="28" t="n">
        <v>10.186</v>
      </c>
      <c r="I195" s="47" t="n">
        <f aca="false">F195-F196</f>
        <v>0</v>
      </c>
      <c r="J195" s="30" t="n">
        <f aca="false">100*I195/(F196*(E195-E196))</f>
        <v>0</v>
      </c>
      <c r="K195" s="31" t="n">
        <f aca="false">IF(H195&lt;H196,1+K196,0)</f>
        <v>0</v>
      </c>
      <c r="L195" s="32" t="n">
        <f aca="false">MIN(0, H195-MAX(H195:H215))</f>
        <v>0</v>
      </c>
      <c r="M195" s="48" t="n">
        <f aca="false">ABS(L195)/MAX(H196:H206)</f>
        <v>0</v>
      </c>
    </row>
    <row r="196" customFormat="false" ht="15" hidden="false" customHeight="false" outlineLevel="0" collapsed="false">
      <c r="A196" s="25" t="s">
        <v>207</v>
      </c>
      <c r="B196" s="25" t="str">
        <f aca="false">LEFT(A196,2)</f>
        <v>15</v>
      </c>
      <c r="C196" s="26" t="n">
        <f aca="false">VLOOKUP(MID(A196,4,4),MONTHS!$A$1:$B$12,2,0)</f>
        <v>8</v>
      </c>
      <c r="D196" s="26" t="n">
        <f aca="false">_xlfn.NUMBERVALUE(RIGHT(A196,2))-43</f>
        <v>23</v>
      </c>
      <c r="E196" s="27" t="n">
        <f aca="false">DATE(2000+D196,C196,B196)</f>
        <v>45153</v>
      </c>
      <c r="F196" s="28" t="n">
        <v>10.186</v>
      </c>
      <c r="G196" s="28" t="n">
        <v>10.1861</v>
      </c>
      <c r="H196" s="28" t="n">
        <v>10.186</v>
      </c>
      <c r="I196" s="47" t="n">
        <f aca="false">F196-F197</f>
        <v>0.00169999999999959</v>
      </c>
      <c r="J196" s="30" t="n">
        <f aca="false">100*I196/(F197*(E196-E197))</f>
        <v>0.00417308995218029</v>
      </c>
      <c r="K196" s="31" t="n">
        <f aca="false">IF(H196&lt;H197,1+K197,0)</f>
        <v>0</v>
      </c>
      <c r="L196" s="32" t="n">
        <f aca="false">MIN(0, H196-MAX(H196:H216))</f>
        <v>0</v>
      </c>
      <c r="M196" s="48" t="n">
        <f aca="false">ABS(L196)/MAX(H197:H207)</f>
        <v>0</v>
      </c>
    </row>
    <row r="197" customFormat="false" ht="15" hidden="false" customHeight="false" outlineLevel="0" collapsed="false">
      <c r="A197" s="25" t="s">
        <v>208</v>
      </c>
      <c r="B197" s="25" t="str">
        <f aca="false">LEFT(A197,2)</f>
        <v>11</v>
      </c>
      <c r="C197" s="26" t="n">
        <f aca="false">VLOOKUP(MID(A197,4,4),MONTHS!$A$1:$B$12,2,0)</f>
        <v>8</v>
      </c>
      <c r="D197" s="26" t="n">
        <f aca="false">_xlfn.NUMBERVALUE(RIGHT(A197,2))-43</f>
        <v>23</v>
      </c>
      <c r="E197" s="27" t="n">
        <f aca="false">DATE(2000+D197,C197,B197)</f>
        <v>45149</v>
      </c>
      <c r="F197" s="28" t="n">
        <v>10.1843</v>
      </c>
      <c r="G197" s="28" t="n">
        <v>10.1844</v>
      </c>
      <c r="H197" s="28" t="n">
        <v>10.1843</v>
      </c>
      <c r="I197" s="47" t="n">
        <f aca="false">F197-F198</f>
        <v>0.000700000000000145</v>
      </c>
      <c r="J197" s="30" t="n">
        <f aca="false">100*I197/(F198*(E197-E198))</f>
        <v>0.00687379708551146</v>
      </c>
      <c r="K197" s="31" t="n">
        <f aca="false">IF(H197&lt;H198,1+K198,0)</f>
        <v>0</v>
      </c>
      <c r="L197" s="32" t="n">
        <f aca="false">MIN(0, H197-MAX(H197:H217))</f>
        <v>0</v>
      </c>
      <c r="M197" s="48" t="n">
        <f aca="false">ABS(L197)/MAX(H198:H208)</f>
        <v>0</v>
      </c>
    </row>
    <row r="198" customFormat="false" ht="15" hidden="false" customHeight="false" outlineLevel="0" collapsed="false">
      <c r="A198" s="25" t="s">
        <v>209</v>
      </c>
      <c r="B198" s="25" t="str">
        <f aca="false">LEFT(A198,2)</f>
        <v>10</v>
      </c>
      <c r="C198" s="26" t="n">
        <f aca="false">VLOOKUP(MID(A198,4,4),MONTHS!$A$1:$B$12,2,0)</f>
        <v>8</v>
      </c>
      <c r="D198" s="26" t="n">
        <f aca="false">_xlfn.NUMBERVALUE(RIGHT(A198,2))-43</f>
        <v>23</v>
      </c>
      <c r="E198" s="27" t="n">
        <f aca="false">DATE(2000+D198,C198,B198)</f>
        <v>45148</v>
      </c>
      <c r="F198" s="28" t="n">
        <v>10.1836</v>
      </c>
      <c r="G198" s="28" t="n">
        <v>10.1837</v>
      </c>
      <c r="H198" s="28" t="n">
        <v>10.1836</v>
      </c>
      <c r="I198" s="47" t="n">
        <f aca="false">F198-F199</f>
        <v>0.000799999999999912</v>
      </c>
      <c r="J198" s="30" t="n">
        <f aca="false">100*I198/(F199*(E198-E199))</f>
        <v>0.00785638527713313</v>
      </c>
      <c r="K198" s="31" t="n">
        <f aca="false">IF(H198&lt;H199,1+K199,0)</f>
        <v>0</v>
      </c>
      <c r="L198" s="32" t="n">
        <f aca="false">MIN(0, H198-MAX(H198:H218))</f>
        <v>0</v>
      </c>
      <c r="M198" s="48" t="n">
        <f aca="false">ABS(L198)/MAX(H199:H209)</f>
        <v>0</v>
      </c>
    </row>
    <row r="199" customFormat="false" ht="15" hidden="false" customHeight="false" outlineLevel="0" collapsed="false">
      <c r="A199" s="25" t="s">
        <v>210</v>
      </c>
      <c r="B199" s="25" t="str">
        <f aca="false">LEFT(A199,2)</f>
        <v>09</v>
      </c>
      <c r="C199" s="26" t="n">
        <f aca="false">VLOOKUP(MID(A199,4,4),MONTHS!$A$1:$B$12,2,0)</f>
        <v>8</v>
      </c>
      <c r="D199" s="26" t="n">
        <f aca="false">_xlfn.NUMBERVALUE(RIGHT(A199,2))-43</f>
        <v>23</v>
      </c>
      <c r="E199" s="27" t="n">
        <f aca="false">DATE(2000+D199,C199,B199)</f>
        <v>45147</v>
      </c>
      <c r="F199" s="28" t="n">
        <v>10.1828</v>
      </c>
      <c r="G199" s="28" t="n">
        <v>10.1829</v>
      </c>
      <c r="H199" s="28" t="n">
        <v>10.1828</v>
      </c>
      <c r="I199" s="47" t="n">
        <f aca="false">F199-F200</f>
        <v>0.00169999999999959</v>
      </c>
      <c r="J199" s="30" t="n">
        <f aca="false">100*I199/(F200*(E199-E200))</f>
        <v>0.0166976063490152</v>
      </c>
      <c r="K199" s="31" t="n">
        <f aca="false">IF(H199&lt;H200,1+K200,0)</f>
        <v>0</v>
      </c>
      <c r="L199" s="32" t="n">
        <f aca="false">MIN(0, H199-MAX(H199:H219))</f>
        <v>0</v>
      </c>
      <c r="M199" s="48" t="n">
        <f aca="false">ABS(L199)/MAX(H200:H210)</f>
        <v>0</v>
      </c>
    </row>
    <row r="200" customFormat="false" ht="15" hidden="false" customHeight="false" outlineLevel="0" collapsed="false">
      <c r="A200" s="25" t="s">
        <v>211</v>
      </c>
      <c r="B200" s="25" t="str">
        <f aca="false">LEFT(A200,2)</f>
        <v>08</v>
      </c>
      <c r="C200" s="26" t="n">
        <f aca="false">VLOOKUP(MID(A200,4,4),MONTHS!$A$1:$B$12,2,0)</f>
        <v>8</v>
      </c>
      <c r="D200" s="26" t="n">
        <f aca="false">_xlfn.NUMBERVALUE(RIGHT(A200,2))-43</f>
        <v>23</v>
      </c>
      <c r="E200" s="27" t="n">
        <f aca="false">DATE(2000+D200,C200,B200)</f>
        <v>45146</v>
      </c>
      <c r="F200" s="28" t="n">
        <v>10.1811</v>
      </c>
      <c r="G200" s="28" t="n">
        <v>10.1812</v>
      </c>
      <c r="H200" s="28" t="n">
        <v>10.1811</v>
      </c>
      <c r="I200" s="47" t="n">
        <f aca="false">F200-F201</f>
        <v>0.000799999999999912</v>
      </c>
      <c r="J200" s="30" t="n">
        <f aca="false">100*I200/(F201*(E200-E201))</f>
        <v>0.00785831458797788</v>
      </c>
      <c r="K200" s="31" t="n">
        <f aca="false">IF(H200&lt;H201,1+K201,0)</f>
        <v>0</v>
      </c>
      <c r="L200" s="32" t="n">
        <f aca="false">MIN(0, H200-MAX(H200:H220))</f>
        <v>0</v>
      </c>
      <c r="M200" s="48" t="n">
        <f aca="false">ABS(L200)/MAX(H201:H211)</f>
        <v>0</v>
      </c>
    </row>
    <row r="201" customFormat="false" ht="15" hidden="false" customHeight="false" outlineLevel="0" collapsed="false">
      <c r="A201" s="25" t="s">
        <v>212</v>
      </c>
      <c r="B201" s="25" t="str">
        <f aca="false">LEFT(A201,2)</f>
        <v>07</v>
      </c>
      <c r="C201" s="26" t="n">
        <f aca="false">VLOOKUP(MID(A201,4,4),MONTHS!$A$1:$B$12,2,0)</f>
        <v>8</v>
      </c>
      <c r="D201" s="26" t="n">
        <f aca="false">_xlfn.NUMBERVALUE(RIGHT(A201,2))-43</f>
        <v>23</v>
      </c>
      <c r="E201" s="27" t="n">
        <f aca="false">DATE(2000+D201,C201,B201)</f>
        <v>45145</v>
      </c>
      <c r="F201" s="28" t="n">
        <v>10.1803</v>
      </c>
      <c r="G201" s="28" t="n">
        <v>10.1804</v>
      </c>
      <c r="H201" s="28" t="n">
        <v>10.1803</v>
      </c>
      <c r="I201" s="47" t="n">
        <f aca="false">F201-F202</f>
        <v>0.00210000000000043</v>
      </c>
      <c r="J201" s="30" t="n">
        <f aca="false">100*I201/(F202*(E201-E202))</f>
        <v>0.00687744394883324</v>
      </c>
      <c r="K201" s="31" t="n">
        <f aca="false">IF(H201&lt;H202,1+K202,0)</f>
        <v>0</v>
      </c>
      <c r="L201" s="32" t="n">
        <f aca="false">MIN(0, H201-MAX(H201:H221))</f>
        <v>0</v>
      </c>
      <c r="M201" s="48" t="n">
        <f aca="false">ABS(L201)/MAX(H202:H212)</f>
        <v>0</v>
      </c>
    </row>
    <row r="202" customFormat="false" ht="15" hidden="false" customHeight="false" outlineLevel="0" collapsed="false">
      <c r="A202" s="25" t="s">
        <v>213</v>
      </c>
      <c r="B202" s="25" t="str">
        <f aca="false">LEFT(A202,2)</f>
        <v>04</v>
      </c>
      <c r="C202" s="26" t="n">
        <f aca="false">VLOOKUP(MID(A202,4,4),MONTHS!$A$1:$B$12,2,0)</f>
        <v>8</v>
      </c>
      <c r="D202" s="26" t="n">
        <f aca="false">_xlfn.NUMBERVALUE(RIGHT(A202,2))-43</f>
        <v>23</v>
      </c>
      <c r="E202" s="27" t="n">
        <f aca="false">DATE(2000+D202,C202,B202)</f>
        <v>45142</v>
      </c>
      <c r="F202" s="28" t="n">
        <v>10.1782</v>
      </c>
      <c r="G202" s="28" t="n">
        <v>10.1783</v>
      </c>
      <c r="H202" s="28" t="n">
        <v>10.1782</v>
      </c>
      <c r="I202" s="47" t="n">
        <f aca="false">F202-F203</f>
        <v>0.000400000000000844</v>
      </c>
      <c r="J202" s="30" t="n">
        <f aca="false">100*I202/(F203*(E202-E203))</f>
        <v>0.00393012242332178</v>
      </c>
      <c r="K202" s="31" t="n">
        <f aca="false">IF(H202&lt;H203,1+K203,0)</f>
        <v>0</v>
      </c>
      <c r="L202" s="32" t="n">
        <f aca="false">MIN(0, H202-MAX(H202:H222))</f>
        <v>-0.000199999999999534</v>
      </c>
      <c r="M202" s="48" t="n">
        <f aca="false">ABS(L202)/MAX(H203:H213)</f>
        <v>1.96494537451401E-005</v>
      </c>
    </row>
    <row r="203" customFormat="false" ht="15" hidden="false" customHeight="false" outlineLevel="0" collapsed="false">
      <c r="A203" s="25" t="s">
        <v>214</v>
      </c>
      <c r="B203" s="25" t="str">
        <f aca="false">LEFT(A203,2)</f>
        <v>03</v>
      </c>
      <c r="C203" s="26" t="n">
        <f aca="false">VLOOKUP(MID(A203,4,4),MONTHS!$A$1:$B$12,2,0)</f>
        <v>8</v>
      </c>
      <c r="D203" s="26" t="n">
        <f aca="false">_xlfn.NUMBERVALUE(RIGHT(A203,2))-43</f>
        <v>23</v>
      </c>
      <c r="E203" s="27" t="n">
        <f aca="false">DATE(2000+D203,C203,B203)</f>
        <v>45141</v>
      </c>
      <c r="F203" s="28" t="n">
        <v>10.1778</v>
      </c>
      <c r="G203" s="28" t="n">
        <v>10.1779</v>
      </c>
      <c r="H203" s="28" t="n">
        <v>10.1778</v>
      </c>
      <c r="I203" s="47" t="n">
        <f aca="false">F203-F204</f>
        <v>-0.00020000000000131</v>
      </c>
      <c r="J203" s="30" t="n">
        <f aca="false">100*I203/(F204*(E203-E204))</f>
        <v>-0.00196502259777275</v>
      </c>
      <c r="K203" s="31" t="n">
        <f aca="false">IF(H203&lt;H204,1+K204,0)</f>
        <v>3</v>
      </c>
      <c r="L203" s="32" t="n">
        <f aca="false">MIN(0, H203-MAX(H203:H223))</f>
        <v>-0.000600000000000378</v>
      </c>
      <c r="M203" s="48" t="n">
        <f aca="false">ABS(L203)/MAX(H204:H214)</f>
        <v>5.89483612355948E-005</v>
      </c>
    </row>
    <row r="204" customFormat="false" ht="15" hidden="false" customHeight="false" outlineLevel="0" collapsed="false">
      <c r="A204" s="25" t="s">
        <v>215</v>
      </c>
      <c r="B204" s="25" t="str">
        <f aca="false">LEFT(A204,2)</f>
        <v>02</v>
      </c>
      <c r="C204" s="26" t="n">
        <f aca="false">VLOOKUP(MID(A204,4,4),MONTHS!$A$1:$B$12,2,0)</f>
        <v>8</v>
      </c>
      <c r="D204" s="26" t="n">
        <f aca="false">_xlfn.NUMBERVALUE(RIGHT(A204,2))-43</f>
        <v>23</v>
      </c>
      <c r="E204" s="27" t="n">
        <f aca="false">DATE(2000+D204,C204,B204)</f>
        <v>45140</v>
      </c>
      <c r="F204" s="28" t="n">
        <v>10.178</v>
      </c>
      <c r="G204" s="28" t="n">
        <v>10.1781</v>
      </c>
      <c r="H204" s="28" t="n">
        <v>10.178</v>
      </c>
      <c r="I204" s="47" t="n">
        <f aca="false">F204-F205</f>
        <v>-0.000299999999999301</v>
      </c>
      <c r="J204" s="30" t="n">
        <f aca="false">100*I204/(F205*(E204-E205))</f>
        <v>-0.00147372350981648</v>
      </c>
      <c r="K204" s="31" t="n">
        <f aca="false">IF(H204&lt;H205,1+K205,0)</f>
        <v>2</v>
      </c>
      <c r="L204" s="32" t="n">
        <f aca="false">MIN(0, H204-MAX(H204:H224))</f>
        <v>-0.000399999999999068</v>
      </c>
      <c r="M204" s="48" t="n">
        <f aca="false">ABS(L204)/MAX(H205:H215)</f>
        <v>3.92989074902802E-005</v>
      </c>
    </row>
    <row r="205" customFormat="false" ht="15" hidden="false" customHeight="false" outlineLevel="0" collapsed="false">
      <c r="A205" s="25" t="s">
        <v>216</v>
      </c>
      <c r="B205" s="25" t="str">
        <f aca="false">LEFT(A205,2)</f>
        <v>31</v>
      </c>
      <c r="C205" s="26" t="n">
        <f aca="false">VLOOKUP(MID(A205,4,4),MONTHS!$A$1:$B$12,2,0)</f>
        <v>7</v>
      </c>
      <c r="D205" s="26" t="n">
        <f aca="false">_xlfn.NUMBERVALUE(RIGHT(A205,2))-43</f>
        <v>23</v>
      </c>
      <c r="E205" s="27" t="n">
        <f aca="false">DATE(2000+D205,C205,B205)</f>
        <v>45138</v>
      </c>
      <c r="F205" s="28" t="n">
        <v>10.1783</v>
      </c>
      <c r="G205" s="28" t="n">
        <v>10.1784</v>
      </c>
      <c r="H205" s="28" t="n">
        <v>10.1783</v>
      </c>
      <c r="I205" s="47" t="n">
        <f aca="false">F205-F206</f>
        <v>-9.99999999997669E-005</v>
      </c>
      <c r="J205" s="30" t="n">
        <f aca="false">100*I205/(F206*(E205-E206))</f>
        <v>-0.000245618171814251</v>
      </c>
      <c r="K205" s="31" t="n">
        <f aca="false">IF(H205&lt;H206,1+K206,0)</f>
        <v>1</v>
      </c>
      <c r="L205" s="32" t="n">
        <f aca="false">MIN(0, H205-MAX(H205:H225))</f>
        <v>-9.99999999997669E-005</v>
      </c>
      <c r="M205" s="48" t="n">
        <f aca="false">ABS(L205)/MAX(H206:H216)</f>
        <v>9.82472687257005E-006</v>
      </c>
    </row>
    <row r="206" customFormat="false" ht="15" hidden="false" customHeight="false" outlineLevel="0" collapsed="false">
      <c r="A206" s="25" t="s">
        <v>217</v>
      </c>
      <c r="B206" s="25" t="str">
        <f aca="false">LEFT(A206,2)</f>
        <v>27</v>
      </c>
      <c r="C206" s="26" t="n">
        <f aca="false">VLOOKUP(MID(A206,4,4),MONTHS!$A$1:$B$12,2,0)</f>
        <v>7</v>
      </c>
      <c r="D206" s="26" t="n">
        <f aca="false">_xlfn.NUMBERVALUE(RIGHT(A206,2))-43</f>
        <v>23</v>
      </c>
      <c r="E206" s="27" t="n">
        <f aca="false">DATE(2000+D206,C206,B206)</f>
        <v>45134</v>
      </c>
      <c r="F206" s="28" t="n">
        <v>10.1784</v>
      </c>
      <c r="G206" s="28" t="n">
        <v>10.1785</v>
      </c>
      <c r="H206" s="28" t="n">
        <v>10.1784</v>
      </c>
      <c r="I206" s="47" t="n">
        <f aca="false">F206-F207</f>
        <v>0.00109999999999921</v>
      </c>
      <c r="J206" s="30" t="n">
        <f aca="false">100*I206/(F207*(E206-E207))</f>
        <v>0.0108083676417047</v>
      </c>
      <c r="K206" s="31" t="n">
        <f aca="false">IF(H206&lt;H207,1+K207,0)</f>
        <v>0</v>
      </c>
      <c r="L206" s="32" t="n">
        <f aca="false">MIN(0, H206-MAX(H206:H226))</f>
        <v>0</v>
      </c>
      <c r="M206" s="48" t="n">
        <f aca="false">ABS(L206)/MAX(H207:H217)</f>
        <v>0</v>
      </c>
    </row>
    <row r="207" customFormat="false" ht="15" hidden="false" customHeight="false" outlineLevel="0" collapsed="false">
      <c r="A207" s="25" t="s">
        <v>218</v>
      </c>
      <c r="B207" s="25" t="str">
        <f aca="false">LEFT(A207,2)</f>
        <v>26</v>
      </c>
      <c r="C207" s="26" t="n">
        <f aca="false">VLOOKUP(MID(A207,4,4),MONTHS!$A$1:$B$12,2,0)</f>
        <v>7</v>
      </c>
      <c r="D207" s="26" t="n">
        <f aca="false">_xlfn.NUMBERVALUE(RIGHT(A207,2))-43</f>
        <v>23</v>
      </c>
      <c r="E207" s="27" t="n">
        <f aca="false">DATE(2000+D207,C207,B207)</f>
        <v>45133</v>
      </c>
      <c r="F207" s="28" t="n">
        <v>10.1773</v>
      </c>
      <c r="G207" s="28" t="n">
        <v>10.1774</v>
      </c>
      <c r="H207" s="28" t="n">
        <v>10.1773</v>
      </c>
      <c r="I207" s="47" t="n">
        <f aca="false">F207-F208</f>
        <v>0.000600000000000378</v>
      </c>
      <c r="J207" s="30" t="n">
        <f aca="false">100*I207/(F208*(E207-E208))</f>
        <v>0.00589582084566095</v>
      </c>
      <c r="K207" s="31" t="n">
        <f aca="false">IF(H207&lt;H208,1+K208,0)</f>
        <v>0</v>
      </c>
      <c r="L207" s="32" t="n">
        <f aca="false">MIN(0, H207-MAX(H207:H227))</f>
        <v>0</v>
      </c>
      <c r="M207" s="48" t="n">
        <f aca="false">ABS(L207)/MAX(H208:H218)</f>
        <v>0</v>
      </c>
    </row>
    <row r="208" customFormat="false" ht="15" hidden="false" customHeight="false" outlineLevel="0" collapsed="false">
      <c r="A208" s="25" t="s">
        <v>219</v>
      </c>
      <c r="B208" s="25" t="str">
        <f aca="false">LEFT(A208,2)</f>
        <v>25</v>
      </c>
      <c r="C208" s="26" t="n">
        <f aca="false">VLOOKUP(MID(A208,4,4),MONTHS!$A$1:$B$12,2,0)</f>
        <v>7</v>
      </c>
      <c r="D208" s="26" t="n">
        <f aca="false">_xlfn.NUMBERVALUE(RIGHT(A208,2))-43</f>
        <v>23</v>
      </c>
      <c r="E208" s="27" t="n">
        <f aca="false">DATE(2000+D208,C208,B208)</f>
        <v>45132</v>
      </c>
      <c r="F208" s="28" t="n">
        <v>10.1767</v>
      </c>
      <c r="G208" s="28" t="n">
        <v>10.1768</v>
      </c>
      <c r="H208" s="28" t="n">
        <v>10.1767</v>
      </c>
      <c r="I208" s="47" t="n">
        <f aca="false">F208-F209</f>
        <v>0.000899999999999679</v>
      </c>
      <c r="J208" s="30" t="n">
        <f aca="false">100*I208/(F209*(E208-E209))</f>
        <v>0.00884451345348453</v>
      </c>
      <c r="K208" s="31" t="n">
        <f aca="false">IF(H208&lt;H209,1+K209,0)</f>
        <v>0</v>
      </c>
      <c r="L208" s="32" t="n">
        <f aca="false">MIN(0, H208-MAX(H208:H228))</f>
        <v>0</v>
      </c>
      <c r="M208" s="48" t="n">
        <f aca="false">ABS(L208)/MAX(H209:H219)</f>
        <v>0</v>
      </c>
    </row>
    <row r="209" customFormat="false" ht="15" hidden="false" customHeight="false" outlineLevel="0" collapsed="false">
      <c r="A209" s="25" t="s">
        <v>220</v>
      </c>
      <c r="B209" s="25" t="str">
        <f aca="false">LEFT(A209,2)</f>
        <v>24</v>
      </c>
      <c r="C209" s="26" t="n">
        <f aca="false">VLOOKUP(MID(A209,4,4),MONTHS!$A$1:$B$12,2,0)</f>
        <v>7</v>
      </c>
      <c r="D209" s="26" t="n">
        <f aca="false">_xlfn.NUMBERVALUE(RIGHT(A209,2))-43</f>
        <v>23</v>
      </c>
      <c r="E209" s="27" t="n">
        <f aca="false">DATE(2000+D209,C209,B209)</f>
        <v>45131</v>
      </c>
      <c r="F209" s="28" t="n">
        <v>10.1758</v>
      </c>
      <c r="G209" s="28" t="n">
        <v>10.1759</v>
      </c>
      <c r="H209" s="28" t="n">
        <v>10.1758</v>
      </c>
      <c r="I209" s="47" t="n">
        <f aca="false">F209-F210</f>
        <v>0.00130000000000052</v>
      </c>
      <c r="J209" s="30" t="n">
        <f aca="false">100*I209/(F210*(E209-E210))</f>
        <v>0.00425901354694096</v>
      </c>
      <c r="K209" s="31" t="n">
        <f aca="false">IF(H209&lt;H210,1+K210,0)</f>
        <v>0</v>
      </c>
      <c r="L209" s="32" t="n">
        <f aca="false">MIN(0, H209-MAX(H209:H229))</f>
        <v>0</v>
      </c>
      <c r="M209" s="48" t="n">
        <f aca="false">ABS(L209)/MAX(H210:H220)</f>
        <v>0</v>
      </c>
    </row>
    <row r="210" customFormat="false" ht="15" hidden="false" customHeight="false" outlineLevel="0" collapsed="false">
      <c r="A210" s="25" t="s">
        <v>221</v>
      </c>
      <c r="B210" s="25" t="str">
        <f aca="false">LEFT(A210,2)</f>
        <v>21</v>
      </c>
      <c r="C210" s="26" t="n">
        <f aca="false">VLOOKUP(MID(A210,4,4),MONTHS!$A$1:$B$12,2,0)</f>
        <v>7</v>
      </c>
      <c r="D210" s="26" t="n">
        <f aca="false">_xlfn.NUMBERVALUE(RIGHT(A210,2))-43</f>
        <v>23</v>
      </c>
      <c r="E210" s="27" t="n">
        <f aca="false">DATE(2000+D210,C210,B210)</f>
        <v>45128</v>
      </c>
      <c r="F210" s="28" t="n">
        <v>10.1745</v>
      </c>
      <c r="G210" s="28" t="n">
        <v>10.1746</v>
      </c>
      <c r="H210" s="28" t="n">
        <v>10.1745</v>
      </c>
      <c r="I210" s="47" t="n">
        <f aca="false">F210-F211</f>
        <v>-9.99999999997669E-005</v>
      </c>
      <c r="J210" s="30" t="n">
        <f aca="false">100*I210/(F211*(E210-E211))</f>
        <v>-0.00098283962022848</v>
      </c>
      <c r="K210" s="31" t="n">
        <f aca="false">IF(H210&lt;H211,1+K211,0)</f>
        <v>2</v>
      </c>
      <c r="L210" s="32" t="n">
        <f aca="false">MIN(0, H210-MAX(H210:H230))</f>
        <v>-0.000199999999999534</v>
      </c>
      <c r="M210" s="48" t="n">
        <f aca="false">ABS(L210)/MAX(H211:H221)</f>
        <v>1.96565992117246E-005</v>
      </c>
    </row>
    <row r="211" customFormat="false" ht="15" hidden="false" customHeight="false" outlineLevel="0" collapsed="false">
      <c r="A211" s="25" t="s">
        <v>222</v>
      </c>
      <c r="B211" s="25" t="str">
        <f aca="false">LEFT(A211,2)</f>
        <v>20</v>
      </c>
      <c r="C211" s="26" t="n">
        <f aca="false">VLOOKUP(MID(A211,4,4),MONTHS!$A$1:$B$12,2,0)</f>
        <v>7</v>
      </c>
      <c r="D211" s="26" t="n">
        <f aca="false">_xlfn.NUMBERVALUE(RIGHT(A211,2))-43</f>
        <v>23</v>
      </c>
      <c r="E211" s="27" t="n">
        <f aca="false">DATE(2000+D211,C211,B211)</f>
        <v>45127</v>
      </c>
      <c r="F211" s="28" t="n">
        <v>10.1746</v>
      </c>
      <c r="G211" s="28" t="n">
        <v>10.1747</v>
      </c>
      <c r="H211" s="28" t="n">
        <v>10.1746</v>
      </c>
      <c r="I211" s="47" t="n">
        <f aca="false">F211-F212</f>
        <v>-9.99999999997669E-005</v>
      </c>
      <c r="J211" s="30" t="n">
        <f aca="false">100*I211/(F212*(E211-E212))</f>
        <v>-0.000982829960586228</v>
      </c>
      <c r="K211" s="31" t="n">
        <f aca="false">IF(H211&lt;H212,1+K212,0)</f>
        <v>1</v>
      </c>
      <c r="L211" s="32" t="n">
        <f aca="false">MIN(0, H211-MAX(H211:H231))</f>
        <v>-9.99999999997669E-005</v>
      </c>
      <c r="M211" s="48" t="n">
        <f aca="false">ABS(L211)/MAX(H212:H222)</f>
        <v>9.82829960586228E-006</v>
      </c>
    </row>
    <row r="212" customFormat="false" ht="15" hidden="false" customHeight="false" outlineLevel="0" collapsed="false">
      <c r="A212" s="25" t="s">
        <v>223</v>
      </c>
      <c r="B212" s="25" t="str">
        <f aca="false">LEFT(A212,2)</f>
        <v>19</v>
      </c>
      <c r="C212" s="26" t="n">
        <f aca="false">VLOOKUP(MID(A212,4,4),MONTHS!$A$1:$B$12,2,0)</f>
        <v>7</v>
      </c>
      <c r="D212" s="26" t="n">
        <f aca="false">_xlfn.NUMBERVALUE(RIGHT(A212,2))-43</f>
        <v>23</v>
      </c>
      <c r="E212" s="27" t="n">
        <f aca="false">DATE(2000+D212,C212,B212)</f>
        <v>45126</v>
      </c>
      <c r="F212" s="28" t="n">
        <v>10.1747</v>
      </c>
      <c r="G212" s="28" t="n">
        <v>10.1748</v>
      </c>
      <c r="H212" s="28" t="n">
        <v>10.1747</v>
      </c>
      <c r="I212" s="47" t="n">
        <f aca="false">F212-F213</f>
        <v>0.00109999999999921</v>
      </c>
      <c r="J212" s="30" t="n">
        <f aca="false">100*I212/(F213*(E212-E213))</f>
        <v>0.0108122984980657</v>
      </c>
      <c r="K212" s="31" t="n">
        <f aca="false">IF(H212&lt;H213,1+K213,0)</f>
        <v>0</v>
      </c>
      <c r="L212" s="32" t="n">
        <f aca="false">MIN(0, H212-MAX(H212:H232))</f>
        <v>0</v>
      </c>
      <c r="M212" s="48" t="n">
        <f aca="false">ABS(L212)/MAX(H213:H223)</f>
        <v>0</v>
      </c>
    </row>
    <row r="213" customFormat="false" ht="15" hidden="false" customHeight="false" outlineLevel="0" collapsed="false">
      <c r="A213" s="25" t="s">
        <v>224</v>
      </c>
      <c r="B213" s="25" t="str">
        <f aca="false">LEFT(A213,2)</f>
        <v>18</v>
      </c>
      <c r="C213" s="26" t="n">
        <f aca="false">VLOOKUP(MID(A213,4,4),MONTHS!$A$1:$B$12,2,0)</f>
        <v>7</v>
      </c>
      <c r="D213" s="26" t="n">
        <f aca="false">_xlfn.NUMBERVALUE(RIGHT(A213,2))-43</f>
        <v>23</v>
      </c>
      <c r="E213" s="27" t="n">
        <f aca="false">DATE(2000+D213,C213,B213)</f>
        <v>45125</v>
      </c>
      <c r="F213" s="28" t="n">
        <v>10.1736</v>
      </c>
      <c r="G213" s="28" t="n">
        <v>10.1737</v>
      </c>
      <c r="H213" s="28" t="n">
        <v>10.1736</v>
      </c>
      <c r="I213" s="47" t="n">
        <f aca="false">F213-F214</f>
        <v>0.000600000000000378</v>
      </c>
      <c r="J213" s="30" t="n">
        <f aca="false">100*I213/(F214*(E213-E214))</f>
        <v>0.00589796520200902</v>
      </c>
      <c r="K213" s="31" t="n">
        <f aca="false">IF(H213&lt;H214,1+K214,0)</f>
        <v>0</v>
      </c>
      <c r="L213" s="32" t="n">
        <f aca="false">MIN(0, H213-MAX(H213:H233))</f>
        <v>0</v>
      </c>
      <c r="M213" s="48" t="n">
        <f aca="false">ABS(L213)/MAX(H214:H224)</f>
        <v>0</v>
      </c>
    </row>
    <row r="214" customFormat="false" ht="15" hidden="false" customHeight="false" outlineLevel="0" collapsed="false">
      <c r="A214" s="25" t="s">
        <v>225</v>
      </c>
      <c r="B214" s="25" t="str">
        <f aca="false">LEFT(A214,2)</f>
        <v>17</v>
      </c>
      <c r="C214" s="26" t="n">
        <f aca="false">VLOOKUP(MID(A214,4,4),MONTHS!$A$1:$B$12,2,0)</f>
        <v>7</v>
      </c>
      <c r="D214" s="26" t="n">
        <f aca="false">_xlfn.NUMBERVALUE(RIGHT(A214,2))-43</f>
        <v>23</v>
      </c>
      <c r="E214" s="27" t="n">
        <f aca="false">DATE(2000+D214,C214,B214)</f>
        <v>45124</v>
      </c>
      <c r="F214" s="28" t="n">
        <v>10.173</v>
      </c>
      <c r="G214" s="28" t="n">
        <v>10.1731</v>
      </c>
      <c r="H214" s="28" t="n">
        <v>10.173</v>
      </c>
      <c r="I214" s="47" t="n">
        <f aca="false">F214-F215</f>
        <v>0.00140000000000029</v>
      </c>
      <c r="J214" s="30" t="n">
        <f aca="false">100*I214/(F215*(E214-E215))</f>
        <v>0.0045879376564824</v>
      </c>
      <c r="K214" s="31" t="n">
        <f aca="false">IF(H214&lt;H215,1+K215,0)</f>
        <v>0</v>
      </c>
      <c r="L214" s="32" t="n">
        <f aca="false">MIN(0, H214-MAX(H214:H234))</f>
        <v>0</v>
      </c>
      <c r="M214" s="48" t="n">
        <f aca="false">ABS(L214)/MAX(H215:H225)</f>
        <v>0</v>
      </c>
    </row>
    <row r="215" customFormat="false" ht="15" hidden="false" customHeight="false" outlineLevel="0" collapsed="false">
      <c r="A215" s="25" t="s">
        <v>226</v>
      </c>
      <c r="B215" s="25" t="str">
        <f aca="false">LEFT(A215,2)</f>
        <v>14</v>
      </c>
      <c r="C215" s="26" t="n">
        <f aca="false">VLOOKUP(MID(A215,4,4),MONTHS!$A$1:$B$12,2,0)</f>
        <v>7</v>
      </c>
      <c r="D215" s="26" t="n">
        <f aca="false">_xlfn.NUMBERVALUE(RIGHT(A215,2))-43</f>
        <v>23</v>
      </c>
      <c r="E215" s="27" t="n">
        <f aca="false">DATE(2000+D215,C215,B215)</f>
        <v>45121</v>
      </c>
      <c r="F215" s="28" t="n">
        <v>10.1716</v>
      </c>
      <c r="G215" s="28" t="n">
        <v>10.1717</v>
      </c>
      <c r="H215" s="28" t="n">
        <v>10.1716</v>
      </c>
      <c r="I215" s="47" t="n">
        <f aca="false">F215-F216</f>
        <v>0.000500000000000611</v>
      </c>
      <c r="J215" s="30" t="n">
        <f aca="false">100*I215/(F216*(E215-E216))</f>
        <v>0.00491588913687419</v>
      </c>
      <c r="K215" s="31" t="n">
        <f aca="false">IF(H215&lt;H216,1+K216,0)</f>
        <v>0</v>
      </c>
      <c r="L215" s="32" t="n">
        <f aca="false">MIN(0, H215-MAX(H215:H235))</f>
        <v>0</v>
      </c>
      <c r="M215" s="48" t="n">
        <f aca="false">ABS(L215)/MAX(H216:H226)</f>
        <v>0</v>
      </c>
    </row>
    <row r="216" customFormat="false" ht="15" hidden="false" customHeight="false" outlineLevel="0" collapsed="false">
      <c r="A216" s="25" t="s">
        <v>227</v>
      </c>
      <c r="B216" s="25" t="str">
        <f aca="false">LEFT(A216,2)</f>
        <v>13</v>
      </c>
      <c r="C216" s="26" t="n">
        <f aca="false">VLOOKUP(MID(A216,4,4),MONTHS!$A$1:$B$12,2,0)</f>
        <v>7</v>
      </c>
      <c r="D216" s="26" t="n">
        <f aca="false">_xlfn.NUMBERVALUE(RIGHT(A216,2))-43</f>
        <v>23</v>
      </c>
      <c r="E216" s="27" t="n">
        <f aca="false">DATE(2000+D216,C216,B216)</f>
        <v>45120</v>
      </c>
      <c r="F216" s="28" t="n">
        <v>10.1711</v>
      </c>
      <c r="G216" s="28" t="n">
        <v>10.1712</v>
      </c>
      <c r="H216" s="28" t="n">
        <v>10.1711</v>
      </c>
      <c r="I216" s="47" t="n">
        <f aca="false">F216-F217</f>
        <v>0.000599999999998602</v>
      </c>
      <c r="J216" s="30" t="n">
        <f aca="false">100*I216/(F217*(E216-E217))</f>
        <v>0.00589941497466793</v>
      </c>
      <c r="K216" s="31" t="n">
        <f aca="false">IF(H216&lt;H217,1+K217,0)</f>
        <v>0</v>
      </c>
      <c r="L216" s="32" t="n">
        <f aca="false">MIN(0, H216-MAX(H216:H236))</f>
        <v>0</v>
      </c>
      <c r="M216" s="48" t="n">
        <f aca="false">ABS(L216)/MAX(H217:H227)</f>
        <v>0</v>
      </c>
    </row>
    <row r="217" customFormat="false" ht="15" hidden="false" customHeight="false" outlineLevel="0" collapsed="false">
      <c r="A217" s="25" t="s">
        <v>228</v>
      </c>
      <c r="B217" s="25" t="str">
        <f aca="false">LEFT(A217,2)</f>
        <v>12</v>
      </c>
      <c r="C217" s="26" t="n">
        <f aca="false">VLOOKUP(MID(A217,4,4),MONTHS!$A$1:$B$12,2,0)</f>
        <v>7</v>
      </c>
      <c r="D217" s="26" t="n">
        <f aca="false">_xlfn.NUMBERVALUE(RIGHT(A217,2))-43</f>
        <v>23</v>
      </c>
      <c r="E217" s="27" t="n">
        <f aca="false">DATE(2000+D217,C217,B217)</f>
        <v>45119</v>
      </c>
      <c r="F217" s="28" t="n">
        <v>10.1705</v>
      </c>
      <c r="G217" s="28" t="n">
        <v>10.1706</v>
      </c>
      <c r="H217" s="28" t="n">
        <v>10.1705</v>
      </c>
      <c r="I217" s="47" t="n">
        <f aca="false">F217-F218</f>
        <v>0.00020000000000131</v>
      </c>
      <c r="J217" s="30" t="n">
        <f aca="false">100*I217/(F218*(E217-E218))</f>
        <v>0.00196651032910839</v>
      </c>
      <c r="K217" s="31" t="n">
        <f aca="false">IF(H217&lt;H218,1+K218,0)</f>
        <v>0</v>
      </c>
      <c r="L217" s="32" t="n">
        <f aca="false">MIN(0, H217-MAX(H217:H237))</f>
        <v>0</v>
      </c>
      <c r="M217" s="48" t="n">
        <f aca="false">ABS(L217)/MAX(H218:H228)</f>
        <v>0</v>
      </c>
    </row>
    <row r="218" customFormat="false" ht="15" hidden="false" customHeight="false" outlineLevel="0" collapsed="false">
      <c r="A218" s="25" t="s">
        <v>229</v>
      </c>
      <c r="B218" s="25" t="str">
        <f aca="false">LEFT(A218,2)</f>
        <v>11</v>
      </c>
      <c r="C218" s="26" t="n">
        <f aca="false">VLOOKUP(MID(A218,4,4),MONTHS!$A$1:$B$12,2,0)</f>
        <v>7</v>
      </c>
      <c r="D218" s="26" t="n">
        <f aca="false">_xlfn.NUMBERVALUE(RIGHT(A218,2))-43</f>
        <v>23</v>
      </c>
      <c r="E218" s="27" t="n">
        <f aca="false">DATE(2000+D218,C218,B218)</f>
        <v>45118</v>
      </c>
      <c r="F218" s="28" t="n">
        <v>10.1703</v>
      </c>
      <c r="G218" s="28" t="n">
        <v>10.1704</v>
      </c>
      <c r="H218" s="28" t="n">
        <v>10.1703</v>
      </c>
      <c r="I218" s="47" t="n">
        <f aca="false">F218-F219</f>
        <v>0.000599999999998602</v>
      </c>
      <c r="J218" s="30" t="n">
        <f aca="false">100*I218/(F219*(E218-E219))</f>
        <v>0.00589987905246567</v>
      </c>
      <c r="K218" s="31" t="n">
        <f aca="false">IF(H218&lt;H219,1+K219,0)</f>
        <v>0</v>
      </c>
      <c r="L218" s="32" t="n">
        <f aca="false">MIN(0, H218-MAX(H218:H238))</f>
        <v>0</v>
      </c>
      <c r="M218" s="48" t="n">
        <f aca="false">ABS(L218)/MAX(H219:H229)</f>
        <v>0</v>
      </c>
    </row>
    <row r="219" customFormat="false" ht="15" hidden="false" customHeight="false" outlineLevel="0" collapsed="false">
      <c r="A219" s="25" t="s">
        <v>230</v>
      </c>
      <c r="B219" s="25" t="str">
        <f aca="false">LEFT(A219,2)</f>
        <v>10</v>
      </c>
      <c r="C219" s="26" t="n">
        <f aca="false">VLOOKUP(MID(A219,4,4),MONTHS!$A$1:$B$12,2,0)</f>
        <v>7</v>
      </c>
      <c r="D219" s="26" t="n">
        <f aca="false">_xlfn.NUMBERVALUE(RIGHT(A219,2))-43</f>
        <v>23</v>
      </c>
      <c r="E219" s="27" t="n">
        <f aca="false">DATE(2000+D219,C219,B219)</f>
        <v>45117</v>
      </c>
      <c r="F219" s="28" t="n">
        <v>10.1697</v>
      </c>
      <c r="G219" s="28" t="n">
        <v>10.1698</v>
      </c>
      <c r="H219" s="28" t="n">
        <v>10.1697</v>
      </c>
      <c r="I219" s="47" t="n">
        <f aca="false">F219-F220</f>
        <v>0.00150000000000006</v>
      </c>
      <c r="J219" s="30" t="n">
        <f aca="false">100*I219/(F220*(E219-E220))</f>
        <v>0.00491729116264451</v>
      </c>
      <c r="K219" s="31" t="n">
        <f aca="false">IF(H219&lt;H220,1+K220,0)</f>
        <v>0</v>
      </c>
      <c r="L219" s="32" t="n">
        <f aca="false">MIN(0, H219-MAX(H219:H239))</f>
        <v>0</v>
      </c>
      <c r="M219" s="48" t="n">
        <f aca="false">ABS(L219)/MAX(H220:H230)</f>
        <v>0</v>
      </c>
    </row>
    <row r="220" customFormat="false" ht="15" hidden="false" customHeight="false" outlineLevel="0" collapsed="false">
      <c r="A220" s="25" t="s">
        <v>231</v>
      </c>
      <c r="B220" s="25" t="str">
        <f aca="false">LEFT(A220,2)</f>
        <v>07</v>
      </c>
      <c r="C220" s="26" t="n">
        <f aca="false">VLOOKUP(MID(A220,4,4),MONTHS!$A$1:$B$12,2,0)</f>
        <v>7</v>
      </c>
      <c r="D220" s="26" t="n">
        <f aca="false">_xlfn.NUMBERVALUE(RIGHT(A220,2))-43</f>
        <v>23</v>
      </c>
      <c r="E220" s="27" t="n">
        <f aca="false">DATE(2000+D220,C220,B220)</f>
        <v>45114</v>
      </c>
      <c r="F220" s="28" t="n">
        <v>10.1682</v>
      </c>
      <c r="G220" s="28" t="n">
        <v>10.1683</v>
      </c>
      <c r="H220" s="28" t="n">
        <v>10.1682</v>
      </c>
      <c r="I220" s="47" t="n">
        <f aca="false">F220-F221</f>
        <v>0.000500000000000611</v>
      </c>
      <c r="J220" s="30" t="n">
        <f aca="false">100*I220/(F221*(E220-E221))</f>
        <v>0.00491753297206459</v>
      </c>
      <c r="K220" s="31" t="n">
        <f aca="false">IF(H220&lt;H221,1+K221,0)</f>
        <v>0</v>
      </c>
      <c r="L220" s="32" t="n">
        <f aca="false">MIN(0, H220-MAX(H220:H240))</f>
        <v>0</v>
      </c>
      <c r="M220" s="48" t="n">
        <f aca="false">ABS(L220)/MAX(H221:H231)</f>
        <v>0</v>
      </c>
    </row>
    <row r="221" customFormat="false" ht="15" hidden="false" customHeight="false" outlineLevel="0" collapsed="false">
      <c r="A221" s="25" t="s">
        <v>232</v>
      </c>
      <c r="B221" s="25" t="str">
        <f aca="false">LEFT(A221,2)</f>
        <v>06</v>
      </c>
      <c r="C221" s="26" t="n">
        <f aca="false">VLOOKUP(MID(A221,4,4),MONTHS!$A$1:$B$12,2,0)</f>
        <v>7</v>
      </c>
      <c r="D221" s="26" t="n">
        <f aca="false">_xlfn.NUMBERVALUE(RIGHT(A221,2))-43</f>
        <v>23</v>
      </c>
      <c r="E221" s="27" t="n">
        <f aca="false">DATE(2000+D221,C221,B221)</f>
        <v>45113</v>
      </c>
      <c r="F221" s="28" t="n">
        <v>10.1677</v>
      </c>
      <c r="G221" s="28" t="n">
        <v>10.1678</v>
      </c>
      <c r="H221" s="28" t="n">
        <v>10.1677</v>
      </c>
      <c r="I221" s="47" t="n">
        <f aca="false">F221-F222</f>
        <v>0.000199999999999534</v>
      </c>
      <c r="J221" s="30" t="n">
        <f aca="false">100*I221/(F222*(E221-E222))</f>
        <v>0.00196705188098878</v>
      </c>
      <c r="K221" s="31" t="n">
        <f aca="false">IF(H221&lt;H222,1+K222,0)</f>
        <v>0</v>
      </c>
      <c r="L221" s="32" t="n">
        <f aca="false">MIN(0, H221-MAX(H221:H241))</f>
        <v>0</v>
      </c>
      <c r="M221" s="48" t="n">
        <f aca="false">ABS(L221)/MAX(H222:H232)</f>
        <v>0</v>
      </c>
    </row>
    <row r="222" customFormat="false" ht="15" hidden="false" customHeight="false" outlineLevel="0" collapsed="false">
      <c r="A222" s="25" t="s">
        <v>233</v>
      </c>
      <c r="B222" s="25" t="str">
        <f aca="false">LEFT(A222,2)</f>
        <v>05</v>
      </c>
      <c r="C222" s="26" t="n">
        <f aca="false">VLOOKUP(MID(A222,4,4),MONTHS!$A$1:$B$12,2,0)</f>
        <v>7</v>
      </c>
      <c r="D222" s="26" t="n">
        <f aca="false">_xlfn.NUMBERVALUE(RIGHT(A222,2))-43</f>
        <v>23</v>
      </c>
      <c r="E222" s="27" t="n">
        <f aca="false">DATE(2000+D222,C222,B222)</f>
        <v>45112</v>
      </c>
      <c r="F222" s="28" t="n">
        <v>10.1675</v>
      </c>
      <c r="G222" s="28" t="n">
        <v>10.1676</v>
      </c>
      <c r="H222" s="28" t="n">
        <v>10.1675</v>
      </c>
      <c r="I222" s="47" t="n">
        <f aca="false">F222-F223</f>
        <v>0.000700000000000145</v>
      </c>
      <c r="J222" s="30" t="n">
        <f aca="false">100*I222/(F223*(E222-E223))</f>
        <v>0.00688515560451809</v>
      </c>
      <c r="K222" s="31" t="n">
        <f aca="false">IF(H222&lt;H223,1+K223,0)</f>
        <v>0</v>
      </c>
      <c r="L222" s="32" t="n">
        <f aca="false">MIN(0, H222-MAX(H222:H242))</f>
        <v>0</v>
      </c>
      <c r="M222" s="48" t="n">
        <f aca="false">ABS(L222)/MAX(H223:H233)</f>
        <v>0</v>
      </c>
    </row>
    <row r="223" customFormat="false" ht="15" hidden="false" customHeight="false" outlineLevel="0" collapsed="false">
      <c r="A223" s="25" t="s">
        <v>234</v>
      </c>
      <c r="B223" s="25" t="str">
        <f aca="false">LEFT(A223,2)</f>
        <v>04</v>
      </c>
      <c r="C223" s="26" t="n">
        <f aca="false">VLOOKUP(MID(A223,4,4),MONTHS!$A$1:$B$12,2,0)</f>
        <v>7</v>
      </c>
      <c r="D223" s="26" t="n">
        <f aca="false">_xlfn.NUMBERVALUE(RIGHT(A223,2))-43</f>
        <v>23</v>
      </c>
      <c r="E223" s="27" t="n">
        <f aca="false">DATE(2000+D223,C223,B223)</f>
        <v>45111</v>
      </c>
      <c r="F223" s="28" t="n">
        <v>10.1668</v>
      </c>
      <c r="G223" s="28" t="n">
        <v>10.1669</v>
      </c>
      <c r="H223" s="28" t="n">
        <v>10.1668</v>
      </c>
      <c r="I223" s="47" t="n">
        <f aca="false">F223-F224</f>
        <v>0.00120000000000076</v>
      </c>
      <c r="J223" s="30" t="n">
        <f aca="false">100*I223/(F224*(E223-E224))</f>
        <v>0.0118045171952542</v>
      </c>
      <c r="K223" s="31" t="n">
        <f aca="false">IF(H223&lt;H224,1+K224,0)</f>
        <v>0</v>
      </c>
      <c r="L223" s="32" t="n">
        <f aca="false">MIN(0, H223-MAX(H223:H243))</f>
        <v>0</v>
      </c>
      <c r="M223" s="48" t="n">
        <f aca="false">ABS(L223)/MAX(H224:H234)</f>
        <v>0</v>
      </c>
    </row>
    <row r="224" customFormat="false" ht="15" hidden="false" customHeight="false" outlineLevel="0" collapsed="false">
      <c r="A224" s="25" t="s">
        <v>235</v>
      </c>
      <c r="B224" s="25" t="str">
        <f aca="false">LEFT(A224,2)</f>
        <v>03</v>
      </c>
      <c r="C224" s="26" t="n">
        <f aca="false">VLOOKUP(MID(A224,4,4),MONTHS!$A$1:$B$12,2,0)</f>
        <v>7</v>
      </c>
      <c r="D224" s="26" t="n">
        <f aca="false">_xlfn.NUMBERVALUE(RIGHT(A224,2))-43</f>
        <v>23</v>
      </c>
      <c r="E224" s="27" t="n">
        <f aca="false">DATE(2000+D224,C224,B224)</f>
        <v>45110</v>
      </c>
      <c r="F224" s="28" t="n">
        <v>10.1656</v>
      </c>
      <c r="G224" s="28" t="n">
        <v>10.1657</v>
      </c>
      <c r="H224" s="28" t="n">
        <v>10.1656</v>
      </c>
      <c r="I224" s="47" t="n">
        <f aca="false">F224-F225</f>
        <v>0.00129999999999875</v>
      </c>
      <c r="J224" s="30" t="n">
        <f aca="false">100*I224/(F225*(E224-E225))</f>
        <v>0.00426328751938565</v>
      </c>
      <c r="K224" s="31" t="n">
        <f aca="false">IF(H224&lt;H225,1+K225,0)</f>
        <v>0</v>
      </c>
      <c r="L224" s="32" t="n">
        <f aca="false">MIN(0, H224-MAX(H224:H244))</f>
        <v>0</v>
      </c>
      <c r="M224" s="48" t="n">
        <f aca="false">ABS(L224)/MAX(H225:H235)</f>
        <v>0</v>
      </c>
    </row>
    <row r="225" customFormat="false" ht="15" hidden="false" customHeight="false" outlineLevel="0" collapsed="false">
      <c r="A225" s="25" t="s">
        <v>236</v>
      </c>
      <c r="B225" s="25" t="str">
        <f aca="false">LEFT(A225,2)</f>
        <v>30</v>
      </c>
      <c r="C225" s="26" t="n">
        <f aca="false">VLOOKUP(MID(A225,4,4),MONTHS!$A$1:$B$12,2,0)</f>
        <v>6</v>
      </c>
      <c r="D225" s="26" t="n">
        <f aca="false">_xlfn.NUMBERVALUE(RIGHT(A225,2))-43</f>
        <v>23</v>
      </c>
      <c r="E225" s="27" t="n">
        <f aca="false">DATE(2000+D225,C225,B225)</f>
        <v>45107</v>
      </c>
      <c r="F225" s="28" t="n">
        <v>10.1643</v>
      </c>
      <c r="G225" s="28" t="n">
        <v>10.1644</v>
      </c>
      <c r="H225" s="28" t="n">
        <v>10.1643</v>
      </c>
      <c r="I225" s="47" t="n">
        <f aca="false">F225-F226</f>
        <v>0</v>
      </c>
      <c r="J225" s="30" t="n">
        <f aca="false">100*I225/(F226*(E225-E226))</f>
        <v>0</v>
      </c>
      <c r="K225" s="31" t="n">
        <f aca="false">IF(H225&lt;H226,1+K226,0)</f>
        <v>0</v>
      </c>
      <c r="L225" s="32" t="n">
        <f aca="false">MIN(0, H225-MAX(H225:H245))</f>
        <v>0</v>
      </c>
      <c r="M225" s="48" t="n">
        <f aca="false">ABS(L225)/MAX(H226:H236)</f>
        <v>0</v>
      </c>
    </row>
    <row r="226" customFormat="false" ht="15" hidden="false" customHeight="false" outlineLevel="0" collapsed="false">
      <c r="A226" s="25" t="s">
        <v>237</v>
      </c>
      <c r="B226" s="25" t="str">
        <f aca="false">LEFT(A226,2)</f>
        <v>29</v>
      </c>
      <c r="C226" s="26" t="n">
        <f aca="false">VLOOKUP(MID(A226,4,4),MONTHS!$A$1:$B$12,2,0)</f>
        <v>6</v>
      </c>
      <c r="D226" s="26" t="n">
        <f aca="false">_xlfn.NUMBERVALUE(RIGHT(A226,2))-43</f>
        <v>23</v>
      </c>
      <c r="E226" s="27" t="n">
        <f aca="false">DATE(2000+D226,C226,B226)</f>
        <v>45106</v>
      </c>
      <c r="F226" s="28" t="n">
        <v>10.1643</v>
      </c>
      <c r="G226" s="28" t="n">
        <v>10.1644</v>
      </c>
      <c r="H226" s="28" t="n">
        <v>10.1643</v>
      </c>
      <c r="I226" s="47" t="n">
        <f aca="false">F226-F227</f>
        <v>0.00020000000000131</v>
      </c>
      <c r="J226" s="30" t="n">
        <f aca="false">100*I226/(F227*(E226-E227))</f>
        <v>0.00196770988086806</v>
      </c>
      <c r="K226" s="31" t="n">
        <f aca="false">IF(H226&lt;H227,1+K227,0)</f>
        <v>0</v>
      </c>
      <c r="L226" s="32" t="n">
        <f aca="false">MIN(0, H226-MAX(H226:H246))</f>
        <v>0</v>
      </c>
      <c r="M226" s="48" t="n">
        <f aca="false">ABS(L226)/MAX(H227:H237)</f>
        <v>0</v>
      </c>
    </row>
    <row r="227" customFormat="false" ht="15" hidden="false" customHeight="false" outlineLevel="0" collapsed="false">
      <c r="A227" s="25" t="s">
        <v>238</v>
      </c>
      <c r="B227" s="25" t="str">
        <f aca="false">LEFT(A227,2)</f>
        <v>28</v>
      </c>
      <c r="C227" s="26" t="n">
        <f aca="false">VLOOKUP(MID(A227,4,4),MONTHS!$A$1:$B$12,2,0)</f>
        <v>6</v>
      </c>
      <c r="D227" s="26" t="n">
        <f aca="false">_xlfn.NUMBERVALUE(RIGHT(A227,2))-43</f>
        <v>23</v>
      </c>
      <c r="E227" s="27" t="n">
        <f aca="false">DATE(2000+D227,C227,B227)</f>
        <v>45105</v>
      </c>
      <c r="F227" s="28" t="n">
        <v>10.1641</v>
      </c>
      <c r="G227" s="28" t="n">
        <v>10.1642</v>
      </c>
      <c r="H227" s="28" t="n">
        <v>10.1641</v>
      </c>
      <c r="I227" s="47" t="n">
        <f aca="false">F227-F228</f>
        <v>9.99999999997669E-005</v>
      </c>
      <c r="J227" s="30" t="n">
        <f aca="false">100*I227/(F228*(E227-E228))</f>
        <v>0.000983864620225964</v>
      </c>
      <c r="K227" s="31" t="n">
        <f aca="false">IF(H227&lt;H228,1+K228,0)</f>
        <v>0</v>
      </c>
      <c r="L227" s="32" t="n">
        <f aca="false">MIN(0, H227-MAX(H227:H247))</f>
        <v>0</v>
      </c>
      <c r="M227" s="48" t="n">
        <f aca="false">ABS(L227)/MAX(H228:H238)</f>
        <v>0</v>
      </c>
    </row>
    <row r="228" customFormat="false" ht="15" hidden="false" customHeight="false" outlineLevel="0" collapsed="false">
      <c r="A228" s="25" t="s">
        <v>239</v>
      </c>
      <c r="B228" s="25" t="str">
        <f aca="false">LEFT(A228,2)</f>
        <v>27</v>
      </c>
      <c r="C228" s="26" t="n">
        <f aca="false">VLOOKUP(MID(A228,4,4),MONTHS!$A$1:$B$12,2,0)</f>
        <v>6</v>
      </c>
      <c r="D228" s="26" t="n">
        <f aca="false">_xlfn.NUMBERVALUE(RIGHT(A228,2))-43</f>
        <v>23</v>
      </c>
      <c r="E228" s="27" t="n">
        <f aca="false">DATE(2000+D228,C228,B228)</f>
        <v>45104</v>
      </c>
      <c r="F228" s="28" t="n">
        <v>10.164</v>
      </c>
      <c r="G228" s="28" t="n">
        <v>10.1641</v>
      </c>
      <c r="H228" s="28" t="n">
        <v>10.164</v>
      </c>
      <c r="I228" s="47" t="n">
        <f aca="false">F228-F229</f>
        <v>0.00189999999999912</v>
      </c>
      <c r="J228" s="30" t="n">
        <f aca="false">100*I228/(F229*(E228-E229))</f>
        <v>0.0186969228801047</v>
      </c>
      <c r="K228" s="31" t="n">
        <f aca="false">IF(H228&lt;H229,1+K229,0)</f>
        <v>0</v>
      </c>
      <c r="L228" s="32" t="n">
        <f aca="false">MIN(0, H228-MAX(H228:H248))</f>
        <v>0</v>
      </c>
      <c r="M228" s="48" t="n">
        <f aca="false">ABS(L228)/MAX(H229:H239)</f>
        <v>0</v>
      </c>
    </row>
    <row r="229" customFormat="false" ht="15" hidden="false" customHeight="false" outlineLevel="0" collapsed="false">
      <c r="A229" s="25" t="s">
        <v>240</v>
      </c>
      <c r="B229" s="25" t="str">
        <f aca="false">LEFT(A229,2)</f>
        <v>26</v>
      </c>
      <c r="C229" s="26" t="n">
        <f aca="false">VLOOKUP(MID(A229,4,4),MONTHS!$A$1:$B$12,2,0)</f>
        <v>6</v>
      </c>
      <c r="D229" s="26" t="n">
        <f aca="false">_xlfn.NUMBERVALUE(RIGHT(A229,2))-43</f>
        <v>23</v>
      </c>
      <c r="E229" s="27" t="n">
        <f aca="false">DATE(2000+D229,C229,B229)</f>
        <v>45103</v>
      </c>
      <c r="F229" s="28" t="n">
        <v>10.1621</v>
      </c>
      <c r="G229" s="28" t="n">
        <v>10.1622</v>
      </c>
      <c r="H229" s="28" t="n">
        <v>10.1621</v>
      </c>
      <c r="I229" s="47" t="n">
        <f aca="false">F229-F230</f>
        <v>0.00140000000000029</v>
      </c>
      <c r="J229" s="30" t="n">
        <f aca="false">100*I229/(F230*(E229-E230))</f>
        <v>0.00459285941585484</v>
      </c>
      <c r="K229" s="31" t="n">
        <f aca="false">IF(H229&lt;H230,1+K230,0)</f>
        <v>0</v>
      </c>
      <c r="L229" s="32" t="n">
        <f aca="false">MIN(0, H229-MAX(H229:H249))</f>
        <v>0</v>
      </c>
      <c r="M229" s="48" t="n">
        <f aca="false">ABS(L229)/MAX(H230:H240)</f>
        <v>0</v>
      </c>
    </row>
    <row r="230" customFormat="false" ht="15" hidden="false" customHeight="false" outlineLevel="0" collapsed="false">
      <c r="A230" s="25" t="s">
        <v>241</v>
      </c>
      <c r="B230" s="25" t="str">
        <f aca="false">LEFT(A230,2)</f>
        <v>23</v>
      </c>
      <c r="C230" s="26" t="n">
        <f aca="false">VLOOKUP(MID(A230,4,4),MONTHS!$A$1:$B$12,2,0)</f>
        <v>6</v>
      </c>
      <c r="D230" s="26" t="n">
        <f aca="false">_xlfn.NUMBERVALUE(RIGHT(A230,2))-43</f>
        <v>23</v>
      </c>
      <c r="E230" s="27" t="n">
        <f aca="false">DATE(2000+D230,C230,B230)</f>
        <v>45100</v>
      </c>
      <c r="F230" s="28" t="n">
        <v>10.1607</v>
      </c>
      <c r="G230" s="28" t="n">
        <v>10.1608</v>
      </c>
      <c r="H230" s="28" t="n">
        <v>10.1607</v>
      </c>
      <c r="I230" s="47" t="n">
        <f aca="false">F230-F231</f>
        <v>0.000799999999999912</v>
      </c>
      <c r="J230" s="30" t="n">
        <f aca="false">100*I230/(F231*(E230-E231))</f>
        <v>0.00787409324894843</v>
      </c>
      <c r="K230" s="31" t="n">
        <f aca="false">IF(H230&lt;H231,1+K231,0)</f>
        <v>0</v>
      </c>
      <c r="L230" s="32" t="n">
        <f aca="false">MIN(0, H230-MAX(H230:H250))</f>
        <v>0</v>
      </c>
      <c r="M230" s="48" t="n">
        <f aca="false">ABS(L230)/MAX(H231:H241)</f>
        <v>0</v>
      </c>
    </row>
    <row r="231" customFormat="false" ht="15" hidden="false" customHeight="false" outlineLevel="0" collapsed="false">
      <c r="A231" s="25" t="s">
        <v>242</v>
      </c>
      <c r="B231" s="25" t="str">
        <f aca="false">LEFT(A231,2)</f>
        <v>22</v>
      </c>
      <c r="C231" s="26" t="n">
        <f aca="false">VLOOKUP(MID(A231,4,4),MONTHS!$A$1:$B$12,2,0)</f>
        <v>6</v>
      </c>
      <c r="D231" s="26" t="n">
        <f aca="false">_xlfn.NUMBERVALUE(RIGHT(A231,2))-43</f>
        <v>23</v>
      </c>
      <c r="E231" s="27" t="n">
        <f aca="false">DATE(2000+D231,C231,B231)</f>
        <v>45099</v>
      </c>
      <c r="F231" s="28" t="n">
        <v>10.1599</v>
      </c>
      <c r="G231" s="28" t="n">
        <v>10.16</v>
      </c>
      <c r="H231" s="28" t="n">
        <v>10.1599</v>
      </c>
      <c r="I231" s="47" t="n">
        <f aca="false">F231-F232</f>
        <v>0.000700000000000145</v>
      </c>
      <c r="J231" s="30" t="n">
        <f aca="false">100*I231/(F232*(E231-E232))</f>
        <v>0.00689030632333397</v>
      </c>
      <c r="K231" s="31" t="n">
        <f aca="false">IF(H231&lt;H232,1+K232,0)</f>
        <v>0</v>
      </c>
      <c r="L231" s="32" t="n">
        <f aca="false">MIN(0, H231-MAX(H231:H251))</f>
        <v>0</v>
      </c>
      <c r="M231" s="48" t="n">
        <f aca="false">ABS(L231)/MAX(H232:H242)</f>
        <v>0</v>
      </c>
    </row>
    <row r="232" customFormat="false" ht="15" hidden="false" customHeight="false" outlineLevel="0" collapsed="false">
      <c r="A232" s="25" t="s">
        <v>243</v>
      </c>
      <c r="B232" s="25" t="str">
        <f aca="false">LEFT(A232,2)</f>
        <v>21</v>
      </c>
      <c r="C232" s="26" t="n">
        <f aca="false">VLOOKUP(MID(A232,4,4),MONTHS!$A$1:$B$12,2,0)</f>
        <v>6</v>
      </c>
      <c r="D232" s="26" t="n">
        <f aca="false">_xlfn.NUMBERVALUE(RIGHT(A232,2))-43</f>
        <v>23</v>
      </c>
      <c r="E232" s="27" t="n">
        <f aca="false">DATE(2000+D232,C232,B232)</f>
        <v>45098</v>
      </c>
      <c r="F232" s="28" t="n">
        <v>10.1592</v>
      </c>
      <c r="G232" s="28" t="n">
        <v>10.1593</v>
      </c>
      <c r="H232" s="28" t="n">
        <v>10.1592</v>
      </c>
      <c r="I232" s="47" t="n">
        <f aca="false">F232-F233</f>
        <v>0.000500000000000611</v>
      </c>
      <c r="J232" s="30" t="n">
        <f aca="false">100*I232/(F233*(E232-E233))</f>
        <v>0.0049218896118658</v>
      </c>
      <c r="K232" s="31" t="n">
        <f aca="false">IF(H232&lt;H233,1+K233,0)</f>
        <v>0</v>
      </c>
      <c r="L232" s="32" t="n">
        <f aca="false">MIN(0, H232-MAX(H232:H252))</f>
        <v>0</v>
      </c>
      <c r="M232" s="48" t="n">
        <f aca="false">ABS(L232)/MAX(H233:H243)</f>
        <v>0</v>
      </c>
    </row>
    <row r="233" customFormat="false" ht="15" hidden="false" customHeight="false" outlineLevel="0" collapsed="false">
      <c r="A233" s="25" t="s">
        <v>244</v>
      </c>
      <c r="B233" s="25" t="str">
        <f aca="false">LEFT(A233,2)</f>
        <v>20</v>
      </c>
      <c r="C233" s="26" t="n">
        <f aca="false">VLOOKUP(MID(A233,4,4),MONTHS!$A$1:$B$12,2,0)</f>
        <v>6</v>
      </c>
      <c r="D233" s="26" t="n">
        <f aca="false">_xlfn.NUMBERVALUE(RIGHT(A233,2))-43</f>
        <v>23</v>
      </c>
      <c r="E233" s="27" t="n">
        <f aca="false">DATE(2000+D233,C233,B233)</f>
        <v>45097</v>
      </c>
      <c r="F233" s="28" t="n">
        <v>10.1587</v>
      </c>
      <c r="G233" s="28" t="n">
        <v>10.1588</v>
      </c>
      <c r="H233" s="28" t="n">
        <v>10.1587</v>
      </c>
      <c r="I233" s="47" t="n">
        <f aca="false">F233-F234</f>
        <v>0.000399999999999068</v>
      </c>
      <c r="J233" s="30" t="n">
        <f aca="false">100*I233/(F234*(E233-E234))</f>
        <v>0.00393766673556666</v>
      </c>
      <c r="K233" s="31" t="n">
        <f aca="false">IF(H233&lt;H234,1+K234,0)</f>
        <v>0</v>
      </c>
      <c r="L233" s="32" t="n">
        <f aca="false">MIN(0, H233-MAX(H233:H253))</f>
        <v>0</v>
      </c>
      <c r="M233" s="48" t="n">
        <f aca="false">ABS(L233)/MAX(H234:H244)</f>
        <v>0</v>
      </c>
    </row>
    <row r="234" customFormat="false" ht="15" hidden="false" customHeight="false" outlineLevel="0" collapsed="false">
      <c r="A234" s="25" t="s">
        <v>245</v>
      </c>
      <c r="B234" s="25" t="str">
        <f aca="false">LEFT(A234,2)</f>
        <v>19</v>
      </c>
      <c r="C234" s="26" t="n">
        <f aca="false">VLOOKUP(MID(A234,4,4),MONTHS!$A$1:$B$12,2,0)</f>
        <v>6</v>
      </c>
      <c r="D234" s="26" t="n">
        <f aca="false">_xlfn.NUMBERVALUE(RIGHT(A234,2))-43</f>
        <v>23</v>
      </c>
      <c r="E234" s="27" t="n">
        <f aca="false">DATE(2000+D234,C234,B234)</f>
        <v>45096</v>
      </c>
      <c r="F234" s="28" t="n">
        <v>10.1583</v>
      </c>
      <c r="G234" s="28" t="n">
        <v>10.1584</v>
      </c>
      <c r="H234" s="28" t="n">
        <v>10.1583</v>
      </c>
      <c r="I234" s="47" t="n">
        <f aca="false">F234-F235</f>
        <v>0.00150000000000006</v>
      </c>
      <c r="J234" s="30" t="n">
        <f aca="false">100*I234/(F235*(E234-E235))</f>
        <v>0.00492281033396364</v>
      </c>
      <c r="K234" s="31" t="n">
        <f aca="false">IF(H234&lt;H235,1+K235,0)</f>
        <v>0</v>
      </c>
      <c r="L234" s="32" t="n">
        <f aca="false">MIN(0, H234-MAX(H234:H254))</f>
        <v>0</v>
      </c>
      <c r="M234" s="48" t="n">
        <f aca="false">ABS(L234)/MAX(H235:H245)</f>
        <v>0</v>
      </c>
    </row>
    <row r="235" customFormat="false" ht="15" hidden="false" customHeight="false" outlineLevel="0" collapsed="false">
      <c r="A235" s="25" t="s">
        <v>246</v>
      </c>
      <c r="B235" s="25" t="str">
        <f aca="false">LEFT(A235,2)</f>
        <v>16</v>
      </c>
      <c r="C235" s="26" t="n">
        <f aca="false">VLOOKUP(MID(A235,4,4),MONTHS!$A$1:$B$12,2,0)</f>
        <v>6</v>
      </c>
      <c r="D235" s="26" t="n">
        <f aca="false">_xlfn.NUMBERVALUE(RIGHT(A235,2))-43</f>
        <v>23</v>
      </c>
      <c r="E235" s="27" t="n">
        <f aca="false">DATE(2000+D235,C235,B235)</f>
        <v>45093</v>
      </c>
      <c r="F235" s="28" t="n">
        <v>10.1568</v>
      </c>
      <c r="G235" s="28" t="n">
        <v>10.1569</v>
      </c>
      <c r="H235" s="28" t="n">
        <v>10.1568</v>
      </c>
      <c r="I235" s="47" t="n">
        <f aca="false">F235-F236</f>
        <v>0.000400000000000844</v>
      </c>
      <c r="J235" s="30" t="n">
        <f aca="false">100*I235/(F236*(E235-E236))</f>
        <v>0.0039384033712816</v>
      </c>
      <c r="K235" s="31" t="n">
        <f aca="false">IF(H235&lt;H236,1+K236,0)</f>
        <v>0</v>
      </c>
      <c r="L235" s="32" t="n">
        <f aca="false">MIN(0, H235-MAX(H235:H255))</f>
        <v>0</v>
      </c>
      <c r="M235" s="48" t="n">
        <f aca="false">ABS(L235)/MAX(H236:H246)</f>
        <v>0</v>
      </c>
    </row>
    <row r="236" customFormat="false" ht="15" hidden="false" customHeight="false" outlineLevel="0" collapsed="false">
      <c r="A236" s="25" t="s">
        <v>247</v>
      </c>
      <c r="B236" s="25" t="str">
        <f aca="false">LEFT(A236,2)</f>
        <v>15</v>
      </c>
      <c r="C236" s="26" t="n">
        <f aca="false">VLOOKUP(MID(A236,4,4),MONTHS!$A$1:$B$12,2,0)</f>
        <v>6</v>
      </c>
      <c r="D236" s="26" t="n">
        <f aca="false">_xlfn.NUMBERVALUE(RIGHT(A236,2))-43</f>
        <v>23</v>
      </c>
      <c r="E236" s="27" t="n">
        <f aca="false">DATE(2000+D236,C236,B236)</f>
        <v>45092</v>
      </c>
      <c r="F236" s="28" t="n">
        <v>10.1564</v>
      </c>
      <c r="G236" s="28" t="n">
        <v>10.1565</v>
      </c>
      <c r="H236" s="28" t="n">
        <v>10.1564</v>
      </c>
      <c r="I236" s="47" t="n">
        <f aca="false">F236-F237</f>
        <v>0</v>
      </c>
      <c r="J236" s="30" t="n">
        <f aca="false">100*I236/(F237*(E236-E237))</f>
        <v>0</v>
      </c>
      <c r="K236" s="31" t="n">
        <f aca="false">IF(H236&lt;H237,1+K237,0)</f>
        <v>0</v>
      </c>
      <c r="L236" s="32" t="n">
        <f aca="false">MIN(0, H236-MAX(H236:H256))</f>
        <v>0</v>
      </c>
      <c r="M236" s="48" t="n">
        <f aca="false">ABS(L236)/MAX(H237:H247)</f>
        <v>0</v>
      </c>
    </row>
    <row r="237" customFormat="false" ht="15" hidden="false" customHeight="false" outlineLevel="0" collapsed="false">
      <c r="A237" s="25" t="s">
        <v>248</v>
      </c>
      <c r="B237" s="25" t="str">
        <f aca="false">LEFT(A237,2)</f>
        <v>14</v>
      </c>
      <c r="C237" s="26" t="n">
        <f aca="false">VLOOKUP(MID(A237,4,4),MONTHS!$A$1:$B$12,2,0)</f>
        <v>6</v>
      </c>
      <c r="D237" s="26" t="n">
        <f aca="false">_xlfn.NUMBERVALUE(RIGHT(A237,2))-43</f>
        <v>23</v>
      </c>
      <c r="E237" s="27" t="n">
        <f aca="false">DATE(2000+D237,C237,B237)</f>
        <v>45091</v>
      </c>
      <c r="F237" s="28" t="n">
        <v>10.1564</v>
      </c>
      <c r="G237" s="28" t="n">
        <v>10.1565</v>
      </c>
      <c r="H237" s="28" t="n">
        <v>10.1564</v>
      </c>
      <c r="I237" s="47" t="n">
        <f aca="false">F237-F238</f>
        <v>0.000499999999998835</v>
      </c>
      <c r="J237" s="30" t="n">
        <f aca="false">100*I237/(F238*(E237-E238))</f>
        <v>0.00492324658571702</v>
      </c>
      <c r="K237" s="31" t="n">
        <f aca="false">IF(H237&lt;H238,1+K238,0)</f>
        <v>0</v>
      </c>
      <c r="L237" s="32" t="n">
        <f aca="false">MIN(0, H237-MAX(H237:H257))</f>
        <v>0</v>
      </c>
      <c r="M237" s="48" t="n">
        <f aca="false">ABS(L237)/MAX(H238:H248)</f>
        <v>0</v>
      </c>
    </row>
    <row r="238" customFormat="false" ht="15" hidden="false" customHeight="false" outlineLevel="0" collapsed="false">
      <c r="A238" s="25" t="s">
        <v>249</v>
      </c>
      <c r="B238" s="25" t="str">
        <f aca="false">LEFT(A238,2)</f>
        <v>13</v>
      </c>
      <c r="C238" s="26" t="n">
        <f aca="false">VLOOKUP(MID(A238,4,4),MONTHS!$A$1:$B$12,2,0)</f>
        <v>6</v>
      </c>
      <c r="D238" s="26" t="n">
        <f aca="false">_xlfn.NUMBERVALUE(RIGHT(A238,2))-43</f>
        <v>23</v>
      </c>
      <c r="E238" s="27" t="n">
        <f aca="false">DATE(2000+D238,C238,B238)</f>
        <v>45090</v>
      </c>
      <c r="F238" s="28" t="n">
        <v>10.1559</v>
      </c>
      <c r="G238" s="28" t="n">
        <v>10.156</v>
      </c>
      <c r="H238" s="28" t="n">
        <v>10.1559</v>
      </c>
      <c r="I238" s="47" t="n">
        <f aca="false">F238-F239</f>
        <v>-0.000399999999999068</v>
      </c>
      <c r="J238" s="30" t="n">
        <f aca="false">100*I238/(F239*(E238-E239))</f>
        <v>-0.0039384421491987</v>
      </c>
      <c r="K238" s="31" t="n">
        <f aca="false">IF(H238&lt;H239,1+K239,0)</f>
        <v>1</v>
      </c>
      <c r="L238" s="32" t="n">
        <f aca="false">MIN(0, H238-MAX(H238:H258))</f>
        <v>-0.000399999999999068</v>
      </c>
      <c r="M238" s="48" t="n">
        <f aca="false">ABS(L238)/MAX(H239:H249)</f>
        <v>3.9384421491987E-005</v>
      </c>
    </row>
    <row r="239" customFormat="false" ht="15" hidden="false" customHeight="false" outlineLevel="0" collapsed="false">
      <c r="A239" s="25" t="s">
        <v>250</v>
      </c>
      <c r="B239" s="25" t="str">
        <f aca="false">LEFT(A239,2)</f>
        <v>12</v>
      </c>
      <c r="C239" s="26" t="n">
        <f aca="false">VLOOKUP(MID(A239,4,4),MONTHS!$A$1:$B$12,2,0)</f>
        <v>6</v>
      </c>
      <c r="D239" s="26" t="n">
        <f aca="false">_xlfn.NUMBERVALUE(RIGHT(A239,2))-43</f>
        <v>23</v>
      </c>
      <c r="E239" s="27" t="n">
        <f aca="false">DATE(2000+D239,C239,B239)</f>
        <v>45089</v>
      </c>
      <c r="F239" s="28" t="n">
        <v>10.1563</v>
      </c>
      <c r="G239" s="28" t="n">
        <v>10.1564</v>
      </c>
      <c r="H239" s="28" t="n">
        <v>10.1563</v>
      </c>
      <c r="I239" s="47" t="n">
        <f aca="false">F239-F240</f>
        <v>0.000899999999999679</v>
      </c>
      <c r="J239" s="30" t="n">
        <f aca="false">100*I239/(F240*(E239-E240))</f>
        <v>0.00295409338873794</v>
      </c>
      <c r="K239" s="31" t="n">
        <f aca="false">IF(H239&lt;H240,1+K240,0)</f>
        <v>0</v>
      </c>
      <c r="L239" s="32" t="n">
        <f aca="false">MIN(0, H239-MAX(H239:H259))</f>
        <v>0</v>
      </c>
      <c r="M239" s="48" t="n">
        <f aca="false">ABS(L239)/MAX(H240:H250)</f>
        <v>0</v>
      </c>
    </row>
    <row r="240" customFormat="false" ht="15" hidden="false" customHeight="false" outlineLevel="0" collapsed="false">
      <c r="A240" s="25" t="s">
        <v>251</v>
      </c>
      <c r="B240" s="25" t="str">
        <f aca="false">LEFT(A240,2)</f>
        <v>09</v>
      </c>
      <c r="C240" s="26" t="n">
        <f aca="false">VLOOKUP(MID(A240,4,4),MONTHS!$A$1:$B$12,2,0)</f>
        <v>6</v>
      </c>
      <c r="D240" s="26" t="n">
        <f aca="false">_xlfn.NUMBERVALUE(RIGHT(A240,2))-43</f>
        <v>23</v>
      </c>
      <c r="E240" s="27" t="n">
        <f aca="false">DATE(2000+D240,C240,B240)</f>
        <v>45086</v>
      </c>
      <c r="F240" s="28" t="n">
        <v>10.1554</v>
      </c>
      <c r="G240" s="28" t="n">
        <v>10.1555</v>
      </c>
      <c r="H240" s="28" t="n">
        <v>10.1554</v>
      </c>
      <c r="I240" s="47" t="n">
        <f aca="false">F240-F241</f>
        <v>-9.99999999997669E-005</v>
      </c>
      <c r="J240" s="30" t="n">
        <f aca="false">100*I240/(F241*(E240-E241))</f>
        <v>-0.000984688100042016</v>
      </c>
      <c r="K240" s="31" t="n">
        <f aca="false">IF(H240&lt;H241,1+K241,0)</f>
        <v>1</v>
      </c>
      <c r="L240" s="32" t="n">
        <f aca="false">MIN(0, H240-MAX(H240:H260))</f>
        <v>-9.99999999997669E-005</v>
      </c>
      <c r="M240" s="48" t="n">
        <f aca="false">ABS(L240)/MAX(H241:H251)</f>
        <v>9.84688100042016E-006</v>
      </c>
    </row>
    <row r="241" customFormat="false" ht="15" hidden="false" customHeight="false" outlineLevel="0" collapsed="false">
      <c r="A241" s="25" t="s">
        <v>252</v>
      </c>
      <c r="B241" s="25" t="str">
        <f aca="false">LEFT(A241,2)</f>
        <v>08</v>
      </c>
      <c r="C241" s="26" t="n">
        <f aca="false">VLOOKUP(MID(A241,4,4),MONTHS!$A$1:$B$12,2,0)</f>
        <v>6</v>
      </c>
      <c r="D241" s="26" t="n">
        <f aca="false">_xlfn.NUMBERVALUE(RIGHT(A241,2))-43</f>
        <v>23</v>
      </c>
      <c r="E241" s="27" t="n">
        <f aca="false">DATE(2000+D241,C241,B241)</f>
        <v>45085</v>
      </c>
      <c r="F241" s="28" t="n">
        <v>10.1555</v>
      </c>
      <c r="G241" s="28" t="n">
        <v>10.1556</v>
      </c>
      <c r="H241" s="28" t="n">
        <v>10.1555</v>
      </c>
      <c r="I241" s="47" t="n">
        <f aca="false">F241-F242</f>
        <v>0.000299999999999301</v>
      </c>
      <c r="J241" s="30" t="n">
        <f aca="false">100*I241/(F242*(E241-E242))</f>
        <v>0.00295415156766288</v>
      </c>
      <c r="K241" s="31" t="n">
        <f aca="false">IF(H241&lt;H242,1+K242,0)</f>
        <v>0</v>
      </c>
      <c r="L241" s="32" t="n">
        <f aca="false">MIN(0, H241-MAX(H241:H261))</f>
        <v>0</v>
      </c>
      <c r="M241" s="48" t="n">
        <f aca="false">ABS(L241)/MAX(H242:H252)</f>
        <v>0</v>
      </c>
    </row>
    <row r="242" customFormat="false" ht="15" hidden="false" customHeight="false" outlineLevel="0" collapsed="false">
      <c r="A242" s="25" t="s">
        <v>253</v>
      </c>
      <c r="B242" s="25" t="str">
        <f aca="false">LEFT(A242,2)</f>
        <v>07</v>
      </c>
      <c r="C242" s="26" t="n">
        <f aca="false">VLOOKUP(MID(A242,4,4),MONTHS!$A$1:$B$12,2,0)</f>
        <v>6</v>
      </c>
      <c r="D242" s="26" t="n">
        <f aca="false">_xlfn.NUMBERVALUE(RIGHT(A242,2))-43</f>
        <v>23</v>
      </c>
      <c r="E242" s="27" t="n">
        <f aca="false">DATE(2000+D242,C242,B242)</f>
        <v>45084</v>
      </c>
      <c r="F242" s="28" t="n">
        <v>10.1552</v>
      </c>
      <c r="G242" s="28" t="n">
        <v>10.1553</v>
      </c>
      <c r="H242" s="28" t="n">
        <v>10.1552</v>
      </c>
      <c r="I242" s="47" t="n">
        <f aca="false">F242-F243</f>
        <v>0.000300000000001077</v>
      </c>
      <c r="J242" s="30" t="n">
        <f aca="false">100*I242/(F243*(E242-E243))</f>
        <v>0.00295423884037339</v>
      </c>
      <c r="K242" s="31" t="n">
        <f aca="false">IF(H242&lt;H243,1+K243,0)</f>
        <v>0</v>
      </c>
      <c r="L242" s="32" t="n">
        <f aca="false">MIN(0, H242-MAX(H242:H262))</f>
        <v>0</v>
      </c>
      <c r="M242" s="48" t="n">
        <f aca="false">ABS(L242)/MAX(H243:H253)</f>
        <v>0</v>
      </c>
    </row>
    <row r="243" customFormat="false" ht="15" hidden="false" customHeight="false" outlineLevel="0" collapsed="false">
      <c r="A243" s="25" t="s">
        <v>254</v>
      </c>
      <c r="B243" s="25" t="str">
        <f aca="false">LEFT(A243,2)</f>
        <v>06</v>
      </c>
      <c r="C243" s="26" t="n">
        <f aca="false">VLOOKUP(MID(A243,4,4),MONTHS!$A$1:$B$12,2,0)</f>
        <v>6</v>
      </c>
      <c r="D243" s="26" t="n">
        <f aca="false">_xlfn.NUMBERVALUE(RIGHT(A243,2))-43</f>
        <v>23</v>
      </c>
      <c r="E243" s="27" t="n">
        <f aca="false">DATE(2000+D243,C243,B243)</f>
        <v>45083</v>
      </c>
      <c r="F243" s="28" t="n">
        <v>10.1549</v>
      </c>
      <c r="G243" s="28" t="n">
        <v>10.155</v>
      </c>
      <c r="H243" s="28" t="n">
        <v>10.1549</v>
      </c>
      <c r="I243" s="47" t="n">
        <f aca="false">F243-F244</f>
        <v>0.00229999999999997</v>
      </c>
      <c r="J243" s="30" t="n">
        <f aca="false">100*I243/(F244*(E243-E244))</f>
        <v>0.00566357386285279</v>
      </c>
      <c r="K243" s="31" t="n">
        <f aca="false">IF(H243&lt;H244,1+K244,0)</f>
        <v>0</v>
      </c>
      <c r="L243" s="32" t="n">
        <f aca="false">MIN(0, H243-MAX(H243:H263))</f>
        <v>0</v>
      </c>
      <c r="M243" s="48" t="n">
        <f aca="false">ABS(L243)/MAX(H244:H254)</f>
        <v>0</v>
      </c>
    </row>
    <row r="244" customFormat="false" ht="15" hidden="false" customHeight="false" outlineLevel="0" collapsed="false">
      <c r="A244" s="25" t="s">
        <v>255</v>
      </c>
      <c r="B244" s="25" t="str">
        <f aca="false">LEFT(A244,2)</f>
        <v>02</v>
      </c>
      <c r="C244" s="26" t="n">
        <f aca="false">VLOOKUP(MID(A244,4,4),MONTHS!$A$1:$B$12,2,0)</f>
        <v>6</v>
      </c>
      <c r="D244" s="26" t="n">
        <f aca="false">_xlfn.NUMBERVALUE(RIGHT(A244,2))-43</f>
        <v>23</v>
      </c>
      <c r="E244" s="27" t="n">
        <f aca="false">DATE(2000+D244,C244,B244)</f>
        <v>45079</v>
      </c>
      <c r="F244" s="28" t="n">
        <v>10.1526</v>
      </c>
      <c r="G244" s="28" t="n">
        <v>10.1527</v>
      </c>
      <c r="H244" s="28" t="n">
        <v>10.1526</v>
      </c>
      <c r="I244" s="47" t="n">
        <f aca="false">F244-F245</f>
        <v>0.000999999999999446</v>
      </c>
      <c r="J244" s="30" t="n">
        <f aca="false">100*I244/(F245*(E244-E245))</f>
        <v>0.00985066393474374</v>
      </c>
      <c r="K244" s="31" t="n">
        <f aca="false">IF(H244&lt;H245,1+K245,0)</f>
        <v>0</v>
      </c>
      <c r="L244" s="32" t="n">
        <f aca="false">MIN(0, H244-MAX(H244:H264))</f>
        <v>0</v>
      </c>
      <c r="M244" s="48" t="n">
        <f aca="false">ABS(L244)/MAX(H245:H255)</f>
        <v>0</v>
      </c>
    </row>
    <row r="245" customFormat="false" ht="15" hidden="false" customHeight="false" outlineLevel="0" collapsed="false">
      <c r="A245" s="25" t="s">
        <v>256</v>
      </c>
      <c r="B245" s="25" t="str">
        <f aca="false">LEFT(A245,2)</f>
        <v>01</v>
      </c>
      <c r="C245" s="26" t="n">
        <f aca="false">VLOOKUP(MID(A245,4,4),MONTHS!$A$1:$B$12,2,0)</f>
        <v>6</v>
      </c>
      <c r="D245" s="26" t="n">
        <f aca="false">_xlfn.NUMBERVALUE(RIGHT(A245,2))-43</f>
        <v>23</v>
      </c>
      <c r="E245" s="27" t="n">
        <f aca="false">DATE(2000+D245,C245,B245)</f>
        <v>45078</v>
      </c>
      <c r="F245" s="28" t="n">
        <v>10.1516</v>
      </c>
      <c r="G245" s="28" t="n">
        <v>10.1517</v>
      </c>
      <c r="H245" s="28" t="n">
        <v>10.1516</v>
      </c>
      <c r="I245" s="47" t="n">
        <f aca="false">F245-F246</f>
        <v>9.99999999997669E-005</v>
      </c>
      <c r="J245" s="30" t="n">
        <f aca="false">100*I245/(F246*(E245-E246))</f>
        <v>0.000985076097126207</v>
      </c>
      <c r="K245" s="31" t="n">
        <f aca="false">IF(H245&lt;H246,1+K246,0)</f>
        <v>0</v>
      </c>
      <c r="L245" s="32" t="n">
        <f aca="false">MIN(0, H245-MAX(H245:H265))</f>
        <v>0</v>
      </c>
      <c r="M245" s="48" t="n">
        <f aca="false">ABS(L245)/MAX(H246:H256)</f>
        <v>0</v>
      </c>
    </row>
    <row r="246" customFormat="false" ht="15" hidden="false" customHeight="false" outlineLevel="0" collapsed="false">
      <c r="A246" s="25" t="s">
        <v>257</v>
      </c>
      <c r="B246" s="25" t="str">
        <f aca="false">LEFT(A246,2)</f>
        <v>31</v>
      </c>
      <c r="C246" s="26" t="n">
        <f aca="false">VLOOKUP(MID(A246,4,4),MONTHS!$A$1:$B$12,2,0)</f>
        <v>5</v>
      </c>
      <c r="D246" s="26" t="n">
        <f aca="false">_xlfn.NUMBERVALUE(RIGHT(A246,2))-43</f>
        <v>23</v>
      </c>
      <c r="E246" s="27" t="n">
        <f aca="false">DATE(2000+D246,C246,B246)</f>
        <v>45077</v>
      </c>
      <c r="F246" s="28" t="n">
        <v>10.1515</v>
      </c>
      <c r="G246" s="28" t="n">
        <v>10.1516</v>
      </c>
      <c r="H246" s="28" t="n">
        <v>10.1515</v>
      </c>
      <c r="I246" s="47" t="n">
        <f aca="false">F246-F247</f>
        <v>0.000600000000000378</v>
      </c>
      <c r="J246" s="30" t="n">
        <f aca="false">100*I246/(F247*(E246-E247))</f>
        <v>0.00591080593839342</v>
      </c>
      <c r="K246" s="31" t="n">
        <f aca="false">IF(H246&lt;H247,1+K247,0)</f>
        <v>0</v>
      </c>
      <c r="L246" s="32" t="n">
        <f aca="false">MIN(0, H246-MAX(H246:H266))</f>
        <v>0</v>
      </c>
      <c r="M246" s="48" t="n">
        <f aca="false">ABS(L246)/MAX(H247:H257)</f>
        <v>0</v>
      </c>
    </row>
    <row r="247" customFormat="false" ht="15" hidden="false" customHeight="false" outlineLevel="0" collapsed="false">
      <c r="A247" s="25" t="s">
        <v>258</v>
      </c>
      <c r="B247" s="25" t="str">
        <f aca="false">LEFT(A247,2)</f>
        <v>30</v>
      </c>
      <c r="C247" s="26" t="n">
        <f aca="false">VLOOKUP(MID(A247,4,4),MONTHS!$A$1:$B$12,2,0)</f>
        <v>5</v>
      </c>
      <c r="D247" s="26" t="n">
        <f aca="false">_xlfn.NUMBERVALUE(RIGHT(A247,2))-43</f>
        <v>23</v>
      </c>
      <c r="E247" s="27" t="n">
        <f aca="false">DATE(2000+D247,C247,B247)</f>
        <v>45076</v>
      </c>
      <c r="F247" s="28" t="n">
        <v>10.1509</v>
      </c>
      <c r="G247" s="28" t="n">
        <v>10.151</v>
      </c>
      <c r="H247" s="28" t="n">
        <v>10.1509</v>
      </c>
      <c r="I247" s="47" t="n">
        <f aca="false">F247-F248</f>
        <v>0.000799999999999912</v>
      </c>
      <c r="J247" s="30" t="n">
        <f aca="false">100*I247/(F248*(E247-E248))</f>
        <v>0.00788169574683906</v>
      </c>
      <c r="K247" s="31" t="n">
        <f aca="false">IF(H247&lt;H248,1+K248,0)</f>
        <v>0</v>
      </c>
      <c r="L247" s="32" t="n">
        <f aca="false">MIN(0, H247-MAX(H247:H267))</f>
        <v>0</v>
      </c>
      <c r="M247" s="48" t="n">
        <f aca="false">ABS(L247)/MAX(H248:H258)</f>
        <v>0</v>
      </c>
    </row>
    <row r="248" customFormat="false" ht="15" hidden="false" customHeight="false" outlineLevel="0" collapsed="false">
      <c r="A248" s="25" t="s">
        <v>259</v>
      </c>
      <c r="B248" s="25" t="str">
        <f aca="false">LEFT(A248,2)</f>
        <v>29</v>
      </c>
      <c r="C248" s="26" t="n">
        <f aca="false">VLOOKUP(MID(A248,4,4),MONTHS!$A$1:$B$12,2,0)</f>
        <v>5</v>
      </c>
      <c r="D248" s="26" t="n">
        <f aca="false">_xlfn.NUMBERVALUE(RIGHT(A248,2))-43</f>
        <v>23</v>
      </c>
      <c r="E248" s="27" t="n">
        <f aca="false">DATE(2000+D248,C248,B248)</f>
        <v>45075</v>
      </c>
      <c r="F248" s="28" t="n">
        <v>10.1501</v>
      </c>
      <c r="G248" s="28" t="n">
        <v>10.1502</v>
      </c>
      <c r="H248" s="28" t="n">
        <v>10.1501</v>
      </c>
      <c r="I248" s="47" t="n">
        <f aca="false">F248-F249</f>
        <v>0.00200000000000067</v>
      </c>
      <c r="J248" s="30" t="n">
        <f aca="false">100*I248/(F249*(E248-E249))</f>
        <v>0.00656937423425951</v>
      </c>
      <c r="K248" s="31" t="n">
        <f aca="false">IF(H248&lt;H249,1+K249,0)</f>
        <v>0</v>
      </c>
      <c r="L248" s="32" t="n">
        <f aca="false">MIN(0, H248-MAX(H248:H268))</f>
        <v>0</v>
      </c>
      <c r="M248" s="48" t="n">
        <f aca="false">ABS(L248)/MAX(H249:H259)</f>
        <v>0</v>
      </c>
    </row>
    <row r="249" customFormat="false" ht="15" hidden="false" customHeight="false" outlineLevel="0" collapsed="false">
      <c r="A249" s="25" t="s">
        <v>260</v>
      </c>
      <c r="B249" s="25" t="str">
        <f aca="false">LEFT(A249,2)</f>
        <v>26</v>
      </c>
      <c r="C249" s="26" t="n">
        <f aca="false">VLOOKUP(MID(A249,4,4),MONTHS!$A$1:$B$12,2,0)</f>
        <v>5</v>
      </c>
      <c r="D249" s="26" t="n">
        <f aca="false">_xlfn.NUMBERVALUE(RIGHT(A249,2))-43</f>
        <v>23</v>
      </c>
      <c r="E249" s="27" t="n">
        <f aca="false">DATE(2000+D249,C249,B249)</f>
        <v>45072</v>
      </c>
      <c r="F249" s="28" t="n">
        <v>10.1481</v>
      </c>
      <c r="G249" s="28" t="n">
        <v>10.1482</v>
      </c>
      <c r="H249" s="28" t="n">
        <v>10.1481</v>
      </c>
      <c r="I249" s="47" t="n">
        <f aca="false">F249-F250</f>
        <v>0.000999999999999446</v>
      </c>
      <c r="J249" s="30" t="n">
        <f aca="false">100*I249/(F250*(E249-E250))</f>
        <v>0.00985503247232654</v>
      </c>
      <c r="K249" s="31" t="n">
        <f aca="false">IF(H249&lt;H250,1+K250,0)</f>
        <v>0</v>
      </c>
      <c r="L249" s="32" t="n">
        <f aca="false">MIN(0, H249-MAX(H249:H269))</f>
        <v>-0.00130000000000052</v>
      </c>
      <c r="M249" s="48" t="n">
        <f aca="false">ABS(L249)/MAX(H250:H260)</f>
        <v>0.000128086389343264</v>
      </c>
    </row>
    <row r="250" customFormat="false" ht="15" hidden="false" customHeight="false" outlineLevel="0" collapsed="false">
      <c r="A250" s="25" t="s">
        <v>261</v>
      </c>
      <c r="B250" s="25" t="str">
        <f aca="false">LEFT(A250,2)</f>
        <v>25</v>
      </c>
      <c r="C250" s="26" t="n">
        <f aca="false">VLOOKUP(MID(A250,4,4),MONTHS!$A$1:$B$12,2,0)</f>
        <v>5</v>
      </c>
      <c r="D250" s="26" t="n">
        <f aca="false">_xlfn.NUMBERVALUE(RIGHT(A250,2))-43</f>
        <v>23</v>
      </c>
      <c r="E250" s="27" t="n">
        <f aca="false">DATE(2000+D250,C250,B250)</f>
        <v>45071</v>
      </c>
      <c r="F250" s="28" t="n">
        <v>10.1471</v>
      </c>
      <c r="G250" s="28" t="n">
        <v>10.1472</v>
      </c>
      <c r="H250" s="28" t="n">
        <v>10.1471</v>
      </c>
      <c r="I250" s="47" t="n">
        <f aca="false">F250-F251</f>
        <v>-0.00169999999999959</v>
      </c>
      <c r="J250" s="30" t="n">
        <f aca="false">100*I250/(F251*(E250-E251))</f>
        <v>-0.0167507488570037</v>
      </c>
      <c r="K250" s="31" t="n">
        <f aca="false">IF(H250&lt;H251,1+K251,0)</f>
        <v>1</v>
      </c>
      <c r="L250" s="32" t="n">
        <f aca="false">MIN(0, H250-MAX(H250:H270))</f>
        <v>-0.00229999999999997</v>
      </c>
      <c r="M250" s="48" t="n">
        <f aca="false">ABS(L250)/MAX(H251:H261)</f>
        <v>0.00022661438114568</v>
      </c>
    </row>
    <row r="251" customFormat="false" ht="15" hidden="false" customHeight="false" outlineLevel="0" collapsed="false">
      <c r="A251" s="25" t="s">
        <v>262</v>
      </c>
      <c r="B251" s="25" t="str">
        <f aca="false">LEFT(A251,2)</f>
        <v>24</v>
      </c>
      <c r="C251" s="26" t="n">
        <f aca="false">VLOOKUP(MID(A251,4,4),MONTHS!$A$1:$B$12,2,0)</f>
        <v>5</v>
      </c>
      <c r="D251" s="26" t="n">
        <f aca="false">_xlfn.NUMBERVALUE(RIGHT(A251,2))-43</f>
        <v>23</v>
      </c>
      <c r="E251" s="27" t="n">
        <f aca="false">DATE(2000+D251,C251,B251)</f>
        <v>45070</v>
      </c>
      <c r="F251" s="28" t="n">
        <v>10.1488</v>
      </c>
      <c r="G251" s="28" t="n">
        <v>10.1489</v>
      </c>
      <c r="H251" s="28" t="n">
        <v>10.1488</v>
      </c>
      <c r="I251" s="47" t="n">
        <f aca="false">F251-F252</f>
        <v>9.99999999997669E-005</v>
      </c>
      <c r="J251" s="30" t="n">
        <f aca="false">100*I251/(F252*(E251-E252))</f>
        <v>0.000985347877065703</v>
      </c>
      <c r="K251" s="31" t="n">
        <f aca="false">IF(H251&lt;H252,1+K252,0)</f>
        <v>0</v>
      </c>
      <c r="L251" s="32" t="n">
        <f aca="false">MIN(0, H251-MAX(H251:H271))</f>
        <v>-0.000600000000000378</v>
      </c>
      <c r="M251" s="48" t="n">
        <f aca="false">ABS(L251)/MAX(H252:H262)</f>
        <v>5.91167950815199E-005</v>
      </c>
    </row>
    <row r="252" customFormat="false" ht="15" hidden="false" customHeight="false" outlineLevel="0" collapsed="false">
      <c r="A252" s="25" t="s">
        <v>263</v>
      </c>
      <c r="B252" s="25" t="str">
        <f aca="false">LEFT(A252,2)</f>
        <v>23</v>
      </c>
      <c r="C252" s="26" t="n">
        <f aca="false">VLOOKUP(MID(A252,4,4),MONTHS!$A$1:$B$12,2,0)</f>
        <v>5</v>
      </c>
      <c r="D252" s="26" t="n">
        <f aca="false">_xlfn.NUMBERVALUE(RIGHT(A252,2))-43</f>
        <v>23</v>
      </c>
      <c r="E252" s="27" t="n">
        <f aca="false">DATE(2000+D252,C252,B252)</f>
        <v>45069</v>
      </c>
      <c r="F252" s="28" t="n">
        <v>10.1487</v>
      </c>
      <c r="G252" s="28" t="n">
        <v>10.1488</v>
      </c>
      <c r="H252" s="28" t="n">
        <v>10.1487</v>
      </c>
      <c r="I252" s="47" t="n">
        <f aca="false">F252-F253</f>
        <v>-0.000700000000000145</v>
      </c>
      <c r="J252" s="30" t="n">
        <f aca="false">100*I252/(F253*(E252-E253))</f>
        <v>-0.0068969594261744</v>
      </c>
      <c r="K252" s="31" t="n">
        <f aca="false">IF(H252&lt;H253,1+K253,0)</f>
        <v>1</v>
      </c>
      <c r="L252" s="32" t="n">
        <f aca="false">MIN(0, H252-MAX(H252:H272))</f>
        <v>-0.000700000000000145</v>
      </c>
      <c r="M252" s="48" t="n">
        <f aca="false">ABS(L252)/MAX(H253:H263)</f>
        <v>6.8969594261744E-005</v>
      </c>
    </row>
    <row r="253" customFormat="false" ht="15" hidden="false" customHeight="false" outlineLevel="0" collapsed="false">
      <c r="A253" s="25" t="s">
        <v>264</v>
      </c>
      <c r="B253" s="25" t="str">
        <f aca="false">LEFT(A253,2)</f>
        <v>22</v>
      </c>
      <c r="C253" s="26" t="n">
        <f aca="false">VLOOKUP(MID(A253,4,4),MONTHS!$A$1:$B$12,2,0)</f>
        <v>5</v>
      </c>
      <c r="D253" s="26" t="n">
        <f aca="false">_xlfn.NUMBERVALUE(RIGHT(A253,2))-43</f>
        <v>23</v>
      </c>
      <c r="E253" s="27" t="n">
        <f aca="false">DATE(2000+D253,C253,B253)</f>
        <v>45068</v>
      </c>
      <c r="F253" s="28" t="n">
        <v>10.1494</v>
      </c>
      <c r="G253" s="28" t="n">
        <v>10.1495</v>
      </c>
      <c r="H253" s="28" t="n">
        <v>10.1494</v>
      </c>
      <c r="I253" s="47" t="n">
        <f aca="false">F253-F254</f>
        <v>0.000899999999999679</v>
      </c>
      <c r="J253" s="30" t="n">
        <f aca="false">100*I253/(F254*(E253-E254))</f>
        <v>0.00295610188697732</v>
      </c>
      <c r="K253" s="31" t="n">
        <f aca="false">IF(H253&lt;H254,1+K254,0)</f>
        <v>0</v>
      </c>
      <c r="L253" s="32" t="n">
        <f aca="false">MIN(0, H253-MAX(H253:H273))</f>
        <v>0</v>
      </c>
      <c r="M253" s="48" t="n">
        <f aca="false">ABS(L253)/MAX(H254:H264)</f>
        <v>0</v>
      </c>
    </row>
    <row r="254" customFormat="false" ht="15" hidden="false" customHeight="false" outlineLevel="0" collapsed="false">
      <c r="A254" s="25" t="s">
        <v>265</v>
      </c>
      <c r="B254" s="25" t="str">
        <f aca="false">LEFT(A254,2)</f>
        <v>19</v>
      </c>
      <c r="C254" s="26" t="n">
        <f aca="false">VLOOKUP(MID(A254,4,4),MONTHS!$A$1:$B$12,2,0)</f>
        <v>5</v>
      </c>
      <c r="D254" s="26" t="n">
        <f aca="false">_xlfn.NUMBERVALUE(RIGHT(A254,2))-43</f>
        <v>23</v>
      </c>
      <c r="E254" s="27" t="n">
        <f aca="false">DATE(2000+D254,C254,B254)</f>
        <v>45065</v>
      </c>
      <c r="F254" s="28" t="n">
        <v>10.1485</v>
      </c>
      <c r="G254" s="28" t="n">
        <v>10.1486</v>
      </c>
      <c r="H254" s="28" t="n">
        <v>10.1485</v>
      </c>
      <c r="I254" s="47" t="n">
        <f aca="false">F254-F255</f>
        <v>-9.99999999997669E-005</v>
      </c>
      <c r="J254" s="30" t="n">
        <f aca="false">100*I254/(F255*(E254-E255))</f>
        <v>-0.00098535758626576</v>
      </c>
      <c r="K254" s="31" t="n">
        <f aca="false">IF(H254&lt;H255,1+K255,0)</f>
        <v>1</v>
      </c>
      <c r="L254" s="32" t="n">
        <f aca="false">MIN(0, H254-MAX(H254:H274))</f>
        <v>-9.99999999997669E-005</v>
      </c>
      <c r="M254" s="48" t="n">
        <f aca="false">ABS(L254)/MAX(H255:H265)</f>
        <v>9.8535758626576E-006</v>
      </c>
    </row>
    <row r="255" customFormat="false" ht="15" hidden="false" customHeight="false" outlineLevel="0" collapsed="false">
      <c r="A255" s="25" t="s">
        <v>266</v>
      </c>
      <c r="B255" s="25" t="str">
        <f aca="false">LEFT(A255,2)</f>
        <v>18</v>
      </c>
      <c r="C255" s="26" t="n">
        <f aca="false">VLOOKUP(MID(A255,4,4),MONTHS!$A$1:$B$12,2,0)</f>
        <v>5</v>
      </c>
      <c r="D255" s="26" t="n">
        <f aca="false">_xlfn.NUMBERVALUE(RIGHT(A255,2))-43</f>
        <v>23</v>
      </c>
      <c r="E255" s="27" t="n">
        <f aca="false">DATE(2000+D255,C255,B255)</f>
        <v>45064</v>
      </c>
      <c r="F255" s="28" t="n">
        <v>10.1486</v>
      </c>
      <c r="G255" s="28" t="n">
        <v>10.1487</v>
      </c>
      <c r="H255" s="28" t="n">
        <v>10.1486</v>
      </c>
      <c r="I255" s="47" t="n">
        <f aca="false">F255-F256</f>
        <v>0.000799999999999912</v>
      </c>
      <c r="J255" s="30" t="n">
        <f aca="false">100*I255/(F256*(E255-E256))</f>
        <v>0.00788348213405774</v>
      </c>
      <c r="K255" s="31" t="n">
        <f aca="false">IF(H255&lt;H256,1+K256,0)</f>
        <v>0</v>
      </c>
      <c r="L255" s="32" t="n">
        <f aca="false">MIN(0, H255-MAX(H255:H275))</f>
        <v>0</v>
      </c>
      <c r="M255" s="48" t="n">
        <f aca="false">ABS(L255)/MAX(H256:H266)</f>
        <v>0</v>
      </c>
    </row>
    <row r="256" customFormat="false" ht="15" hidden="false" customHeight="false" outlineLevel="0" collapsed="false">
      <c r="A256" s="25" t="s">
        <v>267</v>
      </c>
      <c r="B256" s="25" t="str">
        <f aca="false">LEFT(A256,2)</f>
        <v>17</v>
      </c>
      <c r="C256" s="26" t="n">
        <f aca="false">VLOOKUP(MID(A256,4,4),MONTHS!$A$1:$B$12,2,0)</f>
        <v>5</v>
      </c>
      <c r="D256" s="26" t="n">
        <f aca="false">_xlfn.NUMBERVALUE(RIGHT(A256,2))-43</f>
        <v>23</v>
      </c>
      <c r="E256" s="27" t="n">
        <f aca="false">DATE(2000+D256,C256,B256)</f>
        <v>45063</v>
      </c>
      <c r="F256" s="28" t="n">
        <v>10.1478</v>
      </c>
      <c r="G256" s="28" t="n">
        <v>10.1479</v>
      </c>
      <c r="H256" s="28" t="n">
        <v>10.1478</v>
      </c>
      <c r="I256" s="47" t="n">
        <f aca="false">F256-F257</f>
        <v>-0.000299999999999301</v>
      </c>
      <c r="J256" s="30" t="n">
        <f aca="false">100*I256/(F257*(E256-E257))</f>
        <v>-0.0029562184054089</v>
      </c>
      <c r="K256" s="31" t="n">
        <f aca="false">IF(H256&lt;H257,1+K257,0)</f>
        <v>2</v>
      </c>
      <c r="L256" s="32" t="n">
        <f aca="false">MIN(0, H256-MAX(H256:H276))</f>
        <v>-0.000799999999999912</v>
      </c>
      <c r="M256" s="48" t="n">
        <f aca="false">ABS(L256)/MAX(H257:H267)</f>
        <v>7.88286069014359E-005</v>
      </c>
    </row>
    <row r="257" customFormat="false" ht="15" hidden="false" customHeight="false" outlineLevel="0" collapsed="false">
      <c r="A257" s="25" t="s">
        <v>268</v>
      </c>
      <c r="B257" s="25" t="str">
        <f aca="false">LEFT(A257,2)</f>
        <v>16</v>
      </c>
      <c r="C257" s="26" t="n">
        <f aca="false">VLOOKUP(MID(A257,4,4),MONTHS!$A$1:$B$12,2,0)</f>
        <v>5</v>
      </c>
      <c r="D257" s="26" t="n">
        <f aca="false">_xlfn.NUMBERVALUE(RIGHT(A257,2))-43</f>
        <v>23</v>
      </c>
      <c r="E257" s="27" t="n">
        <f aca="false">DATE(2000+D257,C257,B257)</f>
        <v>45062</v>
      </c>
      <c r="F257" s="28" t="n">
        <v>10.1481</v>
      </c>
      <c r="G257" s="28" t="n">
        <v>10.1482</v>
      </c>
      <c r="H257" s="28" t="n">
        <v>10.1481</v>
      </c>
      <c r="I257" s="47" t="n">
        <f aca="false">F257-F258</f>
        <v>-0.000500000000000611</v>
      </c>
      <c r="J257" s="30" t="n">
        <f aca="false">100*I257/(F258*(E257-E258))</f>
        <v>-0.00492678793134631</v>
      </c>
      <c r="K257" s="31" t="n">
        <f aca="false">IF(H257&lt;H258,1+K258,0)</f>
        <v>1</v>
      </c>
      <c r="L257" s="32" t="n">
        <f aca="false">MIN(0, H257-MAX(H257:H277))</f>
        <v>-0.000500000000000611</v>
      </c>
      <c r="M257" s="48" t="n">
        <f aca="false">ABS(L257)/MAX(H258:H268)</f>
        <v>4.9267879313463E-005</v>
      </c>
    </row>
    <row r="258" customFormat="false" ht="15" hidden="false" customHeight="false" outlineLevel="0" collapsed="false">
      <c r="A258" s="25" t="s">
        <v>269</v>
      </c>
      <c r="B258" s="25" t="str">
        <f aca="false">LEFT(A258,2)</f>
        <v>15</v>
      </c>
      <c r="C258" s="26" t="n">
        <f aca="false">VLOOKUP(MID(A258,4,4),MONTHS!$A$1:$B$12,2,0)</f>
        <v>5</v>
      </c>
      <c r="D258" s="26" t="n">
        <f aca="false">_xlfn.NUMBERVALUE(RIGHT(A258,2))-43</f>
        <v>23</v>
      </c>
      <c r="E258" s="27" t="n">
        <f aca="false">DATE(2000+D258,C258,B258)</f>
        <v>45061</v>
      </c>
      <c r="F258" s="28" t="n">
        <v>10.1486</v>
      </c>
      <c r="G258" s="28" t="n">
        <v>10.1487</v>
      </c>
      <c r="H258" s="28" t="n">
        <v>10.1486</v>
      </c>
      <c r="I258" s="47" t="n">
        <f aca="false">F258-F259</f>
        <v>0.000700000000000145</v>
      </c>
      <c r="J258" s="30" t="n">
        <f aca="false">100*I258/(F259*(E258-E259))</f>
        <v>0.00229932629739534</v>
      </c>
      <c r="K258" s="31" t="n">
        <f aca="false">IF(H258&lt;H259,1+K259,0)</f>
        <v>0</v>
      </c>
      <c r="L258" s="32" t="n">
        <f aca="false">MIN(0, H258-MAX(H258:H278))</f>
        <v>0</v>
      </c>
      <c r="M258" s="48" t="n">
        <f aca="false">ABS(L258)/MAX(H259:H269)</f>
        <v>0</v>
      </c>
    </row>
    <row r="259" customFormat="false" ht="15" hidden="false" customHeight="false" outlineLevel="0" collapsed="false">
      <c r="A259" s="25" t="s">
        <v>270</v>
      </c>
      <c r="B259" s="25" t="str">
        <f aca="false">LEFT(A259,2)</f>
        <v>12</v>
      </c>
      <c r="C259" s="26" t="n">
        <f aca="false">VLOOKUP(MID(A259,4,4),MONTHS!$A$1:$B$12,2,0)</f>
        <v>5</v>
      </c>
      <c r="D259" s="26" t="n">
        <f aca="false">_xlfn.NUMBERVALUE(RIGHT(A259,2))-43</f>
        <v>23</v>
      </c>
      <c r="E259" s="27" t="n">
        <f aca="false">DATE(2000+D259,C259,B259)</f>
        <v>45058</v>
      </c>
      <c r="F259" s="28" t="n">
        <v>10.1479</v>
      </c>
      <c r="G259" s="28" t="n">
        <v>10.148</v>
      </c>
      <c r="H259" s="28" t="n">
        <v>10.1479</v>
      </c>
      <c r="I259" s="47" t="n">
        <f aca="false">F259-F260</f>
        <v>0.000700000000000145</v>
      </c>
      <c r="J259" s="30" t="n">
        <f aca="false">100*I259/(F260*(E259-E260))</f>
        <v>0.00689845474613829</v>
      </c>
      <c r="K259" s="31" t="n">
        <f aca="false">IF(H259&lt;H260,1+K260,0)</f>
        <v>0</v>
      </c>
      <c r="L259" s="32" t="n">
        <f aca="false">MIN(0, H259-MAX(H259:H279))</f>
        <v>0</v>
      </c>
      <c r="M259" s="48" t="n">
        <f aca="false">ABS(L259)/MAX(H260:H270)</f>
        <v>0</v>
      </c>
    </row>
    <row r="260" customFormat="false" ht="15" hidden="false" customHeight="false" outlineLevel="0" collapsed="false">
      <c r="A260" s="25" t="s">
        <v>271</v>
      </c>
      <c r="B260" s="25" t="str">
        <f aca="false">LEFT(A260,2)</f>
        <v>11</v>
      </c>
      <c r="C260" s="26" t="n">
        <f aca="false">VLOOKUP(MID(A260,4,4),MONTHS!$A$1:$B$12,2,0)</f>
        <v>5</v>
      </c>
      <c r="D260" s="26" t="n">
        <f aca="false">_xlfn.NUMBERVALUE(RIGHT(A260,2))-43</f>
        <v>23</v>
      </c>
      <c r="E260" s="27" t="n">
        <f aca="false">DATE(2000+D260,C260,B260)</f>
        <v>45057</v>
      </c>
      <c r="F260" s="28" t="n">
        <v>10.1472</v>
      </c>
      <c r="G260" s="28" t="n">
        <v>10.1473</v>
      </c>
      <c r="H260" s="28" t="n">
        <v>10.1472</v>
      </c>
      <c r="I260" s="47" t="n">
        <f aca="false">F260-F261</f>
        <v>9.99999999997669E-005</v>
      </c>
      <c r="J260" s="30" t="n">
        <f aca="false">100*I260/(F261*(E260-E261))</f>
        <v>0.000985503247230903</v>
      </c>
      <c r="K260" s="31" t="n">
        <f aca="false">IF(H260&lt;H261,1+K261,0)</f>
        <v>0</v>
      </c>
      <c r="L260" s="32" t="n">
        <f aca="false">MIN(0, H260-MAX(H260:H280))</f>
        <v>-0.000300000000001077</v>
      </c>
      <c r="M260" s="48" t="n">
        <f aca="false">ABS(L260)/MAX(H261:H271)</f>
        <v>2.95639320030625E-005</v>
      </c>
    </row>
    <row r="261" customFormat="false" ht="15" hidden="false" customHeight="false" outlineLevel="0" collapsed="false">
      <c r="A261" s="25" t="s">
        <v>272</v>
      </c>
      <c r="B261" s="25" t="str">
        <f aca="false">LEFT(A261,2)</f>
        <v>10</v>
      </c>
      <c r="C261" s="26" t="n">
        <f aca="false">VLOOKUP(MID(A261,4,4),MONTHS!$A$1:$B$12,2,0)</f>
        <v>5</v>
      </c>
      <c r="D261" s="26" t="n">
        <f aca="false">_xlfn.NUMBERVALUE(RIGHT(A261,2))-43</f>
        <v>23</v>
      </c>
      <c r="E261" s="27" t="n">
        <f aca="false">DATE(2000+D261,C261,B261)</f>
        <v>45056</v>
      </c>
      <c r="F261" s="28" t="n">
        <v>10.1471</v>
      </c>
      <c r="G261" s="28" t="n">
        <v>10.1472</v>
      </c>
      <c r="H261" s="28" t="n">
        <v>10.1471</v>
      </c>
      <c r="I261" s="47" t="n">
        <f aca="false">F261-F262</f>
        <v>0.000400000000000844</v>
      </c>
      <c r="J261" s="30" t="n">
        <f aca="false">100*I261/(F262*(E261-E262))</f>
        <v>0.00394216838973109</v>
      </c>
      <c r="K261" s="31" t="n">
        <f aca="false">IF(H261&lt;H262,1+K262,0)</f>
        <v>0</v>
      </c>
      <c r="L261" s="32" t="n">
        <f aca="false">MIN(0, H261-MAX(H261:H281))</f>
        <v>-0.000400000000000844</v>
      </c>
      <c r="M261" s="48" t="n">
        <f aca="false">ABS(L261)/MAX(H262:H272)</f>
        <v>3.9418576004025E-005</v>
      </c>
    </row>
    <row r="262" customFormat="false" ht="15" hidden="false" customHeight="false" outlineLevel="0" collapsed="false">
      <c r="A262" s="25" t="s">
        <v>273</v>
      </c>
      <c r="B262" s="25" t="str">
        <f aca="false">LEFT(A262,2)</f>
        <v>09</v>
      </c>
      <c r="C262" s="26" t="n">
        <f aca="false">VLOOKUP(MID(A262,4,4),MONTHS!$A$1:$B$12,2,0)</f>
        <v>5</v>
      </c>
      <c r="D262" s="26" t="n">
        <f aca="false">_xlfn.NUMBERVALUE(RIGHT(A262,2))-43</f>
        <v>23</v>
      </c>
      <c r="E262" s="27" t="n">
        <f aca="false">DATE(2000+D262,C262,B262)</f>
        <v>45055</v>
      </c>
      <c r="F262" s="28" t="n">
        <v>10.1467</v>
      </c>
      <c r="G262" s="28" t="n">
        <v>10.1468</v>
      </c>
      <c r="H262" s="28" t="n">
        <v>10.1467</v>
      </c>
      <c r="I262" s="47" t="n">
        <f aca="false">F262-F263</f>
        <v>-0.000800000000001688</v>
      </c>
      <c r="J262" s="30" t="n">
        <f aca="false">100*I262/(F263*(E262-E263))</f>
        <v>-0.00788371520080501</v>
      </c>
      <c r="K262" s="31" t="n">
        <f aca="false">IF(H262&lt;H263,1+K263,0)</f>
        <v>1</v>
      </c>
      <c r="L262" s="32" t="n">
        <f aca="false">MIN(0, H262-MAX(H262:H282))</f>
        <v>-0.000800000000001688</v>
      </c>
      <c r="M262" s="48" t="n">
        <f aca="false">ABS(L262)/MAX(H263:H273)</f>
        <v>7.88371520080501E-005</v>
      </c>
    </row>
    <row r="263" customFormat="false" ht="15" hidden="false" customHeight="false" outlineLevel="0" collapsed="false">
      <c r="A263" s="25" t="s">
        <v>274</v>
      </c>
      <c r="B263" s="25" t="str">
        <f aca="false">LEFT(A263,2)</f>
        <v>08</v>
      </c>
      <c r="C263" s="26" t="n">
        <f aca="false">VLOOKUP(MID(A263,4,4),MONTHS!$A$1:$B$12,2,0)</f>
        <v>5</v>
      </c>
      <c r="D263" s="26" t="n">
        <f aca="false">_xlfn.NUMBERVALUE(RIGHT(A263,2))-43</f>
        <v>23</v>
      </c>
      <c r="E263" s="27" t="n">
        <f aca="false">DATE(2000+D263,C263,B263)</f>
        <v>45054</v>
      </c>
      <c r="F263" s="28" t="n">
        <v>10.1475</v>
      </c>
      <c r="G263" s="28" t="n">
        <v>10.1476</v>
      </c>
      <c r="H263" s="28" t="n">
        <v>10.1475</v>
      </c>
      <c r="I263" s="47" t="n">
        <f aca="false">F263-F264</f>
        <v>0.00230000000000174</v>
      </c>
      <c r="J263" s="30" t="n">
        <f aca="false">100*I263/(F264*(E263-E264))</f>
        <v>0.00453416393960049</v>
      </c>
      <c r="K263" s="31" t="n">
        <f aca="false">IF(H263&lt;H264,1+K264,0)</f>
        <v>0</v>
      </c>
      <c r="L263" s="32" t="n">
        <f aca="false">MIN(0, H263-MAX(H263:H283))</f>
        <v>0</v>
      </c>
      <c r="M263" s="48" t="n">
        <f aca="false">ABS(L263)/MAX(H264:H274)</f>
        <v>0</v>
      </c>
    </row>
    <row r="264" customFormat="false" ht="15" hidden="false" customHeight="false" outlineLevel="0" collapsed="false">
      <c r="A264" s="25" t="s">
        <v>275</v>
      </c>
      <c r="B264" s="25" t="str">
        <f aca="false">LEFT(A264,2)</f>
        <v>03</v>
      </c>
      <c r="C264" s="26" t="n">
        <f aca="false">VLOOKUP(MID(A264,4,4),MONTHS!$A$1:$B$12,2,0)</f>
        <v>5</v>
      </c>
      <c r="D264" s="26" t="n">
        <f aca="false">_xlfn.NUMBERVALUE(RIGHT(A264,2))-43</f>
        <v>23</v>
      </c>
      <c r="E264" s="27" t="n">
        <f aca="false">DATE(2000+D264,C264,B264)</f>
        <v>45049</v>
      </c>
      <c r="F264" s="28" t="n">
        <v>10.1452</v>
      </c>
      <c r="G264" s="28" t="n">
        <v>10.1453</v>
      </c>
      <c r="H264" s="28" t="n">
        <v>10.1452</v>
      </c>
      <c r="I264" s="47" t="n">
        <f aca="false">F264-F265</f>
        <v>0.00129999999999875</v>
      </c>
      <c r="J264" s="30" t="n">
        <f aca="false">100*I264/(F265*(E264-E265))</f>
        <v>0.0128155837498274</v>
      </c>
      <c r="K264" s="31" t="n">
        <f aca="false">IF(H264&lt;H265,1+K265,0)</f>
        <v>0</v>
      </c>
      <c r="L264" s="32" t="n">
        <f aca="false">MIN(0, H264-MAX(H264:H284))</f>
        <v>0</v>
      </c>
      <c r="M264" s="48" t="n">
        <f aca="false">ABS(L264)/MAX(H265:H275)</f>
        <v>0</v>
      </c>
    </row>
    <row r="265" customFormat="false" ht="15" hidden="false" customHeight="false" outlineLevel="0" collapsed="false">
      <c r="A265" s="25" t="s">
        <v>276</v>
      </c>
      <c r="B265" s="25" t="str">
        <f aca="false">LEFT(A265,2)</f>
        <v>02</v>
      </c>
      <c r="C265" s="26" t="n">
        <f aca="false">VLOOKUP(MID(A265,4,4),MONTHS!$A$1:$B$12,2,0)</f>
        <v>5</v>
      </c>
      <c r="D265" s="26" t="n">
        <f aca="false">_xlfn.NUMBERVALUE(RIGHT(A265,2))-43</f>
        <v>23</v>
      </c>
      <c r="E265" s="27" t="n">
        <f aca="false">DATE(2000+D265,C265,B265)</f>
        <v>45048</v>
      </c>
      <c r="F265" s="28" t="n">
        <v>10.1439</v>
      </c>
      <c r="G265" s="28" t="n">
        <v>10.144</v>
      </c>
      <c r="H265" s="28" t="n">
        <v>10.1439</v>
      </c>
      <c r="I265" s="47" t="n">
        <f aca="false">F265-F266</f>
        <v>0.00120000000000076</v>
      </c>
      <c r="J265" s="30" t="n">
        <f aca="false">100*I265/(F266*(E265-E266))</f>
        <v>0.00295779230382629</v>
      </c>
      <c r="K265" s="31" t="n">
        <f aca="false">IF(H265&lt;H266,1+K266,0)</f>
        <v>0</v>
      </c>
      <c r="L265" s="32" t="n">
        <f aca="false">MIN(0, H265-MAX(H265:H285))</f>
        <v>0</v>
      </c>
      <c r="M265" s="48" t="n">
        <f aca="false">ABS(L265)/MAX(H266:H276)</f>
        <v>0</v>
      </c>
    </row>
    <row r="266" customFormat="false" ht="15" hidden="false" customHeight="false" outlineLevel="0" collapsed="false">
      <c r="A266" s="25" t="s">
        <v>277</v>
      </c>
      <c r="B266" s="25" t="str">
        <f aca="false">LEFT(A266,2)</f>
        <v>28</v>
      </c>
      <c r="C266" s="26" t="n">
        <f aca="false">VLOOKUP(MID(A266,4,4),MONTHS!$A$1:$B$12,2,0)</f>
        <v>4</v>
      </c>
      <c r="D266" s="26" t="n">
        <f aca="false">_xlfn.NUMBERVALUE(RIGHT(A266,2))-43</f>
        <v>23</v>
      </c>
      <c r="E266" s="27" t="n">
        <f aca="false">DATE(2000+D266,C266,B266)</f>
        <v>45044</v>
      </c>
      <c r="F266" s="28" t="n">
        <v>10.1427</v>
      </c>
      <c r="G266" s="28" t="n">
        <v>10.1428</v>
      </c>
      <c r="H266" s="28" t="n">
        <v>10.1427</v>
      </c>
      <c r="I266" s="47" t="n">
        <f aca="false">F266-F267</f>
        <v>0.00109999999999921</v>
      </c>
      <c r="J266" s="30" t="n">
        <f aca="false">100*I266/(F267*(E266-E267))</f>
        <v>0.0108464147668929</v>
      </c>
      <c r="K266" s="31" t="n">
        <f aca="false">IF(H266&lt;H267,1+K267,0)</f>
        <v>0</v>
      </c>
      <c r="L266" s="32" t="n">
        <f aca="false">MIN(0, H266-MAX(H266:H286))</f>
        <v>0</v>
      </c>
      <c r="M266" s="48" t="n">
        <f aca="false">ABS(L266)/MAX(H267:H277)</f>
        <v>0</v>
      </c>
    </row>
    <row r="267" customFormat="false" ht="15" hidden="false" customHeight="false" outlineLevel="0" collapsed="false">
      <c r="A267" s="25" t="s">
        <v>278</v>
      </c>
      <c r="B267" s="25" t="str">
        <f aca="false">LEFT(A267,2)</f>
        <v>27</v>
      </c>
      <c r="C267" s="26" t="n">
        <f aca="false">VLOOKUP(MID(A267,4,4),MONTHS!$A$1:$B$12,2,0)</f>
        <v>4</v>
      </c>
      <c r="D267" s="26" t="n">
        <f aca="false">_xlfn.NUMBERVALUE(RIGHT(A267,2))-43</f>
        <v>23</v>
      </c>
      <c r="E267" s="27" t="n">
        <f aca="false">DATE(2000+D267,C267,B267)</f>
        <v>45043</v>
      </c>
      <c r="F267" s="28" t="n">
        <v>10.1416</v>
      </c>
      <c r="G267" s="28" t="n">
        <v>10.1417</v>
      </c>
      <c r="H267" s="28" t="n">
        <v>10.1416</v>
      </c>
      <c r="I267" s="47" t="n">
        <f aca="false">F267-F268</f>
        <v>-0.000299999999999301</v>
      </c>
      <c r="J267" s="30" t="n">
        <f aca="false">100*I267/(F268*(E267-E268))</f>
        <v>-0.00295802561649494</v>
      </c>
      <c r="K267" s="31" t="n">
        <f aca="false">IF(H267&lt;H268,1+K268,0)</f>
        <v>2</v>
      </c>
      <c r="L267" s="32" t="n">
        <f aca="false">MIN(0, H267-MAX(H267:H287))</f>
        <v>-0.000700000000000145</v>
      </c>
      <c r="M267" s="48" t="n">
        <f aca="false">ABS(L267)/MAX(H268:H278)</f>
        <v>6.90178756298024E-005</v>
      </c>
    </row>
    <row r="268" customFormat="false" ht="15" hidden="false" customHeight="false" outlineLevel="0" collapsed="false">
      <c r="A268" s="25" t="s">
        <v>279</v>
      </c>
      <c r="B268" s="25" t="str">
        <f aca="false">LEFT(A268,2)</f>
        <v>26</v>
      </c>
      <c r="C268" s="26" t="n">
        <f aca="false">VLOOKUP(MID(A268,4,4),MONTHS!$A$1:$B$12,2,0)</f>
        <v>4</v>
      </c>
      <c r="D268" s="26" t="n">
        <f aca="false">_xlfn.NUMBERVALUE(RIGHT(A268,2))-43</f>
        <v>23</v>
      </c>
      <c r="E268" s="27" t="n">
        <f aca="false">DATE(2000+D268,C268,B268)</f>
        <v>45042</v>
      </c>
      <c r="F268" s="28" t="n">
        <v>10.1419</v>
      </c>
      <c r="G268" s="28" t="n">
        <v>10.142</v>
      </c>
      <c r="H268" s="28" t="n">
        <v>10.1419</v>
      </c>
      <c r="I268" s="47" t="n">
        <f aca="false">F268-F269</f>
        <v>-0.000400000000000844</v>
      </c>
      <c r="J268" s="30" t="n">
        <f aca="false">100*I268/(F269*(E268-E269))</f>
        <v>-0.00394387860742479</v>
      </c>
      <c r="K268" s="31" t="n">
        <f aca="false">IF(H268&lt;H269,1+K269,0)</f>
        <v>1</v>
      </c>
      <c r="L268" s="32" t="n">
        <f aca="false">MIN(0, H268-MAX(H268:H288))</f>
        <v>-0.000400000000000844</v>
      </c>
      <c r="M268" s="48" t="n">
        <f aca="false">ABS(L268)/MAX(H269:H279)</f>
        <v>3.94387860742479E-005</v>
      </c>
    </row>
    <row r="269" customFormat="false" ht="15" hidden="false" customHeight="false" outlineLevel="0" collapsed="false">
      <c r="A269" s="25" t="s">
        <v>280</v>
      </c>
      <c r="B269" s="25" t="str">
        <f aca="false">LEFT(A269,2)</f>
        <v>25</v>
      </c>
      <c r="C269" s="26" t="n">
        <f aca="false">VLOOKUP(MID(A269,4,4),MONTHS!$A$1:$B$12,2,0)</f>
        <v>4</v>
      </c>
      <c r="D269" s="26" t="n">
        <f aca="false">_xlfn.NUMBERVALUE(RIGHT(A269,2))-43</f>
        <v>23</v>
      </c>
      <c r="E269" s="27" t="n">
        <f aca="false">DATE(2000+D269,C269,B269)</f>
        <v>45041</v>
      </c>
      <c r="F269" s="28" t="n">
        <v>10.1423</v>
      </c>
      <c r="G269" s="28" t="n">
        <v>10.1424</v>
      </c>
      <c r="H269" s="28" t="n">
        <v>10.1423</v>
      </c>
      <c r="I269" s="47" t="n">
        <f aca="false">F269-F270</f>
        <v>0.00100000000000122</v>
      </c>
      <c r="J269" s="30" t="n">
        <f aca="false">100*I269/(F270*(E269-E270))</f>
        <v>0.00986066875056671</v>
      </c>
      <c r="K269" s="31" t="n">
        <f aca="false">IF(H269&lt;H270,1+K270,0)</f>
        <v>0</v>
      </c>
      <c r="L269" s="32" t="n">
        <f aca="false">MIN(0, H269-MAX(H269:H289))</f>
        <v>0</v>
      </c>
      <c r="M269" s="48" t="n">
        <f aca="false">ABS(L269)/MAX(H270:H280)</f>
        <v>0</v>
      </c>
    </row>
    <row r="270" customFormat="false" ht="15" hidden="false" customHeight="false" outlineLevel="0" collapsed="false">
      <c r="A270" s="25" t="s">
        <v>281</v>
      </c>
      <c r="B270" s="25" t="str">
        <f aca="false">LEFT(A270,2)</f>
        <v>24</v>
      </c>
      <c r="C270" s="26" t="n">
        <f aca="false">VLOOKUP(MID(A270,4,4),MONTHS!$A$1:$B$12,2,0)</f>
        <v>4</v>
      </c>
      <c r="D270" s="26" t="n">
        <f aca="false">_xlfn.NUMBERVALUE(RIGHT(A270,2))-43</f>
        <v>23</v>
      </c>
      <c r="E270" s="27" t="n">
        <f aca="false">DATE(2000+D270,C270,B270)</f>
        <v>45040</v>
      </c>
      <c r="F270" s="28" t="n">
        <v>10.1413</v>
      </c>
      <c r="G270" s="28" t="n">
        <v>10.1414</v>
      </c>
      <c r="H270" s="28" t="n">
        <v>10.1413</v>
      </c>
      <c r="I270" s="47" t="n">
        <f aca="false">F270-F271</f>
        <v>0.00150000000000006</v>
      </c>
      <c r="J270" s="30" t="n">
        <f aca="false">100*I270/(F271*(E270-E271))</f>
        <v>0.00493106372906782</v>
      </c>
      <c r="K270" s="31" t="n">
        <f aca="false">IF(H270&lt;H271,1+K271,0)</f>
        <v>0</v>
      </c>
      <c r="L270" s="32" t="n">
        <f aca="false">MIN(0, H270-MAX(H270:H290))</f>
        <v>0</v>
      </c>
      <c r="M270" s="48" t="n">
        <f aca="false">ABS(L270)/MAX(H271:H281)</f>
        <v>0</v>
      </c>
    </row>
    <row r="271" customFormat="false" ht="15" hidden="false" customHeight="false" outlineLevel="0" collapsed="false">
      <c r="A271" s="25" t="s">
        <v>282</v>
      </c>
      <c r="B271" s="25" t="str">
        <f aca="false">LEFT(A271,2)</f>
        <v>21</v>
      </c>
      <c r="C271" s="26" t="n">
        <f aca="false">VLOOKUP(MID(A271,4,4),MONTHS!$A$1:$B$12,2,0)</f>
        <v>4</v>
      </c>
      <c r="D271" s="26" t="n">
        <f aca="false">_xlfn.NUMBERVALUE(RIGHT(A271,2))-43</f>
        <v>23</v>
      </c>
      <c r="E271" s="27" t="n">
        <f aca="false">DATE(2000+D271,C271,B271)</f>
        <v>45037</v>
      </c>
      <c r="F271" s="28" t="n">
        <v>10.1398</v>
      </c>
      <c r="G271" s="28" t="n">
        <v>10.1399</v>
      </c>
      <c r="H271" s="28" t="n">
        <v>10.1398</v>
      </c>
      <c r="I271" s="47" t="n">
        <f aca="false">F271-F272</f>
        <v>0.000899999999999679</v>
      </c>
      <c r="J271" s="30" t="n">
        <f aca="false">100*I271/(F272*(E271-E272))</f>
        <v>0.0088767026008707</v>
      </c>
      <c r="K271" s="31" t="n">
        <f aca="false">IF(H271&lt;H272,1+K272,0)</f>
        <v>0</v>
      </c>
      <c r="L271" s="32" t="n">
        <f aca="false">MIN(0, H271-MAX(H271:H291))</f>
        <v>0</v>
      </c>
      <c r="M271" s="48" t="n">
        <f aca="false">ABS(L271)/MAX(H272:H282)</f>
        <v>0</v>
      </c>
    </row>
    <row r="272" customFormat="false" ht="15" hidden="false" customHeight="false" outlineLevel="0" collapsed="false">
      <c r="A272" s="25" t="s">
        <v>283</v>
      </c>
      <c r="B272" s="25" t="str">
        <f aca="false">LEFT(A272,2)</f>
        <v>20</v>
      </c>
      <c r="C272" s="26" t="n">
        <f aca="false">VLOOKUP(MID(A272,4,4),MONTHS!$A$1:$B$12,2,0)</f>
        <v>4</v>
      </c>
      <c r="D272" s="26" t="n">
        <f aca="false">_xlfn.NUMBERVALUE(RIGHT(A272,2))-43</f>
        <v>23</v>
      </c>
      <c r="E272" s="27" t="n">
        <f aca="false">DATE(2000+D272,C272,B272)</f>
        <v>45036</v>
      </c>
      <c r="F272" s="28" t="n">
        <v>10.1389</v>
      </c>
      <c r="G272" s="28" t="n">
        <v>10.139</v>
      </c>
      <c r="H272" s="28" t="n">
        <v>10.1389</v>
      </c>
      <c r="I272" s="47" t="n">
        <f aca="false">F272-F273</f>
        <v>0.000399999999999068</v>
      </c>
      <c r="J272" s="30" t="n">
        <f aca="false">100*I272/(F273*(E272-E273))</f>
        <v>0.00394535680819715</v>
      </c>
      <c r="K272" s="31" t="n">
        <f aca="false">IF(H272&lt;H273,1+K273,0)</f>
        <v>0</v>
      </c>
      <c r="L272" s="32" t="n">
        <f aca="false">MIN(0, H272-MAX(H272:H292))</f>
        <v>0</v>
      </c>
      <c r="M272" s="48" t="n">
        <f aca="false">ABS(L272)/MAX(H273:H283)</f>
        <v>0</v>
      </c>
    </row>
    <row r="273" customFormat="false" ht="15" hidden="false" customHeight="false" outlineLevel="0" collapsed="false">
      <c r="A273" s="25" t="s">
        <v>284</v>
      </c>
      <c r="B273" s="25" t="str">
        <f aca="false">LEFT(A273,2)</f>
        <v>19</v>
      </c>
      <c r="C273" s="26" t="n">
        <f aca="false">VLOOKUP(MID(A273,4,4),MONTHS!$A$1:$B$12,2,0)</f>
        <v>4</v>
      </c>
      <c r="D273" s="26" t="n">
        <f aca="false">_xlfn.NUMBERVALUE(RIGHT(A273,2))-43</f>
        <v>23</v>
      </c>
      <c r="E273" s="27" t="n">
        <f aca="false">DATE(2000+D273,C273,B273)</f>
        <v>45035</v>
      </c>
      <c r="F273" s="28" t="n">
        <v>10.1385</v>
      </c>
      <c r="G273" s="28" t="n">
        <v>10.1386</v>
      </c>
      <c r="H273" s="28" t="n">
        <v>10.1385</v>
      </c>
      <c r="I273" s="47" t="n">
        <f aca="false">F273-F274</f>
        <v>0.000700000000000145</v>
      </c>
      <c r="J273" s="30" t="n">
        <f aca="false">100*I273/(F274*(E273-E274))</f>
        <v>0.00690485115113876</v>
      </c>
      <c r="K273" s="31" t="n">
        <f aca="false">IF(H273&lt;H274,1+K274,0)</f>
        <v>0</v>
      </c>
      <c r="L273" s="32" t="n">
        <f aca="false">MIN(0, H273-MAX(H273:H293))</f>
        <v>0</v>
      </c>
      <c r="M273" s="48" t="n">
        <f aca="false">ABS(L273)/MAX(H274:H284)</f>
        <v>0</v>
      </c>
    </row>
    <row r="274" customFormat="false" ht="15" hidden="false" customHeight="false" outlineLevel="0" collapsed="false">
      <c r="A274" s="25" t="s">
        <v>285</v>
      </c>
      <c r="B274" s="25" t="str">
        <f aca="false">LEFT(A274,2)</f>
        <v>18</v>
      </c>
      <c r="C274" s="26" t="n">
        <f aca="false">VLOOKUP(MID(A274,4,4),MONTHS!$A$1:$B$12,2,0)</f>
        <v>4</v>
      </c>
      <c r="D274" s="26" t="n">
        <f aca="false">_xlfn.NUMBERVALUE(RIGHT(A274,2))-43</f>
        <v>23</v>
      </c>
      <c r="E274" s="27" t="n">
        <f aca="false">DATE(2000+D274,C274,B274)</f>
        <v>45034</v>
      </c>
      <c r="F274" s="28" t="n">
        <v>10.1378</v>
      </c>
      <c r="G274" s="28" t="n">
        <v>10.1379</v>
      </c>
      <c r="H274" s="28" t="n">
        <v>10.1378</v>
      </c>
      <c r="I274" s="47" t="n">
        <f aca="false">F274-F275</f>
        <v>9.99999999997669E-005</v>
      </c>
      <c r="J274" s="30" t="n">
        <f aca="false">100*I274/(F275*(E274-E275))</f>
        <v>0.000986417037392771</v>
      </c>
      <c r="K274" s="31" t="n">
        <f aca="false">IF(H274&lt;H275,1+K275,0)</f>
        <v>0</v>
      </c>
      <c r="L274" s="32" t="n">
        <f aca="false">MIN(0, H274-MAX(H274:H294))</f>
        <v>0</v>
      </c>
      <c r="M274" s="48" t="n">
        <f aca="false">ABS(L274)/MAX(H275:H285)</f>
        <v>0</v>
      </c>
    </row>
    <row r="275" customFormat="false" ht="15" hidden="false" customHeight="false" outlineLevel="0" collapsed="false">
      <c r="A275" s="25" t="s">
        <v>286</v>
      </c>
      <c r="B275" s="25" t="str">
        <f aca="false">LEFT(A275,2)</f>
        <v>17</v>
      </c>
      <c r="C275" s="26" t="n">
        <f aca="false">VLOOKUP(MID(A275,4,4),MONTHS!$A$1:$B$12,2,0)</f>
        <v>4</v>
      </c>
      <c r="D275" s="26" t="n">
        <f aca="false">_xlfn.NUMBERVALUE(RIGHT(A275,2))-43</f>
        <v>23</v>
      </c>
      <c r="E275" s="27" t="n">
        <f aca="false">DATE(2000+D275,C275,B275)</f>
        <v>45033</v>
      </c>
      <c r="F275" s="28" t="n">
        <v>10.1377</v>
      </c>
      <c r="G275" s="28" t="n">
        <v>10.1378</v>
      </c>
      <c r="H275" s="28" t="n">
        <v>10.1377</v>
      </c>
      <c r="I275" s="47" t="n">
        <f aca="false">F275-F276</f>
        <v>0.00210000000000043</v>
      </c>
      <c r="J275" s="30" t="n">
        <f aca="false">100*I275/(F276*(E275-E276))</f>
        <v>0.00414380993725174</v>
      </c>
      <c r="K275" s="31" t="n">
        <f aca="false">IF(H275&lt;H276,1+K276,0)</f>
        <v>0</v>
      </c>
      <c r="L275" s="32" t="n">
        <f aca="false">MIN(0, H275-MAX(H275:H295))</f>
        <v>0</v>
      </c>
      <c r="M275" s="48" t="n">
        <f aca="false">ABS(L275)/MAX(H276:H286)</f>
        <v>0</v>
      </c>
    </row>
    <row r="276" customFormat="false" ht="15" hidden="false" customHeight="false" outlineLevel="0" collapsed="false">
      <c r="A276" s="25" t="s">
        <v>287</v>
      </c>
      <c r="B276" s="25" t="str">
        <f aca="false">LEFT(A276,2)</f>
        <v>12</v>
      </c>
      <c r="C276" s="26" t="n">
        <f aca="false">VLOOKUP(MID(A276,4,4),MONTHS!$A$1:$B$12,2,0)</f>
        <v>4</v>
      </c>
      <c r="D276" s="26" t="n">
        <f aca="false">_xlfn.NUMBERVALUE(RIGHT(A276,2))-43</f>
        <v>23</v>
      </c>
      <c r="E276" s="27" t="n">
        <f aca="false">DATE(2000+D276,C276,B276)</f>
        <v>45028</v>
      </c>
      <c r="F276" s="28" t="n">
        <v>10.1356</v>
      </c>
      <c r="G276" s="28" t="n">
        <v>10.1357</v>
      </c>
      <c r="H276" s="28" t="n">
        <v>10.1356</v>
      </c>
      <c r="I276" s="47" t="n">
        <f aca="false">F276-F277</f>
        <v>0.000500000000000611</v>
      </c>
      <c r="J276" s="30" t="n">
        <f aca="false">100*I276/(F277*(E276-E277))</f>
        <v>0.00493335043562087</v>
      </c>
      <c r="K276" s="31" t="n">
        <f aca="false">IF(H276&lt;H277,1+K277,0)</f>
        <v>0</v>
      </c>
      <c r="L276" s="32" t="n">
        <f aca="false">MIN(0, H276-MAX(H276:H296))</f>
        <v>-0.000199999999999534</v>
      </c>
      <c r="M276" s="48" t="n">
        <f aca="false">ABS(L276)/MAX(H277:H287)</f>
        <v>1.97320389115347E-005</v>
      </c>
    </row>
    <row r="277" customFormat="false" ht="15" hidden="false" customHeight="false" outlineLevel="0" collapsed="false">
      <c r="A277" s="25" t="s">
        <v>288</v>
      </c>
      <c r="B277" s="25" t="str">
        <f aca="false">LEFT(A277,2)</f>
        <v>11</v>
      </c>
      <c r="C277" s="26" t="n">
        <f aca="false">VLOOKUP(MID(A277,4,4),MONTHS!$A$1:$B$12,2,0)</f>
        <v>4</v>
      </c>
      <c r="D277" s="26" t="n">
        <f aca="false">_xlfn.NUMBERVALUE(RIGHT(A277,2))-43</f>
        <v>23</v>
      </c>
      <c r="E277" s="27" t="n">
        <f aca="false">DATE(2000+D277,C277,B277)</f>
        <v>45027</v>
      </c>
      <c r="F277" s="28" t="n">
        <v>10.1351</v>
      </c>
      <c r="G277" s="28" t="n">
        <v>10.1352</v>
      </c>
      <c r="H277" s="28" t="n">
        <v>10.1351</v>
      </c>
      <c r="I277" s="47" t="n">
        <f aca="false">F277-F278</f>
        <v>0.000999999999999446</v>
      </c>
      <c r="J277" s="30" t="n">
        <f aca="false">100*I277/(F278*(E277-E278))</f>
        <v>0.00986767448514861</v>
      </c>
      <c r="K277" s="31" t="n">
        <f aca="false">IF(H277&lt;H278,1+K278,0)</f>
        <v>0</v>
      </c>
      <c r="L277" s="32" t="n">
        <f aca="false">MIN(0, H277-MAX(H277:H297))</f>
        <v>-0.000700000000000145</v>
      </c>
      <c r="M277" s="48" t="n">
        <f aca="false">ABS(L277)/MAX(H278:H288)</f>
        <v>6.90621361905469E-005</v>
      </c>
    </row>
    <row r="278" customFormat="false" ht="15" hidden="false" customHeight="false" outlineLevel="0" collapsed="false">
      <c r="A278" s="25" t="s">
        <v>289</v>
      </c>
      <c r="B278" s="25" t="str">
        <f aca="false">LEFT(A278,2)</f>
        <v>10</v>
      </c>
      <c r="C278" s="26" t="n">
        <f aca="false">VLOOKUP(MID(A278,4,4),MONTHS!$A$1:$B$12,2,0)</f>
        <v>4</v>
      </c>
      <c r="D278" s="26" t="n">
        <f aca="false">_xlfn.NUMBERVALUE(RIGHT(A278,2))-43</f>
        <v>23</v>
      </c>
      <c r="E278" s="27" t="n">
        <f aca="false">DATE(2000+D278,C278,B278)</f>
        <v>45026</v>
      </c>
      <c r="F278" s="28" t="n">
        <v>10.1341</v>
      </c>
      <c r="G278" s="28" t="n">
        <v>10.1342</v>
      </c>
      <c r="H278" s="28" t="n">
        <v>10.1341</v>
      </c>
      <c r="I278" s="47" t="n">
        <f aca="false">F278-F279</f>
        <v>0.000600000000000378</v>
      </c>
      <c r="J278" s="30" t="n">
        <f aca="false">100*I278/(F279*(E278-E279))</f>
        <v>0.00197365174915011</v>
      </c>
      <c r="K278" s="31" t="n">
        <f aca="false">IF(H278&lt;H279,1+K279,0)</f>
        <v>0</v>
      </c>
      <c r="L278" s="32" t="n">
        <f aca="false">MIN(0, H278-MAX(H278:H298))</f>
        <v>-0.00169999999999959</v>
      </c>
      <c r="M278" s="48" t="n">
        <f aca="false">ABS(L278)/MAX(H279:H289)</f>
        <v>0.000167722330748396</v>
      </c>
    </row>
    <row r="279" customFormat="false" ht="15" hidden="false" customHeight="false" outlineLevel="0" collapsed="false">
      <c r="A279" s="25" t="s">
        <v>290</v>
      </c>
      <c r="B279" s="25" t="str">
        <f aca="false">LEFT(A279,2)</f>
        <v>07</v>
      </c>
      <c r="C279" s="26" t="n">
        <f aca="false">VLOOKUP(MID(A279,4,4),MONTHS!$A$1:$B$12,2,0)</f>
        <v>4</v>
      </c>
      <c r="D279" s="26" t="n">
        <f aca="false">_xlfn.NUMBERVALUE(RIGHT(A279,2))-43</f>
        <v>23</v>
      </c>
      <c r="E279" s="27" t="n">
        <f aca="false">DATE(2000+D279,C279,B279)</f>
        <v>45023</v>
      </c>
      <c r="F279" s="28" t="n">
        <v>10.1335</v>
      </c>
      <c r="G279" s="28" t="n">
        <v>10.1336</v>
      </c>
      <c r="H279" s="28" t="n">
        <v>10.1335</v>
      </c>
      <c r="I279" s="47" t="n">
        <f aca="false">F279-F280</f>
        <v>0.00150000000000006</v>
      </c>
      <c r="J279" s="30" t="n">
        <f aca="false">100*I279/(F280*(E279-E280))</f>
        <v>0.00740228977497067</v>
      </c>
      <c r="K279" s="31" t="n">
        <f aca="false">IF(H279&lt;H280,1+K280,0)</f>
        <v>0</v>
      </c>
      <c r="L279" s="32" t="n">
        <f aca="false">MIN(0, H279-MAX(H279:H299))</f>
        <v>-0.00229999999999997</v>
      </c>
      <c r="M279" s="48" t="n">
        <f aca="false">ABS(L279)/MAX(H280:H290)</f>
        <v>0.000226918447483175</v>
      </c>
    </row>
    <row r="280" customFormat="false" ht="15" hidden="false" customHeight="false" outlineLevel="0" collapsed="false">
      <c r="A280" s="25" t="s">
        <v>291</v>
      </c>
      <c r="B280" s="25" t="str">
        <f aca="false">LEFT(A280,2)</f>
        <v>05</v>
      </c>
      <c r="C280" s="26" t="n">
        <f aca="false">VLOOKUP(MID(A280,4,4),MONTHS!$A$1:$B$12,2,0)</f>
        <v>4</v>
      </c>
      <c r="D280" s="26" t="n">
        <f aca="false">_xlfn.NUMBERVALUE(RIGHT(A280,2))-43</f>
        <v>23</v>
      </c>
      <c r="E280" s="27" t="n">
        <f aca="false">DATE(2000+D280,C280,B280)</f>
        <v>45021</v>
      </c>
      <c r="F280" s="28" t="n">
        <v>10.132</v>
      </c>
      <c r="G280" s="28" t="n">
        <v>10.1321</v>
      </c>
      <c r="H280" s="28" t="n">
        <v>10.132</v>
      </c>
      <c r="I280" s="47" t="n">
        <f aca="false">F280-F281</f>
        <v>0.000899999999999679</v>
      </c>
      <c r="J280" s="30" t="n">
        <f aca="false">100*I280/(F281*(E280-E281))</f>
        <v>0.0088835368321276</v>
      </c>
      <c r="K280" s="31" t="n">
        <f aca="false">IF(H280&lt;H281,1+K281,0)</f>
        <v>0</v>
      </c>
      <c r="L280" s="32" t="n">
        <f aca="false">MIN(0, H280-MAX(H280:H300))</f>
        <v>-0.00380000000000003</v>
      </c>
      <c r="M280" s="48" t="n">
        <f aca="false">ABS(L280)/MAX(H281:H291)</f>
        <v>0.000374908739320036</v>
      </c>
    </row>
    <row r="281" customFormat="false" ht="15" hidden="false" customHeight="false" outlineLevel="0" collapsed="false">
      <c r="A281" s="25" t="s">
        <v>292</v>
      </c>
      <c r="B281" s="25" t="str">
        <f aca="false">LEFT(A281,2)</f>
        <v>04</v>
      </c>
      <c r="C281" s="26" t="n">
        <f aca="false">VLOOKUP(MID(A281,4,4),MONTHS!$A$1:$B$12,2,0)</f>
        <v>4</v>
      </c>
      <c r="D281" s="26" t="n">
        <f aca="false">_xlfn.NUMBERVALUE(RIGHT(A281,2))-43</f>
        <v>23</v>
      </c>
      <c r="E281" s="27" t="n">
        <f aca="false">DATE(2000+D281,C281,B281)</f>
        <v>45020</v>
      </c>
      <c r="F281" s="28" t="n">
        <v>10.1311</v>
      </c>
      <c r="G281" s="28" t="n">
        <v>10.1312</v>
      </c>
      <c r="H281" s="28" t="n">
        <v>10.1311</v>
      </c>
      <c r="I281" s="47" t="n">
        <f aca="false">F281-F282</f>
        <v>-0.00179999999999936</v>
      </c>
      <c r="J281" s="30" t="n">
        <f aca="false">100*I281/(F282*(E281-E282))</f>
        <v>-0.0177639175359409</v>
      </c>
      <c r="K281" s="31" t="n">
        <f aca="false">IF(H281&lt;H282,1+K282,0)</f>
        <v>1</v>
      </c>
      <c r="L281" s="32" t="n">
        <f aca="false">MIN(0, H281-MAX(H281:H301))</f>
        <v>-0.0046999999999997</v>
      </c>
      <c r="M281" s="48" t="n">
        <f aca="false">ABS(L281)/MAX(H282:H292)</f>
        <v>0.000463702914422118</v>
      </c>
    </row>
    <row r="282" customFormat="false" ht="15" hidden="false" customHeight="false" outlineLevel="0" collapsed="false">
      <c r="A282" s="25" t="s">
        <v>293</v>
      </c>
      <c r="B282" s="25" t="str">
        <f aca="false">LEFT(A282,2)</f>
        <v>03</v>
      </c>
      <c r="C282" s="26" t="n">
        <f aca="false">VLOOKUP(MID(A282,4,4),MONTHS!$A$1:$B$12,2,0)</f>
        <v>4</v>
      </c>
      <c r="D282" s="26" t="n">
        <f aca="false">_xlfn.NUMBERVALUE(RIGHT(A282,2))-43</f>
        <v>23</v>
      </c>
      <c r="E282" s="27" t="n">
        <f aca="false">DATE(2000+D282,C282,B282)</f>
        <v>45019</v>
      </c>
      <c r="F282" s="28" t="n">
        <v>10.1329</v>
      </c>
      <c r="G282" s="28" t="n">
        <v>10.133</v>
      </c>
      <c r="H282" s="28" t="n">
        <v>10.1329</v>
      </c>
      <c r="I282" s="47" t="n">
        <f aca="false">F282-F283</f>
        <v>9.99999999997669E-005</v>
      </c>
      <c r="J282" s="30" t="n">
        <f aca="false">100*I282/(F283*(E282-E283))</f>
        <v>0.000328964682350936</v>
      </c>
      <c r="K282" s="31" t="n">
        <f aca="false">IF(H282&lt;H283,1+K283,0)</f>
        <v>0</v>
      </c>
      <c r="L282" s="32" t="n">
        <f aca="false">MIN(0, H282-MAX(H282:H302))</f>
        <v>-0.00290000000000035</v>
      </c>
      <c r="M282" s="48" t="n">
        <f aca="false">ABS(L282)/MAX(H283:H293)</f>
        <v>0.000286114564217955</v>
      </c>
    </row>
    <row r="283" customFormat="false" ht="15" hidden="false" customHeight="false" outlineLevel="0" collapsed="false">
      <c r="A283" s="25" t="s">
        <v>294</v>
      </c>
      <c r="B283" s="25" t="str">
        <f aca="false">LEFT(A283,2)</f>
        <v>31</v>
      </c>
      <c r="C283" s="26" t="n">
        <f aca="false">VLOOKUP(MID(A283,4,4),MONTHS!$A$1:$B$12,2,0)</f>
        <v>3</v>
      </c>
      <c r="D283" s="26" t="n">
        <f aca="false">_xlfn.NUMBERVALUE(RIGHT(A283,2))-43</f>
        <v>23</v>
      </c>
      <c r="E283" s="27" t="n">
        <f aca="false">DATE(2000+D283,C283,B283)</f>
        <v>45016</v>
      </c>
      <c r="F283" s="28" t="n">
        <v>10.1328</v>
      </c>
      <c r="G283" s="28" t="n">
        <v>10.1329</v>
      </c>
      <c r="H283" s="28" t="n">
        <v>10.1328</v>
      </c>
      <c r="I283" s="47" t="n">
        <f aca="false">F283-F284</f>
        <v>-0.000400000000000844</v>
      </c>
      <c r="J283" s="30" t="n">
        <f aca="false">100*I283/(F284*(E283-E284))</f>
        <v>-0.00394742036080255</v>
      </c>
      <c r="K283" s="31" t="n">
        <f aca="false">IF(H283&lt;H284,1+K284,0)</f>
        <v>4</v>
      </c>
      <c r="L283" s="32" t="n">
        <f aca="false">MIN(0, H283-MAX(H283:H303))</f>
        <v>-0.00300000000000011</v>
      </c>
      <c r="M283" s="48" t="n">
        <f aca="false">ABS(L283)/MAX(H284:H294)</f>
        <v>0.000295980583673722</v>
      </c>
    </row>
    <row r="284" customFormat="false" ht="15" hidden="false" customHeight="false" outlineLevel="0" collapsed="false">
      <c r="A284" s="25" t="s">
        <v>295</v>
      </c>
      <c r="B284" s="25" t="str">
        <f aca="false">LEFT(A284,2)</f>
        <v>30</v>
      </c>
      <c r="C284" s="26" t="n">
        <f aca="false">VLOOKUP(MID(A284,4,4),MONTHS!$A$1:$B$12,2,0)</f>
        <v>3</v>
      </c>
      <c r="D284" s="26" t="n">
        <f aca="false">_xlfn.NUMBERVALUE(RIGHT(A284,2))-43</f>
        <v>23</v>
      </c>
      <c r="E284" s="27" t="n">
        <f aca="false">DATE(2000+D284,C284,B284)</f>
        <v>45015</v>
      </c>
      <c r="F284" s="28" t="n">
        <v>10.1332</v>
      </c>
      <c r="G284" s="28" t="n">
        <v>10.1333</v>
      </c>
      <c r="H284" s="28" t="n">
        <v>10.1332</v>
      </c>
      <c r="I284" s="47" t="n">
        <f aca="false">F284-F285</f>
        <v>-0.00129999999999875</v>
      </c>
      <c r="J284" s="30" t="n">
        <f aca="false">100*I284/(F285*(E284-E285))</f>
        <v>-0.0128274705214736</v>
      </c>
      <c r="K284" s="31" t="n">
        <f aca="false">IF(H284&lt;H285,1+K285,0)</f>
        <v>3</v>
      </c>
      <c r="L284" s="32" t="n">
        <f aca="false">MIN(0, H284-MAX(H284:H304))</f>
        <v>-0.00259999999999927</v>
      </c>
      <c r="M284" s="48" t="n">
        <f aca="false">ABS(L284)/MAX(H285:H295)</f>
        <v>0.000256516505850477</v>
      </c>
    </row>
    <row r="285" customFormat="false" ht="15" hidden="false" customHeight="false" outlineLevel="0" collapsed="false">
      <c r="A285" s="25" t="s">
        <v>296</v>
      </c>
      <c r="B285" s="25" t="str">
        <f aca="false">LEFT(A285,2)</f>
        <v>29</v>
      </c>
      <c r="C285" s="26" t="n">
        <f aca="false">VLOOKUP(MID(A285,4,4),MONTHS!$A$1:$B$12,2,0)</f>
        <v>3</v>
      </c>
      <c r="D285" s="26" t="n">
        <f aca="false">_xlfn.NUMBERVALUE(RIGHT(A285,2))-43</f>
        <v>23</v>
      </c>
      <c r="E285" s="27" t="n">
        <f aca="false">DATE(2000+D285,C285,B285)</f>
        <v>45014</v>
      </c>
      <c r="F285" s="28" t="n">
        <v>10.1345</v>
      </c>
      <c r="G285" s="28" t="n">
        <v>10.1346</v>
      </c>
      <c r="H285" s="28" t="n">
        <v>10.1345</v>
      </c>
      <c r="I285" s="47" t="n">
        <f aca="false">F285-F286</f>
        <v>-0.00110000000000099</v>
      </c>
      <c r="J285" s="30" t="n">
        <f aca="false">100*I285/(F286*(E285-E286))</f>
        <v>-0.0108528355499525</v>
      </c>
      <c r="K285" s="31" t="n">
        <f aca="false">IF(H285&lt;H286,1+K286,0)</f>
        <v>2</v>
      </c>
      <c r="L285" s="32" t="n">
        <f aca="false">MIN(0, H285-MAX(H285:H305))</f>
        <v>-0.00130000000000052</v>
      </c>
      <c r="M285" s="48" t="n">
        <f aca="false">ABS(L285)/MAX(H286:H296)</f>
        <v>0.000128258252925326</v>
      </c>
    </row>
    <row r="286" customFormat="false" ht="15" hidden="false" customHeight="false" outlineLevel="0" collapsed="false">
      <c r="A286" s="25" t="s">
        <v>297</v>
      </c>
      <c r="B286" s="25" t="str">
        <f aca="false">LEFT(A286,2)</f>
        <v>28</v>
      </c>
      <c r="C286" s="26" t="n">
        <f aca="false">VLOOKUP(MID(A286,4,4),MONTHS!$A$1:$B$12,2,0)</f>
        <v>3</v>
      </c>
      <c r="D286" s="26" t="n">
        <f aca="false">_xlfn.NUMBERVALUE(RIGHT(A286,2))-43</f>
        <v>23</v>
      </c>
      <c r="E286" s="27" t="n">
        <f aca="false">DATE(2000+D286,C286,B286)</f>
        <v>45013</v>
      </c>
      <c r="F286" s="28" t="n">
        <v>10.1356</v>
      </c>
      <c r="G286" s="28" t="n">
        <v>10.1357</v>
      </c>
      <c r="H286" s="28" t="n">
        <v>10.1356</v>
      </c>
      <c r="I286" s="47" t="n">
        <f aca="false">F286-F287</f>
        <v>-0.000199999999999534</v>
      </c>
      <c r="J286" s="30" t="n">
        <f aca="false">100*I286/(F287*(E286-E287))</f>
        <v>-0.00197320389115347</v>
      </c>
      <c r="K286" s="31" t="n">
        <f aca="false">IF(H286&lt;H287,1+K287,0)</f>
        <v>1</v>
      </c>
      <c r="L286" s="32" t="n">
        <f aca="false">MIN(0, H286-MAX(H286:H306))</f>
        <v>-0.000199999999999534</v>
      </c>
      <c r="M286" s="48" t="n">
        <f aca="false">ABS(L286)/MAX(H287:H297)</f>
        <v>1.97320389115347E-005</v>
      </c>
    </row>
    <row r="287" customFormat="false" ht="15" hidden="false" customHeight="false" outlineLevel="0" collapsed="false">
      <c r="A287" s="25" t="s">
        <v>298</v>
      </c>
      <c r="B287" s="25" t="str">
        <f aca="false">LEFT(A287,2)</f>
        <v>27</v>
      </c>
      <c r="C287" s="26" t="n">
        <f aca="false">VLOOKUP(MID(A287,4,4),MONTHS!$A$1:$B$12,2,0)</f>
        <v>3</v>
      </c>
      <c r="D287" s="26" t="n">
        <f aca="false">_xlfn.NUMBERVALUE(RIGHT(A287,2))-43</f>
        <v>23</v>
      </c>
      <c r="E287" s="27" t="n">
        <f aca="false">DATE(2000+D287,C287,B287)</f>
        <v>45012</v>
      </c>
      <c r="F287" s="28" t="n">
        <v>10.1358</v>
      </c>
      <c r="G287" s="28" t="n">
        <v>10.1359</v>
      </c>
      <c r="H287" s="28" t="n">
        <v>10.1358</v>
      </c>
      <c r="I287" s="47" t="n">
        <f aca="false">F287-F288</f>
        <v>0.00109999999999921</v>
      </c>
      <c r="J287" s="30" t="n">
        <f aca="false">100*I287/(F288*(E287-E288))</f>
        <v>0.00361793310770328</v>
      </c>
      <c r="K287" s="31" t="n">
        <f aca="false">IF(H287&lt;H288,1+K288,0)</f>
        <v>0</v>
      </c>
      <c r="L287" s="32" t="n">
        <f aca="false">MIN(0, H287-MAX(H287:H307))</f>
        <v>0</v>
      </c>
      <c r="M287" s="48" t="n">
        <f aca="false">ABS(L287)/MAX(H288:H298)</f>
        <v>0</v>
      </c>
    </row>
    <row r="288" customFormat="false" ht="15" hidden="false" customHeight="false" outlineLevel="0" collapsed="false">
      <c r="A288" s="25" t="s">
        <v>299</v>
      </c>
      <c r="B288" s="25" t="str">
        <f aca="false">LEFT(A288,2)</f>
        <v>24</v>
      </c>
      <c r="C288" s="26" t="n">
        <f aca="false">VLOOKUP(MID(A288,4,4),MONTHS!$A$1:$B$12,2,0)</f>
        <v>3</v>
      </c>
      <c r="D288" s="26" t="n">
        <f aca="false">_xlfn.NUMBERVALUE(RIGHT(A288,2))-43</f>
        <v>23</v>
      </c>
      <c r="E288" s="27" t="n">
        <f aca="false">DATE(2000+D288,C288,B288)</f>
        <v>45009</v>
      </c>
      <c r="F288" s="28" t="n">
        <v>10.1347</v>
      </c>
      <c r="G288" s="28" t="n">
        <v>10.1348</v>
      </c>
      <c r="H288" s="28" t="n">
        <v>10.1347</v>
      </c>
      <c r="I288" s="47" t="n">
        <f aca="false">F288-F289</f>
        <v>0.00140000000000029</v>
      </c>
      <c r="J288" s="30" t="n">
        <f aca="false">100*I288/(F289*(E288-E289))</f>
        <v>0.0138158349205125</v>
      </c>
      <c r="K288" s="31" t="n">
        <f aca="false">IF(H288&lt;H289,1+K289,0)</f>
        <v>0</v>
      </c>
      <c r="L288" s="32" t="n">
        <f aca="false">MIN(0, H288-MAX(H288:H308))</f>
        <v>0</v>
      </c>
      <c r="M288" s="48" t="n">
        <f aca="false">ABS(L288)/MAX(H289:H299)</f>
        <v>0</v>
      </c>
    </row>
    <row r="289" customFormat="false" ht="15" hidden="false" customHeight="false" outlineLevel="0" collapsed="false">
      <c r="A289" s="25" t="s">
        <v>300</v>
      </c>
      <c r="B289" s="25" t="str">
        <f aca="false">LEFT(A289,2)</f>
        <v>23</v>
      </c>
      <c r="C289" s="26" t="n">
        <f aca="false">VLOOKUP(MID(A289,4,4),MONTHS!$A$1:$B$12,2,0)</f>
        <v>3</v>
      </c>
      <c r="D289" s="26" t="n">
        <f aca="false">_xlfn.NUMBERVALUE(RIGHT(A289,2))-43</f>
        <v>23</v>
      </c>
      <c r="E289" s="27" t="n">
        <f aca="false">DATE(2000+D289,C289,B289)</f>
        <v>45008</v>
      </c>
      <c r="F289" s="28" t="n">
        <v>10.1333</v>
      </c>
      <c r="G289" s="28" t="n">
        <v>10.1334</v>
      </c>
      <c r="H289" s="28" t="n">
        <v>10.1333</v>
      </c>
      <c r="I289" s="47" t="n">
        <f aca="false">F289-F290</f>
        <v>0.00200000000000067</v>
      </c>
      <c r="J289" s="30" t="n">
        <f aca="false">100*I289/(F290*(E289-E290))</f>
        <v>0.019740803253291</v>
      </c>
      <c r="K289" s="31" t="n">
        <f aca="false">IF(H289&lt;H290,1+K290,0)</f>
        <v>0</v>
      </c>
      <c r="L289" s="32" t="n">
        <f aca="false">MIN(0, H289-MAX(H289:H309))</f>
        <v>0</v>
      </c>
      <c r="M289" s="48" t="n">
        <f aca="false">ABS(L289)/MAX(H290:H300)</f>
        <v>0</v>
      </c>
    </row>
    <row r="290" customFormat="false" ht="15" hidden="false" customHeight="false" outlineLevel="0" collapsed="false">
      <c r="A290" s="25" t="s">
        <v>301</v>
      </c>
      <c r="B290" s="25" t="str">
        <f aca="false">LEFT(A290,2)</f>
        <v>22</v>
      </c>
      <c r="C290" s="26" t="n">
        <f aca="false">VLOOKUP(MID(A290,4,4),MONTHS!$A$1:$B$12,2,0)</f>
        <v>3</v>
      </c>
      <c r="D290" s="26" t="n">
        <f aca="false">_xlfn.NUMBERVALUE(RIGHT(A290,2))-43</f>
        <v>23</v>
      </c>
      <c r="E290" s="27" t="n">
        <f aca="false">DATE(2000+D290,C290,B290)</f>
        <v>45007</v>
      </c>
      <c r="F290" s="28" t="n">
        <v>10.1313</v>
      </c>
      <c r="G290" s="28" t="n">
        <v>10.1314</v>
      </c>
      <c r="H290" s="28" t="n">
        <v>10.1313</v>
      </c>
      <c r="I290" s="47" t="n">
        <f aca="false">F290-F291</f>
        <v>0.000999999999999446</v>
      </c>
      <c r="J290" s="30" t="n">
        <f aca="false">100*I290/(F291*(E290-E291))</f>
        <v>0.00987137597109114</v>
      </c>
      <c r="K290" s="31" t="n">
        <f aca="false">IF(H290&lt;H291,1+K291,0)</f>
        <v>0</v>
      </c>
      <c r="L290" s="32" t="n">
        <f aca="false">MIN(0, H290-MAX(H290:H310))</f>
        <v>0</v>
      </c>
      <c r="M290" s="48" t="n">
        <f aca="false">ABS(L290)/MAX(H291:H301)</f>
        <v>0</v>
      </c>
    </row>
    <row r="291" customFormat="false" ht="15" hidden="false" customHeight="false" outlineLevel="0" collapsed="false">
      <c r="A291" s="25" t="s">
        <v>302</v>
      </c>
      <c r="B291" s="25" t="str">
        <f aca="false">LEFT(A291,2)</f>
        <v>21</v>
      </c>
      <c r="C291" s="26" t="n">
        <f aca="false">VLOOKUP(MID(A291,4,4),MONTHS!$A$1:$B$12,2,0)</f>
        <v>3</v>
      </c>
      <c r="D291" s="26" t="n">
        <f aca="false">_xlfn.NUMBERVALUE(RIGHT(A291,2))-43</f>
        <v>23</v>
      </c>
      <c r="E291" s="27" t="n">
        <f aca="false">DATE(2000+D291,C291,B291)</f>
        <v>45006</v>
      </c>
      <c r="F291" s="28" t="n">
        <v>10.1303</v>
      </c>
      <c r="G291" s="28" t="n">
        <v>10.1304</v>
      </c>
      <c r="H291" s="28" t="n">
        <v>10.1303</v>
      </c>
      <c r="I291" s="47" t="n">
        <f aca="false">F291-F292</f>
        <v>0.00109999999999921</v>
      </c>
      <c r="J291" s="30" t="n">
        <f aca="false">100*I291/(F292*(E291-E292))</f>
        <v>0.0108596927694113</v>
      </c>
      <c r="K291" s="31" t="n">
        <f aca="false">IF(H291&lt;H292,1+K292,0)</f>
        <v>0</v>
      </c>
      <c r="L291" s="32" t="n">
        <f aca="false">MIN(0, H291-MAX(H291:H311))</f>
        <v>0</v>
      </c>
      <c r="M291" s="48" t="n">
        <f aca="false">ABS(L291)/MAX(H292:H302)</f>
        <v>0</v>
      </c>
    </row>
    <row r="292" customFormat="false" ht="15" hidden="false" customHeight="false" outlineLevel="0" collapsed="false">
      <c r="A292" s="25" t="s">
        <v>303</v>
      </c>
      <c r="B292" s="25" t="str">
        <f aca="false">LEFT(A292,2)</f>
        <v>20</v>
      </c>
      <c r="C292" s="26" t="n">
        <f aca="false">VLOOKUP(MID(A292,4,4),MONTHS!$A$1:$B$12,2,0)</f>
        <v>3</v>
      </c>
      <c r="D292" s="26" t="n">
        <f aca="false">_xlfn.NUMBERVALUE(RIGHT(A292,2))-43</f>
        <v>23</v>
      </c>
      <c r="E292" s="27" t="n">
        <f aca="false">DATE(2000+D292,C292,B292)</f>
        <v>45005</v>
      </c>
      <c r="F292" s="28" t="n">
        <v>10.1292</v>
      </c>
      <c r="G292" s="28" t="n">
        <v>10.1293</v>
      </c>
      <c r="H292" s="28" t="n">
        <v>10.1292</v>
      </c>
      <c r="I292" s="47" t="n">
        <f aca="false">F292-F293</f>
        <v>0.00280000000000058</v>
      </c>
      <c r="J292" s="30" t="n">
        <f aca="false">100*I292/(F293*(E292-E293))</f>
        <v>0.00921683256965483</v>
      </c>
      <c r="K292" s="31" t="n">
        <f aca="false">IF(H292&lt;H293,1+K293,0)</f>
        <v>0</v>
      </c>
      <c r="L292" s="32" t="n">
        <f aca="false">MIN(0, H292-MAX(H292:H312))</f>
        <v>0</v>
      </c>
      <c r="M292" s="48" t="n">
        <f aca="false">ABS(L292)/MAX(H293:H303)</f>
        <v>0</v>
      </c>
    </row>
    <row r="293" customFormat="false" ht="15" hidden="false" customHeight="false" outlineLevel="0" collapsed="false">
      <c r="A293" s="25" t="s">
        <v>304</v>
      </c>
      <c r="B293" s="25" t="str">
        <f aca="false">LEFT(A293,2)</f>
        <v>17</v>
      </c>
      <c r="C293" s="26" t="n">
        <f aca="false">VLOOKUP(MID(A293,4,4),MONTHS!$A$1:$B$12,2,0)</f>
        <v>3</v>
      </c>
      <c r="D293" s="26" t="n">
        <f aca="false">_xlfn.NUMBERVALUE(RIGHT(A293,2))-43</f>
        <v>23</v>
      </c>
      <c r="E293" s="27" t="n">
        <f aca="false">DATE(2000+D293,C293,B293)</f>
        <v>45002</v>
      </c>
      <c r="F293" s="28" t="n">
        <v>10.1264</v>
      </c>
      <c r="G293" s="28" t="n">
        <v>10.1265</v>
      </c>
      <c r="H293" s="28" t="n">
        <v>10.1264</v>
      </c>
      <c r="I293" s="47" t="n">
        <f aca="false">F293-F294</f>
        <v>0.000899999999999679</v>
      </c>
      <c r="J293" s="30" t="n">
        <f aca="false">100*I293/(F294*(E293-E294))</f>
        <v>0.00888844995308556</v>
      </c>
      <c r="K293" s="31" t="n">
        <f aca="false">IF(H293&lt;H294,1+K294,0)</f>
        <v>0</v>
      </c>
      <c r="L293" s="32" t="n">
        <f aca="false">MIN(0, H293-MAX(H293:H313))</f>
        <v>0</v>
      </c>
      <c r="M293" s="48" t="n">
        <f aca="false">ABS(L293)/MAX(H294:H304)</f>
        <v>0</v>
      </c>
    </row>
    <row r="294" customFormat="false" ht="15" hidden="false" customHeight="false" outlineLevel="0" collapsed="false">
      <c r="A294" s="25" t="s">
        <v>305</v>
      </c>
      <c r="B294" s="25" t="str">
        <f aca="false">LEFT(A294,2)</f>
        <v>16</v>
      </c>
      <c r="C294" s="26" t="n">
        <f aca="false">VLOOKUP(MID(A294,4,4),MONTHS!$A$1:$B$12,2,0)</f>
        <v>3</v>
      </c>
      <c r="D294" s="26" t="n">
        <f aca="false">_xlfn.NUMBERVALUE(RIGHT(A294,2))-43</f>
        <v>23</v>
      </c>
      <c r="E294" s="27" t="n">
        <f aca="false">DATE(2000+D294,C294,B294)</f>
        <v>45001</v>
      </c>
      <c r="F294" s="28" t="n">
        <v>10.1255</v>
      </c>
      <c r="G294" s="28" t="n">
        <v>10.1256</v>
      </c>
      <c r="H294" s="28" t="n">
        <v>10.1255</v>
      </c>
      <c r="I294" s="47" t="n">
        <f aca="false">F294-F295</f>
        <v>0.00159999999999982</v>
      </c>
      <c r="J294" s="30" t="n">
        <f aca="false">100*I294/(F295*(E294-E295))</f>
        <v>0.0158041861338004</v>
      </c>
      <c r="K294" s="31" t="n">
        <f aca="false">IF(H294&lt;H295,1+K295,0)</f>
        <v>0</v>
      </c>
      <c r="L294" s="32" t="n">
        <f aca="false">MIN(0, H294-MAX(H294:H314))</f>
        <v>0</v>
      </c>
      <c r="M294" s="48" t="n">
        <f aca="false">ABS(L294)/MAX(H295:H305)</f>
        <v>0</v>
      </c>
    </row>
    <row r="295" customFormat="false" ht="15" hidden="false" customHeight="false" outlineLevel="0" collapsed="false">
      <c r="A295" s="25" t="s">
        <v>306</v>
      </c>
      <c r="B295" s="25" t="str">
        <f aca="false">LEFT(A295,2)</f>
        <v>15</v>
      </c>
      <c r="C295" s="26" t="n">
        <f aca="false">VLOOKUP(MID(A295,4,4),MONTHS!$A$1:$B$12,2,0)</f>
        <v>3</v>
      </c>
      <c r="D295" s="26" t="n">
        <f aca="false">_xlfn.NUMBERVALUE(RIGHT(A295,2))-43</f>
        <v>23</v>
      </c>
      <c r="E295" s="27" t="n">
        <f aca="false">DATE(2000+D295,C295,B295)</f>
        <v>45000</v>
      </c>
      <c r="F295" s="28" t="n">
        <v>10.1239</v>
      </c>
      <c r="G295" s="28" t="n">
        <v>10.124</v>
      </c>
      <c r="H295" s="28" t="n">
        <v>10.1239</v>
      </c>
      <c r="I295" s="47" t="n">
        <f aca="false">F295-F296</f>
        <v>0.00150000000000006</v>
      </c>
      <c r="J295" s="30" t="n">
        <f aca="false">100*I295/(F296*(E295-E296))</f>
        <v>0.0148186200900978</v>
      </c>
      <c r="K295" s="31" t="n">
        <f aca="false">IF(H295&lt;H296,1+K296,0)</f>
        <v>0</v>
      </c>
      <c r="L295" s="32" t="n">
        <f aca="false">MIN(0, H295-MAX(H295:H315))</f>
        <v>0</v>
      </c>
      <c r="M295" s="48" t="n">
        <f aca="false">ABS(L295)/MAX(H296:H306)</f>
        <v>0</v>
      </c>
    </row>
    <row r="296" customFormat="false" ht="15" hidden="false" customHeight="false" outlineLevel="0" collapsed="false">
      <c r="A296" s="25" t="s">
        <v>307</v>
      </c>
      <c r="B296" s="25" t="str">
        <f aca="false">LEFT(A296,2)</f>
        <v>14</v>
      </c>
      <c r="C296" s="26" t="n">
        <f aca="false">VLOOKUP(MID(A296,4,4),MONTHS!$A$1:$B$12,2,0)</f>
        <v>3</v>
      </c>
      <c r="D296" s="26" t="n">
        <f aca="false">_xlfn.NUMBERVALUE(RIGHT(A296,2))-43</f>
        <v>23</v>
      </c>
      <c r="E296" s="27" t="n">
        <f aca="false">DATE(2000+D296,C296,B296)</f>
        <v>44999</v>
      </c>
      <c r="F296" s="28" t="n">
        <v>10.1224</v>
      </c>
      <c r="G296" s="28" t="n">
        <v>10.1225</v>
      </c>
      <c r="H296" s="28" t="n">
        <v>10.1224</v>
      </c>
      <c r="I296" s="47" t="n">
        <f aca="false">F296-F297</f>
        <v>0.00170000000000137</v>
      </c>
      <c r="J296" s="30" t="n">
        <f aca="false">100*I296/(F297*(E296-E297))</f>
        <v>0.0167972571067354</v>
      </c>
      <c r="K296" s="31" t="n">
        <f aca="false">IF(H296&lt;H297,1+K297,0)</f>
        <v>0</v>
      </c>
      <c r="L296" s="32" t="n">
        <f aca="false">MIN(0, H296-MAX(H296:H316))</f>
        <v>0</v>
      </c>
      <c r="M296" s="48" t="n">
        <f aca="false">ABS(L296)/MAX(H297:H307)</f>
        <v>0</v>
      </c>
    </row>
    <row r="297" customFormat="false" ht="15" hidden="false" customHeight="false" outlineLevel="0" collapsed="false">
      <c r="A297" s="25" t="s">
        <v>308</v>
      </c>
      <c r="B297" s="25" t="str">
        <f aca="false">LEFT(A297,2)</f>
        <v>13</v>
      </c>
      <c r="C297" s="26" t="n">
        <f aca="false">VLOOKUP(MID(A297,4,4),MONTHS!$A$1:$B$12,2,0)</f>
        <v>3</v>
      </c>
      <c r="D297" s="26" t="n">
        <f aca="false">_xlfn.NUMBERVALUE(RIGHT(A297,2))-43</f>
        <v>23</v>
      </c>
      <c r="E297" s="27" t="n">
        <f aca="false">DATE(2000+D297,C297,B297)</f>
        <v>44998</v>
      </c>
      <c r="F297" s="28" t="n">
        <v>10.1207</v>
      </c>
      <c r="G297" s="28" t="n">
        <v>10.1208</v>
      </c>
      <c r="H297" s="28" t="n">
        <v>10.1207</v>
      </c>
      <c r="I297" s="47" t="n">
        <f aca="false">F297-F298</f>
        <v>0.00269999999999904</v>
      </c>
      <c r="J297" s="30" t="n">
        <f aca="false">100*I297/(F298*(E297-E298))</f>
        <v>0.00889503854516385</v>
      </c>
      <c r="K297" s="31" t="n">
        <f aca="false">IF(H297&lt;H298,1+K298,0)</f>
        <v>0</v>
      </c>
      <c r="L297" s="32" t="n">
        <f aca="false">MIN(0, H297-MAX(H297:H317))</f>
        <v>0</v>
      </c>
      <c r="M297" s="48" t="n">
        <f aca="false">ABS(L297)/MAX(H298:H308)</f>
        <v>0</v>
      </c>
    </row>
    <row r="298" customFormat="false" ht="15" hidden="false" customHeight="false" outlineLevel="0" collapsed="false">
      <c r="A298" s="25" t="s">
        <v>309</v>
      </c>
      <c r="B298" s="25" t="str">
        <f aca="false">LEFT(A298,2)</f>
        <v>10</v>
      </c>
      <c r="C298" s="26" t="n">
        <f aca="false">VLOOKUP(MID(A298,4,4),MONTHS!$A$1:$B$12,2,0)</f>
        <v>3</v>
      </c>
      <c r="D298" s="26" t="n">
        <f aca="false">_xlfn.NUMBERVALUE(RIGHT(A298,2))-43</f>
        <v>23</v>
      </c>
      <c r="E298" s="27" t="n">
        <f aca="false">DATE(2000+D298,C298,B298)</f>
        <v>44995</v>
      </c>
      <c r="F298" s="28" t="n">
        <v>10.118</v>
      </c>
      <c r="G298" s="28" t="n">
        <v>10.1181</v>
      </c>
      <c r="H298" s="28" t="n">
        <v>10.118</v>
      </c>
      <c r="I298" s="47" t="n">
        <f aca="false">F298-F299</f>
        <v>0.000899999999999679</v>
      </c>
      <c r="J298" s="30" t="n">
        <f aca="false">100*I298/(F299*(E298-E299))</f>
        <v>0.00889582983265638</v>
      </c>
      <c r="K298" s="31" t="n">
        <f aca="false">IF(H298&lt;H299,1+K299,0)</f>
        <v>0</v>
      </c>
      <c r="L298" s="32" t="n">
        <f aca="false">MIN(0, H298-MAX(H298:H318))</f>
        <v>0</v>
      </c>
      <c r="M298" s="48" t="n">
        <f aca="false">ABS(L298)/MAX(H299:H309)</f>
        <v>0</v>
      </c>
    </row>
    <row r="299" customFormat="false" ht="15" hidden="false" customHeight="false" outlineLevel="0" collapsed="false">
      <c r="A299" s="25" t="s">
        <v>310</v>
      </c>
      <c r="B299" s="25" t="str">
        <f aca="false">LEFT(A299,2)</f>
        <v>09</v>
      </c>
      <c r="C299" s="26" t="n">
        <f aca="false">VLOOKUP(MID(A299,4,4),MONTHS!$A$1:$B$12,2,0)</f>
        <v>3</v>
      </c>
      <c r="D299" s="26" t="n">
        <f aca="false">_xlfn.NUMBERVALUE(RIGHT(A299,2))-43</f>
        <v>23</v>
      </c>
      <c r="E299" s="27" t="n">
        <f aca="false">DATE(2000+D299,C299,B299)</f>
        <v>44994</v>
      </c>
      <c r="F299" s="28" t="n">
        <v>10.1171</v>
      </c>
      <c r="G299" s="28" t="n">
        <v>10.1172</v>
      </c>
      <c r="H299" s="28" t="n">
        <v>10.1171</v>
      </c>
      <c r="I299" s="47" t="n">
        <f aca="false">F299-F300</f>
        <v>0.00140000000000029</v>
      </c>
      <c r="J299" s="30" t="n">
        <f aca="false">100*I299/(F300*(E299-E300))</f>
        <v>0.0138398726731743</v>
      </c>
      <c r="K299" s="31" t="n">
        <f aca="false">IF(H299&lt;H300,1+K300,0)</f>
        <v>0</v>
      </c>
      <c r="L299" s="32" t="n">
        <f aca="false">MIN(0, H299-MAX(H299:H319))</f>
        <v>0</v>
      </c>
      <c r="M299" s="48" t="n">
        <f aca="false">ABS(L299)/MAX(H300:H310)</f>
        <v>0</v>
      </c>
    </row>
    <row r="300" customFormat="false" ht="15" hidden="false" customHeight="false" outlineLevel="0" collapsed="false">
      <c r="A300" s="25" t="s">
        <v>311</v>
      </c>
      <c r="B300" s="25" t="str">
        <f aca="false">LEFT(A300,2)</f>
        <v>08</v>
      </c>
      <c r="C300" s="26" t="n">
        <f aca="false">VLOOKUP(MID(A300,4,4),MONTHS!$A$1:$B$12,2,0)</f>
        <v>3</v>
      </c>
      <c r="D300" s="26" t="n">
        <f aca="false">_xlfn.NUMBERVALUE(RIGHT(A300,2))-43</f>
        <v>23</v>
      </c>
      <c r="E300" s="27" t="n">
        <f aca="false">DATE(2000+D300,C300,B300)</f>
        <v>44993</v>
      </c>
      <c r="F300" s="28" t="n">
        <v>10.1157</v>
      </c>
      <c r="G300" s="28" t="n">
        <v>10.1158</v>
      </c>
      <c r="H300" s="28" t="n">
        <v>10.1157</v>
      </c>
      <c r="I300" s="47" t="n">
        <f aca="false">F300-F301</f>
        <v>0.000400000000000844</v>
      </c>
      <c r="J300" s="30" t="n">
        <f aca="false">100*I300/(F301*(E300-E301))</f>
        <v>0.00395440570226137</v>
      </c>
      <c r="K300" s="31" t="n">
        <f aca="false">IF(H300&lt;H301,1+K301,0)</f>
        <v>0</v>
      </c>
      <c r="L300" s="32" t="n">
        <f aca="false">MIN(0, H300-MAX(H300:H320))</f>
        <v>0</v>
      </c>
      <c r="M300" s="48" t="n">
        <f aca="false">ABS(L300)/MAX(H301:H311)</f>
        <v>0</v>
      </c>
    </row>
    <row r="301" customFormat="false" ht="15" hidden="false" customHeight="false" outlineLevel="0" collapsed="false">
      <c r="A301" s="25" t="s">
        <v>312</v>
      </c>
      <c r="B301" s="25" t="str">
        <f aca="false">LEFT(A301,2)</f>
        <v>07</v>
      </c>
      <c r="C301" s="26" t="n">
        <f aca="false">VLOOKUP(MID(A301,4,4),MONTHS!$A$1:$B$12,2,0)</f>
        <v>3</v>
      </c>
      <c r="D301" s="26" t="n">
        <f aca="false">_xlfn.NUMBERVALUE(RIGHT(A301,2))-43</f>
        <v>23</v>
      </c>
      <c r="E301" s="27" t="n">
        <f aca="false">DATE(2000+D301,C301,B301)</f>
        <v>44992</v>
      </c>
      <c r="F301" s="28" t="n">
        <v>10.1153</v>
      </c>
      <c r="G301" s="28" t="n">
        <v>10.1154</v>
      </c>
      <c r="H301" s="28" t="n">
        <v>10.1153</v>
      </c>
      <c r="I301" s="47" t="n">
        <f aca="false">F301-F302</f>
        <v>0.00300000000000011</v>
      </c>
      <c r="J301" s="30" t="n">
        <f aca="false">100*I301/(F302*(E301-E302))</f>
        <v>0.00741671034285008</v>
      </c>
      <c r="K301" s="31" t="n">
        <f aca="false">IF(H301&lt;H302,1+K302,0)</f>
        <v>0</v>
      </c>
      <c r="L301" s="32" t="n">
        <f aca="false">MIN(0, H301-MAX(H301:H321))</f>
        <v>0</v>
      </c>
      <c r="M301" s="48" t="n">
        <f aca="false">ABS(L301)/MAX(H302:H312)</f>
        <v>0</v>
      </c>
    </row>
    <row r="302" customFormat="false" ht="15" hidden="false" customHeight="false" outlineLevel="0" collapsed="false">
      <c r="A302" s="25" t="s">
        <v>313</v>
      </c>
      <c r="B302" s="25" t="str">
        <f aca="false">LEFT(A302,2)</f>
        <v>03</v>
      </c>
      <c r="C302" s="26" t="n">
        <f aca="false">VLOOKUP(MID(A302,4,4),MONTHS!$A$1:$B$12,2,0)</f>
        <v>3</v>
      </c>
      <c r="D302" s="26" t="n">
        <f aca="false">_xlfn.NUMBERVALUE(RIGHT(A302,2))-43</f>
        <v>23</v>
      </c>
      <c r="E302" s="27" t="n">
        <f aca="false">DATE(2000+D302,C302,B302)</f>
        <v>44988</v>
      </c>
      <c r="F302" s="28" t="n">
        <v>10.1123</v>
      </c>
      <c r="G302" s="28" t="n">
        <v>10.1124</v>
      </c>
      <c r="H302" s="28" t="n">
        <v>10.1123</v>
      </c>
      <c r="I302" s="47" t="n">
        <f aca="false">F302-F303</f>
        <v>0.000899999999999679</v>
      </c>
      <c r="J302" s="30" t="n">
        <f aca="false">100*I302/(F303*(E302-E303))</f>
        <v>0.00890084459125026</v>
      </c>
      <c r="K302" s="31" t="n">
        <f aca="false">IF(H302&lt;H303,1+K303,0)</f>
        <v>0</v>
      </c>
      <c r="L302" s="32" t="n">
        <f aca="false">MIN(0, H302-MAX(H302:H322))</f>
        <v>0</v>
      </c>
      <c r="M302" s="48" t="n">
        <f aca="false">ABS(L302)/MAX(H303:H313)</f>
        <v>0</v>
      </c>
    </row>
    <row r="303" customFormat="false" ht="15" hidden="false" customHeight="false" outlineLevel="0" collapsed="false">
      <c r="A303" s="25" t="s">
        <v>314</v>
      </c>
      <c r="B303" s="25" t="str">
        <f aca="false">LEFT(A303,2)</f>
        <v>02</v>
      </c>
      <c r="C303" s="26" t="n">
        <f aca="false">VLOOKUP(MID(A303,4,4),MONTHS!$A$1:$B$12,2,0)</f>
        <v>3</v>
      </c>
      <c r="D303" s="26" t="n">
        <f aca="false">_xlfn.NUMBERVALUE(RIGHT(A303,2))-43</f>
        <v>23</v>
      </c>
      <c r="E303" s="27" t="n">
        <f aca="false">DATE(2000+D303,C303,B303)</f>
        <v>44987</v>
      </c>
      <c r="F303" s="28" t="n">
        <v>10.1114</v>
      </c>
      <c r="G303" s="28" t="n">
        <v>10.1115</v>
      </c>
      <c r="H303" s="28" t="n">
        <v>10.1114</v>
      </c>
      <c r="I303" s="47" t="n">
        <f aca="false">F303-F304</f>
        <v>0.000499999999998835</v>
      </c>
      <c r="J303" s="30" t="n">
        <f aca="false">100*I303/(F304*(E303-E304))</f>
        <v>0.00494515819559915</v>
      </c>
      <c r="K303" s="31" t="n">
        <f aca="false">IF(H303&lt;H304,1+K304,0)</f>
        <v>0</v>
      </c>
      <c r="L303" s="32" t="n">
        <f aca="false">MIN(0, H303-MAX(H303:H323))</f>
        <v>0</v>
      </c>
      <c r="M303" s="48" t="n">
        <f aca="false">ABS(L303)/MAX(H304:H314)</f>
        <v>0</v>
      </c>
    </row>
    <row r="304" customFormat="false" ht="15" hidden="false" customHeight="false" outlineLevel="0" collapsed="false">
      <c r="A304" s="25" t="s">
        <v>315</v>
      </c>
      <c r="B304" s="25" t="str">
        <f aca="false">LEFT(A304,2)</f>
        <v>01</v>
      </c>
      <c r="C304" s="26" t="n">
        <f aca="false">VLOOKUP(MID(A304,4,4),MONTHS!$A$1:$B$12,2,0)</f>
        <v>3</v>
      </c>
      <c r="D304" s="26" t="n">
        <f aca="false">_xlfn.NUMBERVALUE(RIGHT(A304,2))-43</f>
        <v>23</v>
      </c>
      <c r="E304" s="27" t="n">
        <f aca="false">DATE(2000+D304,C304,B304)</f>
        <v>44986</v>
      </c>
      <c r="F304" s="28" t="n">
        <v>10.1109</v>
      </c>
      <c r="G304" s="28" t="n">
        <v>10.111</v>
      </c>
      <c r="H304" s="28" t="n">
        <v>10.1109</v>
      </c>
      <c r="I304" s="47" t="n">
        <f aca="false">F304-F305</f>
        <v>0.000500000000000611</v>
      </c>
      <c r="J304" s="30" t="n">
        <f aca="false">100*I304/(F305*(E304-E305))</f>
        <v>0.0049454027536063</v>
      </c>
      <c r="K304" s="31" t="n">
        <f aca="false">IF(H304&lt;H305,1+K305,0)</f>
        <v>0</v>
      </c>
      <c r="L304" s="32" t="n">
        <f aca="false">MIN(0, H304-MAX(H304:H324))</f>
        <v>0</v>
      </c>
      <c r="M304" s="48" t="n">
        <f aca="false">ABS(L304)/MAX(H305:H315)</f>
        <v>0</v>
      </c>
    </row>
    <row r="305" customFormat="false" ht="15" hidden="false" customHeight="false" outlineLevel="0" collapsed="false">
      <c r="A305" s="25" t="s">
        <v>316</v>
      </c>
      <c r="B305" s="25" t="str">
        <f aca="false">LEFT(A305,2)</f>
        <v>28</v>
      </c>
      <c r="C305" s="26" t="n">
        <f aca="false">VLOOKUP(MID(A305,4,4),MONTHS!$A$1:$B$12,2,0)</f>
        <v>2</v>
      </c>
      <c r="D305" s="26" t="n">
        <f aca="false">_xlfn.NUMBERVALUE(RIGHT(A305,2))-43</f>
        <v>23</v>
      </c>
      <c r="E305" s="27" t="n">
        <f aca="false">DATE(2000+D305,C305,B305)</f>
        <v>44985</v>
      </c>
      <c r="F305" s="28" t="n">
        <v>10.1104</v>
      </c>
      <c r="G305" s="28" t="n">
        <v>10.1105</v>
      </c>
      <c r="H305" s="28" t="n">
        <v>10.1104</v>
      </c>
      <c r="I305" s="47" t="n">
        <f aca="false">F305-F306</f>
        <v>0.000999999999999446</v>
      </c>
      <c r="J305" s="30" t="n">
        <f aca="false">100*I305/(F306*(E305-E306))</f>
        <v>0.00989178388430021</v>
      </c>
      <c r="K305" s="31" t="n">
        <f aca="false">IF(H305&lt;H306,1+K306,0)</f>
        <v>0</v>
      </c>
      <c r="L305" s="32" t="n">
        <f aca="false">MIN(0, H305-MAX(H305:H325))</f>
        <v>0</v>
      </c>
      <c r="M305" s="48" t="n">
        <f aca="false">ABS(L305)/MAX(H306:H316)</f>
        <v>0</v>
      </c>
    </row>
    <row r="306" customFormat="false" ht="15" hidden="false" customHeight="false" outlineLevel="0" collapsed="false">
      <c r="A306" s="25" t="s">
        <v>317</v>
      </c>
      <c r="B306" s="25" t="str">
        <f aca="false">LEFT(A306,2)</f>
        <v>27</v>
      </c>
      <c r="C306" s="26" t="n">
        <f aca="false">VLOOKUP(MID(A306,4,4),MONTHS!$A$1:$B$12,2,0)</f>
        <v>2</v>
      </c>
      <c r="D306" s="26" t="n">
        <f aca="false">_xlfn.NUMBERVALUE(RIGHT(A306,2))-43</f>
        <v>23</v>
      </c>
      <c r="E306" s="27" t="n">
        <f aca="false">DATE(2000+D306,C306,B306)</f>
        <v>44984</v>
      </c>
      <c r="F306" s="28" t="n">
        <v>10.1094</v>
      </c>
      <c r="G306" s="28" t="n">
        <v>10.1095</v>
      </c>
      <c r="H306" s="28" t="n">
        <v>10.1094</v>
      </c>
      <c r="I306" s="47" t="n">
        <f aca="false">F306-F307</f>
        <v>0.000300000000001077</v>
      </c>
      <c r="J306" s="30" t="n">
        <f aca="false">100*I306/(F307*(E306-E307))</f>
        <v>0.000989207743521768</v>
      </c>
      <c r="K306" s="31" t="n">
        <f aca="false">IF(H306&lt;H307,1+K307,0)</f>
        <v>0</v>
      </c>
      <c r="L306" s="32" t="n">
        <f aca="false">MIN(0, H306-MAX(H306:H326))</f>
        <v>0</v>
      </c>
      <c r="M306" s="48" t="n">
        <f aca="false">ABS(L306)/MAX(H307:H317)</f>
        <v>0</v>
      </c>
    </row>
    <row r="307" customFormat="false" ht="15" hidden="false" customHeight="false" outlineLevel="0" collapsed="false">
      <c r="A307" s="25" t="s">
        <v>318</v>
      </c>
      <c r="B307" s="25" t="str">
        <f aca="false">LEFT(A307,2)</f>
        <v>24</v>
      </c>
      <c r="C307" s="26" t="n">
        <f aca="false">VLOOKUP(MID(A307,4,4),MONTHS!$A$1:$B$12,2,0)</f>
        <v>2</v>
      </c>
      <c r="D307" s="26" t="n">
        <f aca="false">_xlfn.NUMBERVALUE(RIGHT(A307,2))-43</f>
        <v>23</v>
      </c>
      <c r="E307" s="27" t="n">
        <f aca="false">DATE(2000+D307,C307,B307)</f>
        <v>44981</v>
      </c>
      <c r="F307" s="28" t="n">
        <v>10.1091</v>
      </c>
      <c r="G307" s="28" t="n">
        <v>10.1092</v>
      </c>
      <c r="H307" s="28" t="n">
        <v>10.1091</v>
      </c>
      <c r="I307" s="47" t="n">
        <f aca="false">F307-F308</f>
        <v>0.000500000000000611</v>
      </c>
      <c r="J307" s="30" t="n">
        <f aca="false">100*I307/(F308*(E307-E308))</f>
        <v>0.00494628336268733</v>
      </c>
      <c r="K307" s="31" t="n">
        <f aca="false">IF(H307&lt;H308,1+K308,0)</f>
        <v>0</v>
      </c>
      <c r="L307" s="32" t="n">
        <f aca="false">MIN(0, H307-MAX(H307:H327))</f>
        <v>0</v>
      </c>
      <c r="M307" s="48" t="n">
        <f aca="false">ABS(L307)/MAX(H308:H318)</f>
        <v>0</v>
      </c>
    </row>
    <row r="308" customFormat="false" ht="15" hidden="false" customHeight="false" outlineLevel="0" collapsed="false">
      <c r="A308" s="25" t="s">
        <v>319</v>
      </c>
      <c r="B308" s="25" t="str">
        <f aca="false">LEFT(A308,2)</f>
        <v>23</v>
      </c>
      <c r="C308" s="26" t="n">
        <f aca="false">VLOOKUP(MID(A308,4,4),MONTHS!$A$1:$B$12,2,0)</f>
        <v>2</v>
      </c>
      <c r="D308" s="26" t="n">
        <f aca="false">_xlfn.NUMBERVALUE(RIGHT(A308,2))-43</f>
        <v>23</v>
      </c>
      <c r="E308" s="27" t="n">
        <f aca="false">DATE(2000+D308,C308,B308)</f>
        <v>44980</v>
      </c>
      <c r="F308" s="28" t="n">
        <v>10.1086</v>
      </c>
      <c r="G308" s="28" t="n">
        <v>10.1087</v>
      </c>
      <c r="H308" s="28" t="n">
        <v>10.1086</v>
      </c>
      <c r="I308" s="47" t="n">
        <f aca="false">F308-F309</f>
        <v>0.00149999999999828</v>
      </c>
      <c r="J308" s="30" t="n">
        <f aca="false">100*I308/(F309*(E308-E309))</f>
        <v>0.0148410523295335</v>
      </c>
      <c r="K308" s="31" t="n">
        <f aca="false">IF(H308&lt;H309,1+K309,0)</f>
        <v>0</v>
      </c>
      <c r="L308" s="32" t="n">
        <f aca="false">MIN(0, H308-MAX(H308:H328))</f>
        <v>0</v>
      </c>
      <c r="M308" s="48" t="n">
        <f aca="false">ABS(L308)/MAX(H309:H319)</f>
        <v>0</v>
      </c>
    </row>
    <row r="309" customFormat="false" ht="15" hidden="false" customHeight="false" outlineLevel="0" collapsed="false">
      <c r="A309" s="25" t="s">
        <v>320</v>
      </c>
      <c r="B309" s="25" t="str">
        <f aca="false">LEFT(A309,2)</f>
        <v>22</v>
      </c>
      <c r="C309" s="26" t="n">
        <f aca="false">VLOOKUP(MID(A309,4,4),MONTHS!$A$1:$B$12,2,0)</f>
        <v>2</v>
      </c>
      <c r="D309" s="26" t="n">
        <f aca="false">_xlfn.NUMBERVALUE(RIGHT(A309,2))-43</f>
        <v>23</v>
      </c>
      <c r="E309" s="27" t="n">
        <f aca="false">DATE(2000+D309,C309,B309)</f>
        <v>44979</v>
      </c>
      <c r="F309" s="28" t="n">
        <v>10.1071</v>
      </c>
      <c r="G309" s="28" t="n">
        <v>10.1072</v>
      </c>
      <c r="H309" s="28" t="n">
        <v>10.1071</v>
      </c>
      <c r="I309" s="47" t="n">
        <f aca="false">F309-F310</f>
        <v>-0.000199999999999534</v>
      </c>
      <c r="J309" s="30" t="n">
        <f aca="false">100*I309/(F310*(E309-E310))</f>
        <v>-0.00197876782127308</v>
      </c>
      <c r="K309" s="31" t="n">
        <f aca="false">IF(H309&lt;H310,1+K310,0)</f>
        <v>1</v>
      </c>
      <c r="L309" s="32" t="n">
        <f aca="false">MIN(0, H309-MAX(H309:H329))</f>
        <v>-0.000199999999999534</v>
      </c>
      <c r="M309" s="48" t="n">
        <f aca="false">ABS(L309)/MAX(H310:H320)</f>
        <v>1.97876782127308E-005</v>
      </c>
    </row>
    <row r="310" customFormat="false" ht="15" hidden="false" customHeight="false" outlineLevel="0" collapsed="false">
      <c r="A310" s="25" t="s">
        <v>321</v>
      </c>
      <c r="B310" s="25" t="str">
        <f aca="false">LEFT(A310,2)</f>
        <v>21</v>
      </c>
      <c r="C310" s="26" t="n">
        <f aca="false">VLOOKUP(MID(A310,4,4),MONTHS!$A$1:$B$12,2,0)</f>
        <v>2</v>
      </c>
      <c r="D310" s="26" t="n">
        <f aca="false">_xlfn.NUMBERVALUE(RIGHT(A310,2))-43</f>
        <v>23</v>
      </c>
      <c r="E310" s="27" t="n">
        <f aca="false">DATE(2000+D310,C310,B310)</f>
        <v>44978</v>
      </c>
      <c r="F310" s="28" t="n">
        <v>10.1073</v>
      </c>
      <c r="G310" s="28" t="n">
        <v>10.1074</v>
      </c>
      <c r="H310" s="28" t="n">
        <v>10.1073</v>
      </c>
      <c r="I310" s="47" t="n">
        <f aca="false">F310-F311</f>
        <v>0.000899999999999679</v>
      </c>
      <c r="J310" s="30" t="n">
        <f aca="false">100*I310/(F311*(E310-E311))</f>
        <v>0.00890524815957887</v>
      </c>
      <c r="K310" s="31" t="n">
        <f aca="false">IF(H310&lt;H311,1+K311,0)</f>
        <v>0</v>
      </c>
      <c r="L310" s="32" t="n">
        <f aca="false">MIN(0, H310-MAX(H310:H330))</f>
        <v>0</v>
      </c>
      <c r="M310" s="48" t="n">
        <f aca="false">ABS(L310)/MAX(H311:H321)</f>
        <v>0</v>
      </c>
    </row>
    <row r="311" customFormat="false" ht="15" hidden="false" customHeight="false" outlineLevel="0" collapsed="false">
      <c r="A311" s="25" t="s">
        <v>322</v>
      </c>
      <c r="B311" s="25" t="str">
        <f aca="false">LEFT(A311,2)</f>
        <v>20</v>
      </c>
      <c r="C311" s="26" t="n">
        <f aca="false">VLOOKUP(MID(A311,4,4),MONTHS!$A$1:$B$12,2,0)</f>
        <v>2</v>
      </c>
      <c r="D311" s="26" t="n">
        <f aca="false">_xlfn.NUMBERVALUE(RIGHT(A311,2))-43</f>
        <v>23</v>
      </c>
      <c r="E311" s="27" t="n">
        <f aca="false">DATE(2000+D311,C311,B311)</f>
        <v>44977</v>
      </c>
      <c r="F311" s="28" t="n">
        <v>10.1064</v>
      </c>
      <c r="G311" s="28" t="n">
        <v>10.1065</v>
      </c>
      <c r="H311" s="28" t="n">
        <v>10.1064</v>
      </c>
      <c r="I311" s="47" t="n">
        <f aca="false">F311-F312</f>
        <v>0.00110000000000099</v>
      </c>
      <c r="J311" s="30" t="n">
        <f aca="false">100*I311/(F312*(E311-E312))</f>
        <v>0.00362845899346874</v>
      </c>
      <c r="K311" s="31" t="n">
        <f aca="false">IF(H311&lt;H312,1+K312,0)</f>
        <v>0</v>
      </c>
      <c r="L311" s="32" t="n">
        <f aca="false">MIN(0, H311-MAX(H311:H331))</f>
        <v>0</v>
      </c>
      <c r="M311" s="48" t="n">
        <f aca="false">ABS(L311)/MAX(H312:H322)</f>
        <v>0</v>
      </c>
    </row>
    <row r="312" customFormat="false" ht="15" hidden="false" customHeight="false" outlineLevel="0" collapsed="false">
      <c r="A312" s="25" t="s">
        <v>323</v>
      </c>
      <c r="B312" s="25" t="str">
        <f aca="false">LEFT(A312,2)</f>
        <v>17</v>
      </c>
      <c r="C312" s="26" t="n">
        <f aca="false">VLOOKUP(MID(A312,4,4),MONTHS!$A$1:$B$12,2,0)</f>
        <v>2</v>
      </c>
      <c r="D312" s="26" t="n">
        <f aca="false">_xlfn.NUMBERVALUE(RIGHT(A312,2))-43</f>
        <v>23</v>
      </c>
      <c r="E312" s="27" t="n">
        <f aca="false">DATE(2000+D312,C312,B312)</f>
        <v>44974</v>
      </c>
      <c r="F312" s="28" t="n">
        <v>10.1053</v>
      </c>
      <c r="G312" s="28" t="n">
        <v>10.1054</v>
      </c>
      <c r="H312" s="28" t="n">
        <v>10.1053</v>
      </c>
      <c r="I312" s="47" t="n">
        <f aca="false">F312-F313</f>
        <v>9.99999999997669E-005</v>
      </c>
      <c r="J312" s="30" t="n">
        <f aca="false">100*I312/(F313*(E312-E313))</f>
        <v>0.000989589518265516</v>
      </c>
      <c r="K312" s="31" t="n">
        <f aca="false">IF(H312&lt;H313,1+K313,0)</f>
        <v>0</v>
      </c>
      <c r="L312" s="32" t="n">
        <f aca="false">MIN(0, H312-MAX(H312:H332))</f>
        <v>-0.000300000000001077</v>
      </c>
      <c r="M312" s="48" t="n">
        <f aca="false">ABS(L312)/MAX(H313:H323)</f>
        <v>2.96865104497583E-005</v>
      </c>
    </row>
    <row r="313" customFormat="false" ht="15" hidden="false" customHeight="false" outlineLevel="0" collapsed="false">
      <c r="A313" s="25" t="s">
        <v>324</v>
      </c>
      <c r="B313" s="25" t="str">
        <f aca="false">LEFT(A313,2)</f>
        <v>16</v>
      </c>
      <c r="C313" s="26" t="n">
        <f aca="false">VLOOKUP(MID(A313,4,4),MONTHS!$A$1:$B$12,2,0)</f>
        <v>2</v>
      </c>
      <c r="D313" s="26" t="n">
        <f aca="false">_xlfn.NUMBERVALUE(RIGHT(A313,2))-43</f>
        <v>23</v>
      </c>
      <c r="E313" s="27" t="n">
        <f aca="false">DATE(2000+D313,C313,B313)</f>
        <v>44973</v>
      </c>
      <c r="F313" s="28" t="n">
        <v>10.1052</v>
      </c>
      <c r="G313" s="28" t="n">
        <v>10.1053</v>
      </c>
      <c r="H313" s="28" t="n">
        <v>10.1052</v>
      </c>
      <c r="I313" s="47" t="n">
        <f aca="false">F313-F314</f>
        <v>0.000600000000000378</v>
      </c>
      <c r="J313" s="30" t="n">
        <f aca="false">100*I313/(F314*(E313-E314))</f>
        <v>0.0059378896740136</v>
      </c>
      <c r="K313" s="31" t="n">
        <f aca="false">IF(H313&lt;H314,1+K314,0)</f>
        <v>0</v>
      </c>
      <c r="L313" s="32" t="n">
        <f aca="false">MIN(0, H313-MAX(H313:H333))</f>
        <v>-0.000400000000000844</v>
      </c>
      <c r="M313" s="48" t="n">
        <f aca="false">ABS(L313)/MAX(H314:H324)</f>
        <v>3.95820139329524E-005</v>
      </c>
    </row>
    <row r="314" customFormat="false" ht="15" hidden="false" customHeight="false" outlineLevel="0" collapsed="false">
      <c r="A314" s="25" t="s">
        <v>325</v>
      </c>
      <c r="B314" s="25" t="str">
        <f aca="false">LEFT(A314,2)</f>
        <v>15</v>
      </c>
      <c r="C314" s="26" t="n">
        <f aca="false">VLOOKUP(MID(A314,4,4),MONTHS!$A$1:$B$12,2,0)</f>
        <v>2</v>
      </c>
      <c r="D314" s="26" t="n">
        <f aca="false">_xlfn.NUMBERVALUE(RIGHT(A314,2))-43</f>
        <v>23</v>
      </c>
      <c r="E314" s="27" t="n">
        <f aca="false">DATE(2000+D314,C314,B314)</f>
        <v>44972</v>
      </c>
      <c r="F314" s="28" t="n">
        <v>10.1046</v>
      </c>
      <c r="G314" s="28" t="n">
        <v>10.1047</v>
      </c>
      <c r="H314" s="28" t="n">
        <v>10.1046</v>
      </c>
      <c r="I314" s="47" t="n">
        <f aca="false">F314-F315</f>
        <v>-0.00100000000000122</v>
      </c>
      <c r="J314" s="30" t="n">
        <f aca="false">100*I314/(F315*(E314-E315))</f>
        <v>-0.00989550348322932</v>
      </c>
      <c r="K314" s="31" t="n">
        <f aca="false">IF(H314&lt;H315,1+K315,0)</f>
        <v>1</v>
      </c>
      <c r="L314" s="32" t="n">
        <f aca="false">MIN(0, H314-MAX(H314:H334))</f>
        <v>-0.00100000000000122</v>
      </c>
      <c r="M314" s="48" t="n">
        <f aca="false">ABS(L314)/MAX(H315:H325)</f>
        <v>9.89550348322932E-005</v>
      </c>
    </row>
    <row r="315" customFormat="false" ht="15" hidden="false" customHeight="false" outlineLevel="0" collapsed="false">
      <c r="A315" s="25" t="s">
        <v>326</v>
      </c>
      <c r="B315" s="25" t="str">
        <f aca="false">LEFT(A315,2)</f>
        <v>14</v>
      </c>
      <c r="C315" s="26" t="n">
        <f aca="false">VLOOKUP(MID(A315,4,4),MONTHS!$A$1:$B$12,2,0)</f>
        <v>2</v>
      </c>
      <c r="D315" s="26" t="n">
        <f aca="false">_xlfn.NUMBERVALUE(RIGHT(A315,2))-43</f>
        <v>23</v>
      </c>
      <c r="E315" s="27" t="n">
        <f aca="false">DATE(2000+D315,C315,B315)</f>
        <v>44971</v>
      </c>
      <c r="F315" s="28" t="n">
        <v>10.1056</v>
      </c>
      <c r="G315" s="28" t="n">
        <v>10.1057</v>
      </c>
      <c r="H315" s="28" t="n">
        <v>10.1056</v>
      </c>
      <c r="I315" s="47" t="n">
        <f aca="false">F315-F316</f>
        <v>0.000100000000001543</v>
      </c>
      <c r="J315" s="30" t="n">
        <f aca="false">100*I315/(F316*(E315-E316))</f>
        <v>0.000989560140532812</v>
      </c>
      <c r="K315" s="31" t="n">
        <f aca="false">IF(H315&lt;H316,1+K316,0)</f>
        <v>0</v>
      </c>
      <c r="L315" s="32" t="n">
        <f aca="false">MIN(0, H315-MAX(H315:H335))</f>
        <v>0</v>
      </c>
      <c r="M315" s="48" t="n">
        <f aca="false">ABS(L315)/MAX(H316:H326)</f>
        <v>0</v>
      </c>
    </row>
    <row r="316" customFormat="false" ht="15" hidden="false" customHeight="false" outlineLevel="0" collapsed="false">
      <c r="A316" s="25" t="s">
        <v>327</v>
      </c>
      <c r="B316" s="25" t="str">
        <f aca="false">LEFT(A316,2)</f>
        <v>13</v>
      </c>
      <c r="C316" s="26" t="n">
        <f aca="false">VLOOKUP(MID(A316,4,4),MONTHS!$A$1:$B$12,2,0)</f>
        <v>2</v>
      </c>
      <c r="D316" s="26" t="n">
        <f aca="false">_xlfn.NUMBERVALUE(RIGHT(A316,2))-43</f>
        <v>23</v>
      </c>
      <c r="E316" s="27" t="n">
        <f aca="false">DATE(2000+D316,C316,B316)</f>
        <v>44970</v>
      </c>
      <c r="F316" s="28" t="n">
        <v>10.1055</v>
      </c>
      <c r="G316" s="28" t="n">
        <v>10.1056</v>
      </c>
      <c r="H316" s="28" t="n">
        <v>10.1055</v>
      </c>
      <c r="I316" s="47" t="n">
        <f aca="false">F316-F317</f>
        <v>0.000399999999999068</v>
      </c>
      <c r="J316" s="30" t="n">
        <f aca="false">100*I316/(F317*(E316-E317))</f>
        <v>0.00131946574831543</v>
      </c>
      <c r="K316" s="31" t="n">
        <f aca="false">IF(H316&lt;H317,1+K317,0)</f>
        <v>0</v>
      </c>
      <c r="L316" s="32" t="n">
        <f aca="false">MIN(0, H316-MAX(H316:H336))</f>
        <v>-0.000100000000001543</v>
      </c>
      <c r="M316" s="48" t="n">
        <f aca="false">ABS(L316)/MAX(H317:H327)</f>
        <v>9.89599311254152E-006</v>
      </c>
    </row>
    <row r="317" customFormat="false" ht="15" hidden="false" customHeight="false" outlineLevel="0" collapsed="false">
      <c r="A317" s="25" t="s">
        <v>328</v>
      </c>
      <c r="B317" s="25" t="str">
        <f aca="false">LEFT(A317,2)</f>
        <v>10</v>
      </c>
      <c r="C317" s="26" t="n">
        <f aca="false">VLOOKUP(MID(A317,4,4),MONTHS!$A$1:$B$12,2,0)</f>
        <v>2</v>
      </c>
      <c r="D317" s="26" t="n">
        <f aca="false">_xlfn.NUMBERVALUE(RIGHT(A317,2))-43</f>
        <v>23</v>
      </c>
      <c r="E317" s="27" t="n">
        <f aca="false">DATE(2000+D317,C317,B317)</f>
        <v>44967</v>
      </c>
      <c r="F317" s="28" t="n">
        <v>10.1051</v>
      </c>
      <c r="G317" s="28" t="n">
        <v>10.1052</v>
      </c>
      <c r="H317" s="28" t="n">
        <v>10.1051</v>
      </c>
      <c r="I317" s="47" t="n">
        <f aca="false">F317-F318</f>
        <v>9.99999999997669E-005</v>
      </c>
      <c r="J317" s="30" t="n">
        <f aca="false">100*I317/(F318*(E317-E318))</f>
        <v>0.000989609104401454</v>
      </c>
      <c r="K317" s="31" t="n">
        <f aca="false">IF(H317&lt;H318,1+K318,0)</f>
        <v>0</v>
      </c>
      <c r="L317" s="32" t="n">
        <f aca="false">MIN(0, H317-MAX(H317:H337))</f>
        <v>-0.000500000000000611</v>
      </c>
      <c r="M317" s="48" t="n">
        <f aca="false">ABS(L317)/MAX(H318:H328)</f>
        <v>4.94804552202485E-005</v>
      </c>
    </row>
    <row r="318" customFormat="false" ht="15" hidden="false" customHeight="false" outlineLevel="0" collapsed="false">
      <c r="A318" s="25" t="s">
        <v>329</v>
      </c>
      <c r="B318" s="25" t="str">
        <f aca="false">LEFT(A318,2)</f>
        <v>09</v>
      </c>
      <c r="C318" s="26" t="n">
        <f aca="false">VLOOKUP(MID(A318,4,4),MONTHS!$A$1:$B$12,2,0)</f>
        <v>2</v>
      </c>
      <c r="D318" s="26" t="n">
        <f aca="false">_xlfn.NUMBERVALUE(RIGHT(A318,2))-43</f>
        <v>23</v>
      </c>
      <c r="E318" s="27" t="n">
        <f aca="false">DATE(2000+D318,C318,B318)</f>
        <v>44966</v>
      </c>
      <c r="F318" s="28" t="n">
        <v>10.105</v>
      </c>
      <c r="G318" s="28" t="n">
        <v>10.1051</v>
      </c>
      <c r="H318" s="28" t="n">
        <v>10.105</v>
      </c>
      <c r="I318" s="47" t="n">
        <f aca="false">F318-F319</f>
        <v>0.000199999999999534</v>
      </c>
      <c r="J318" s="30" t="n">
        <f aca="false">100*I318/(F319*(E318-E319))</f>
        <v>0.00197925738262542</v>
      </c>
      <c r="K318" s="31" t="n">
        <f aca="false">IF(H318&lt;H319,1+K319,0)</f>
        <v>0</v>
      </c>
      <c r="L318" s="32" t="n">
        <f aca="false">MIN(0, H318-MAX(H318:H338))</f>
        <v>-0.000600000000000378</v>
      </c>
      <c r="M318" s="48" t="n">
        <f aca="false">ABS(L318)/MAX(H319:H329)</f>
        <v>5.93777214789385E-005</v>
      </c>
    </row>
    <row r="319" customFormat="false" ht="15" hidden="false" customHeight="false" outlineLevel="0" collapsed="false">
      <c r="A319" s="25" t="s">
        <v>330</v>
      </c>
      <c r="B319" s="25" t="str">
        <f aca="false">LEFT(A319,2)</f>
        <v>08</v>
      </c>
      <c r="C319" s="26" t="n">
        <f aca="false">VLOOKUP(MID(A319,4,4),MONTHS!$A$1:$B$12,2,0)</f>
        <v>2</v>
      </c>
      <c r="D319" s="26" t="n">
        <f aca="false">_xlfn.NUMBERVALUE(RIGHT(A319,2))-43</f>
        <v>23</v>
      </c>
      <c r="E319" s="27" t="n">
        <f aca="false">DATE(2000+D319,C319,B319)</f>
        <v>44965</v>
      </c>
      <c r="F319" s="28" t="n">
        <v>10.1048</v>
      </c>
      <c r="G319" s="28" t="n">
        <v>10.1049</v>
      </c>
      <c r="H319" s="28" t="n">
        <v>10.1048</v>
      </c>
      <c r="I319" s="47" t="n">
        <f aca="false">F319-F320</f>
        <v>0.000500000000000611</v>
      </c>
      <c r="J319" s="30" t="n">
        <f aca="false">100*I319/(F320*(E319-E320))</f>
        <v>0.0049483883099335</v>
      </c>
      <c r="K319" s="31" t="n">
        <f aca="false">IF(H319&lt;H320,1+K320,0)</f>
        <v>0</v>
      </c>
      <c r="L319" s="32" t="n">
        <f aca="false">MIN(0, H319-MAX(H319:H339))</f>
        <v>-0.000799999999999912</v>
      </c>
      <c r="M319" s="48" t="n">
        <f aca="false">ABS(L319)/MAX(H320:H330)</f>
        <v>7.91640278657291E-005</v>
      </c>
    </row>
    <row r="320" customFormat="false" ht="15" hidden="false" customHeight="false" outlineLevel="0" collapsed="false">
      <c r="A320" s="25" t="s">
        <v>331</v>
      </c>
      <c r="B320" s="25" t="str">
        <f aca="false">LEFT(A320,2)</f>
        <v>07</v>
      </c>
      <c r="C320" s="26" t="n">
        <f aca="false">VLOOKUP(MID(A320,4,4),MONTHS!$A$1:$B$12,2,0)</f>
        <v>2</v>
      </c>
      <c r="D320" s="26" t="n">
        <f aca="false">_xlfn.NUMBERVALUE(RIGHT(A320,2))-43</f>
        <v>23</v>
      </c>
      <c r="E320" s="27" t="n">
        <f aca="false">DATE(2000+D320,C320,B320)</f>
        <v>44964</v>
      </c>
      <c r="F320" s="28" t="n">
        <v>10.1043</v>
      </c>
      <c r="G320" s="28" t="n">
        <v>10.1044</v>
      </c>
      <c r="H320" s="28" t="n">
        <v>10.1043</v>
      </c>
      <c r="I320" s="47" t="n">
        <f aca="false">F320-F321</f>
        <v>0</v>
      </c>
      <c r="J320" s="30" t="n">
        <f aca="false">100*I320/(F321*(E320-E321))</f>
        <v>0</v>
      </c>
      <c r="K320" s="31" t="n">
        <f aca="false">IF(H320&lt;H321,1+K321,0)</f>
        <v>0</v>
      </c>
      <c r="L320" s="32" t="n">
        <f aca="false">MIN(0, H320-MAX(H320:H340))</f>
        <v>-0.00130000000000052</v>
      </c>
      <c r="M320" s="48" t="n">
        <f aca="false">ABS(L320)/MAX(H321:H331)</f>
        <v>0.000128641545281876</v>
      </c>
    </row>
    <row r="321" customFormat="false" ht="15" hidden="false" customHeight="false" outlineLevel="0" collapsed="false">
      <c r="A321" s="25" t="s">
        <v>332</v>
      </c>
      <c r="B321" s="25" t="str">
        <f aca="false">LEFT(A321,2)</f>
        <v>06</v>
      </c>
      <c r="C321" s="26" t="n">
        <f aca="false">VLOOKUP(MID(A321,4,4),MONTHS!$A$1:$B$12,2,0)</f>
        <v>2</v>
      </c>
      <c r="D321" s="26" t="n">
        <f aca="false">_xlfn.NUMBERVALUE(RIGHT(A321,2))-43</f>
        <v>23</v>
      </c>
      <c r="E321" s="27" t="n">
        <f aca="false">DATE(2000+D321,C321,B321)</f>
        <v>44963</v>
      </c>
      <c r="F321" s="28" t="n">
        <v>10.1043</v>
      </c>
      <c r="G321" s="28" t="n">
        <v>10.1044</v>
      </c>
      <c r="H321" s="28" t="n">
        <v>10.1043</v>
      </c>
      <c r="I321" s="47" t="n">
        <f aca="false">F321-F322</f>
        <v>0.000300000000001077</v>
      </c>
      <c r="J321" s="30" t="n">
        <f aca="false">100*I321/(F322*(E321-E322))</f>
        <v>0.000989707046717726</v>
      </c>
      <c r="K321" s="31" t="n">
        <f aca="false">IF(H321&lt;H322,1+K322,0)</f>
        <v>0</v>
      </c>
      <c r="L321" s="32" t="n">
        <f aca="false">MIN(0, H321-MAX(H321:H341))</f>
        <v>-0.00130000000000052</v>
      </c>
      <c r="M321" s="48" t="n">
        <f aca="false">ABS(L321)/MAX(H322:H332)</f>
        <v>0.000128641545281876</v>
      </c>
    </row>
    <row r="322" customFormat="false" ht="15" hidden="false" customHeight="false" outlineLevel="0" collapsed="false">
      <c r="A322" s="25" t="s">
        <v>333</v>
      </c>
      <c r="B322" s="25" t="str">
        <f aca="false">LEFT(A322,2)</f>
        <v>03</v>
      </c>
      <c r="C322" s="26" t="n">
        <f aca="false">VLOOKUP(MID(A322,4,4),MONTHS!$A$1:$B$12,2,0)</f>
        <v>2</v>
      </c>
      <c r="D322" s="26" t="n">
        <f aca="false">_xlfn.NUMBERVALUE(RIGHT(A322,2))-43</f>
        <v>23</v>
      </c>
      <c r="E322" s="27" t="n">
        <f aca="false">DATE(2000+D322,C322,B322)</f>
        <v>44960</v>
      </c>
      <c r="F322" s="28" t="n">
        <v>10.104</v>
      </c>
      <c r="G322" s="28" t="n">
        <v>10.1041</v>
      </c>
      <c r="H322" s="28" t="n">
        <v>10.104</v>
      </c>
      <c r="I322" s="47" t="n">
        <f aca="false">F322-F323</f>
        <v>0.000299999999999301</v>
      </c>
      <c r="J322" s="30" t="n">
        <f aca="false">100*I322/(F323*(E322-E323))</f>
        <v>0.00296920929955661</v>
      </c>
      <c r="K322" s="31" t="n">
        <f aca="false">IF(H322&lt;H323,1+K323,0)</f>
        <v>0</v>
      </c>
      <c r="L322" s="32" t="n">
        <f aca="false">MIN(0, H322-MAX(H322:H342))</f>
        <v>-0.0016000000000016</v>
      </c>
      <c r="M322" s="48" t="n">
        <f aca="false">ABS(L322)/MAX(H323:H333)</f>
        <v>0.000158328055731634</v>
      </c>
    </row>
    <row r="323" customFormat="false" ht="15" hidden="false" customHeight="false" outlineLevel="0" collapsed="false">
      <c r="A323" s="25" t="s">
        <v>334</v>
      </c>
      <c r="B323" s="25" t="str">
        <f aca="false">LEFT(A323,2)</f>
        <v>02</v>
      </c>
      <c r="C323" s="26" t="n">
        <f aca="false">VLOOKUP(MID(A323,4,4),MONTHS!$A$1:$B$12,2,0)</f>
        <v>2</v>
      </c>
      <c r="D323" s="26" t="n">
        <f aca="false">_xlfn.NUMBERVALUE(RIGHT(A323,2))-43</f>
        <v>23</v>
      </c>
      <c r="E323" s="27" t="n">
        <f aca="false">DATE(2000+D323,C323,B323)</f>
        <v>44959</v>
      </c>
      <c r="F323" s="28" t="n">
        <v>10.1037</v>
      </c>
      <c r="G323" s="28" t="n">
        <v>10.1038</v>
      </c>
      <c r="H323" s="28" t="n">
        <v>10.1037</v>
      </c>
      <c r="I323" s="47" t="n">
        <f aca="false">F323-F324</f>
        <v>0.000600000000000378</v>
      </c>
      <c r="J323" s="30" t="n">
        <f aca="false">100*I323/(F324*(E323-E324))</f>
        <v>0.00593877126822835</v>
      </c>
      <c r="K323" s="31" t="n">
        <f aca="false">IF(H323&lt;H324,1+K324,0)</f>
        <v>0</v>
      </c>
      <c r="L323" s="32" t="n">
        <f aca="false">MIN(0, H323-MAX(H323:H343))</f>
        <v>-0.0019000000000009</v>
      </c>
      <c r="M323" s="48" t="n">
        <f aca="false">ABS(L323)/MAX(H324:H334)</f>
        <v>0.000188014566181216</v>
      </c>
    </row>
    <row r="324" customFormat="false" ht="15" hidden="false" customHeight="false" outlineLevel="0" collapsed="false">
      <c r="A324" s="25" t="s">
        <v>335</v>
      </c>
      <c r="B324" s="25" t="str">
        <f aca="false">LEFT(A324,2)</f>
        <v>01</v>
      </c>
      <c r="C324" s="26" t="n">
        <f aca="false">VLOOKUP(MID(A324,4,4),MONTHS!$A$1:$B$12,2,0)</f>
        <v>2</v>
      </c>
      <c r="D324" s="26" t="n">
        <f aca="false">_xlfn.NUMBERVALUE(RIGHT(A324,2))-43</f>
        <v>23</v>
      </c>
      <c r="E324" s="27" t="n">
        <f aca="false">DATE(2000+D324,C324,B324)</f>
        <v>44958</v>
      </c>
      <c r="F324" s="28" t="n">
        <v>10.1031</v>
      </c>
      <c r="G324" s="28" t="n">
        <v>10.1032</v>
      </c>
      <c r="H324" s="28" t="n">
        <v>10.1031</v>
      </c>
      <c r="I324" s="47" t="n">
        <f aca="false">F324-F325</f>
        <v>0.000799999999999912</v>
      </c>
      <c r="J324" s="30" t="n">
        <f aca="false">100*I324/(F325*(E324-E325))</f>
        <v>0.00791898874513637</v>
      </c>
      <c r="K324" s="31" t="n">
        <f aca="false">IF(H324&lt;H325,1+K325,0)</f>
        <v>0</v>
      </c>
      <c r="L324" s="32" t="n">
        <f aca="false">MIN(0, H324-MAX(H324:H344))</f>
        <v>-0.00250000000000128</v>
      </c>
      <c r="M324" s="48" t="n">
        <f aca="false">ABS(L324)/MAX(H325:H335)</f>
        <v>0.000247387587080557</v>
      </c>
    </row>
    <row r="325" customFormat="false" ht="15" hidden="false" customHeight="false" outlineLevel="0" collapsed="false">
      <c r="A325" s="25" t="s">
        <v>336</v>
      </c>
      <c r="B325" s="25" t="str">
        <f aca="false">LEFT(A325,2)</f>
        <v>31</v>
      </c>
      <c r="C325" s="26" t="n">
        <f aca="false">VLOOKUP(MID(A325,4,4),MONTHS!$A$1:$B$12,2,0)</f>
        <v>1</v>
      </c>
      <c r="D325" s="26" t="n">
        <f aca="false">_xlfn.NUMBERVALUE(RIGHT(A325,2))-43</f>
        <v>23</v>
      </c>
      <c r="E325" s="27" t="n">
        <f aca="false">DATE(2000+D325,C325,B325)</f>
        <v>44957</v>
      </c>
      <c r="F325" s="28" t="n">
        <v>10.1023</v>
      </c>
      <c r="G325" s="28" t="n">
        <v>10.1024</v>
      </c>
      <c r="H325" s="28" t="n">
        <v>10.1023</v>
      </c>
      <c r="I325" s="47" t="n">
        <f aca="false">F325-F326</f>
        <v>-0.000300000000001077</v>
      </c>
      <c r="J325" s="30" t="n">
        <f aca="false">100*I325/(F326*(E325-E326))</f>
        <v>-0.00296953259558012</v>
      </c>
      <c r="K325" s="31" t="n">
        <f aca="false">IF(H325&lt;H326,1+K326,0)</f>
        <v>1</v>
      </c>
      <c r="L325" s="32" t="n">
        <f aca="false">MIN(0, H325-MAX(H325:H345))</f>
        <v>-0.00330000000000119</v>
      </c>
      <c r="M325" s="48" t="n">
        <f aca="false">ABS(L325)/MAX(H326:H336)</f>
        <v>0.000326551614946286</v>
      </c>
    </row>
    <row r="326" customFormat="false" ht="15" hidden="false" customHeight="false" outlineLevel="0" collapsed="false">
      <c r="A326" s="25" t="s">
        <v>337</v>
      </c>
      <c r="B326" s="25" t="str">
        <f aca="false">LEFT(A326,2)</f>
        <v>30</v>
      </c>
      <c r="C326" s="26" t="n">
        <f aca="false">VLOOKUP(MID(A326,4,4),MONTHS!$A$1:$B$12,2,0)</f>
        <v>1</v>
      </c>
      <c r="D326" s="26" t="n">
        <f aca="false">_xlfn.NUMBERVALUE(RIGHT(A326,2))-43</f>
        <v>23</v>
      </c>
      <c r="E326" s="27" t="n">
        <f aca="false">DATE(2000+D326,C326,B326)</f>
        <v>44956</v>
      </c>
      <c r="F326" s="28" t="n">
        <v>10.1026</v>
      </c>
      <c r="G326" s="28" t="n">
        <v>10.1027</v>
      </c>
      <c r="H326" s="28" t="n">
        <v>10.1026</v>
      </c>
      <c r="I326" s="47" t="n">
        <f aca="false">F326-F327</f>
        <v>0.000700000000000145</v>
      </c>
      <c r="J326" s="30" t="n">
        <f aca="false">100*I326/(F327*(E326-E327))</f>
        <v>0.00230979650692822</v>
      </c>
      <c r="K326" s="31" t="n">
        <f aca="false">IF(H326&lt;H327,1+K327,0)</f>
        <v>0</v>
      </c>
      <c r="L326" s="32" t="n">
        <f aca="false">MIN(0, H326-MAX(H326:H346))</f>
        <v>-0.00300000000000011</v>
      </c>
      <c r="M326" s="48" t="n">
        <f aca="false">ABS(L326)/MAX(H327:H337)</f>
        <v>0.000296865104496528</v>
      </c>
    </row>
    <row r="327" customFormat="false" ht="15" hidden="false" customHeight="false" outlineLevel="0" collapsed="false">
      <c r="A327" s="25" t="s">
        <v>338</v>
      </c>
      <c r="B327" s="25" t="str">
        <f aca="false">LEFT(A327,2)</f>
        <v>27</v>
      </c>
      <c r="C327" s="26" t="n">
        <f aca="false">VLOOKUP(MID(A327,4,4),MONTHS!$A$1:$B$12,2,0)</f>
        <v>1</v>
      </c>
      <c r="D327" s="26" t="n">
        <f aca="false">_xlfn.NUMBERVALUE(RIGHT(A327,2))-43</f>
        <v>23</v>
      </c>
      <c r="E327" s="27" t="n">
        <f aca="false">DATE(2000+D327,C327,B327)</f>
        <v>44953</v>
      </c>
      <c r="F327" s="28" t="n">
        <v>10.1019</v>
      </c>
      <c r="G327" s="28" t="n">
        <v>10.102</v>
      </c>
      <c r="H327" s="28" t="n">
        <v>10.1019</v>
      </c>
      <c r="I327" s="47" t="n">
        <f aca="false">F327-F328</f>
        <v>-0.000299999999999301</v>
      </c>
      <c r="J327" s="30" t="n">
        <f aca="false">100*I327/(F328*(E327-E328))</f>
        <v>-0.00296965017520244</v>
      </c>
      <c r="K327" s="31" t="n">
        <f aca="false">IF(H327&lt;H328,1+K328,0)</f>
        <v>3</v>
      </c>
      <c r="L327" s="32" t="n">
        <f aca="false">MIN(0, H327-MAX(H327:H347))</f>
        <v>-0.00370000000000026</v>
      </c>
      <c r="M327" s="48" t="n">
        <f aca="false">ABS(L327)/MAX(H328:H338)</f>
        <v>0.000366133628879063</v>
      </c>
    </row>
    <row r="328" customFormat="false" ht="15" hidden="false" customHeight="false" outlineLevel="0" collapsed="false">
      <c r="A328" s="25" t="s">
        <v>339</v>
      </c>
      <c r="B328" s="25" t="str">
        <f aca="false">LEFT(A328,2)</f>
        <v>26</v>
      </c>
      <c r="C328" s="26" t="n">
        <f aca="false">VLOOKUP(MID(A328,4,4),MONTHS!$A$1:$B$12,2,0)</f>
        <v>1</v>
      </c>
      <c r="D328" s="26" t="n">
        <f aca="false">_xlfn.NUMBERVALUE(RIGHT(A328,2))-43</f>
        <v>23</v>
      </c>
      <c r="E328" s="27" t="n">
        <f aca="false">DATE(2000+D328,C328,B328)</f>
        <v>44952</v>
      </c>
      <c r="F328" s="28" t="n">
        <v>10.1022</v>
      </c>
      <c r="G328" s="28" t="n">
        <v>10.1023</v>
      </c>
      <c r="H328" s="28" t="n">
        <v>10.1022</v>
      </c>
      <c r="I328" s="47" t="n">
        <f aca="false">F328-F329</f>
        <v>-0.00239999999999974</v>
      </c>
      <c r="J328" s="30" t="n">
        <f aca="false">100*I328/(F329*(E328-E329))</f>
        <v>-0.0237515586960368</v>
      </c>
      <c r="K328" s="31" t="n">
        <f aca="false">IF(H328&lt;H329,1+K329,0)</f>
        <v>2</v>
      </c>
      <c r="L328" s="32" t="n">
        <f aca="false">MIN(0, H328-MAX(H328:H348))</f>
        <v>-0.00340000000000096</v>
      </c>
      <c r="M328" s="48" t="n">
        <f aca="false">ABS(L328)/MAX(H329:H339)</f>
        <v>0.00033644711842948</v>
      </c>
    </row>
    <row r="329" customFormat="false" ht="15" hidden="false" customHeight="false" outlineLevel="0" collapsed="false">
      <c r="A329" s="25" t="s">
        <v>340</v>
      </c>
      <c r="B329" s="25" t="str">
        <f aca="false">LEFT(A329,2)</f>
        <v>25</v>
      </c>
      <c r="C329" s="26" t="n">
        <f aca="false">VLOOKUP(MID(A329,4,4),MONTHS!$A$1:$B$12,2,0)</f>
        <v>1</v>
      </c>
      <c r="D329" s="26" t="n">
        <f aca="false">_xlfn.NUMBERVALUE(RIGHT(A329,2))-43</f>
        <v>23</v>
      </c>
      <c r="E329" s="27" t="n">
        <f aca="false">DATE(2000+D329,C329,B329)</f>
        <v>44951</v>
      </c>
      <c r="F329" s="28" t="n">
        <v>10.1046</v>
      </c>
      <c r="G329" s="28" t="n">
        <v>10.1047</v>
      </c>
      <c r="H329" s="28" t="n">
        <v>10.1046</v>
      </c>
      <c r="I329" s="47" t="n">
        <f aca="false">F329-F330</f>
        <v>-0.00100000000000122</v>
      </c>
      <c r="J329" s="30" t="n">
        <f aca="false">100*I329/(F330*(E329-E330))</f>
        <v>-0.00989550348322932</v>
      </c>
      <c r="K329" s="31" t="n">
        <f aca="false">IF(H329&lt;H330,1+K330,0)</f>
        <v>1</v>
      </c>
      <c r="L329" s="32" t="n">
        <f aca="false">MIN(0, H329-MAX(H329:H349))</f>
        <v>-0.00100000000000122</v>
      </c>
      <c r="M329" s="48" t="n">
        <f aca="false">ABS(L329)/MAX(H330:H340)</f>
        <v>9.89550348322932E-005</v>
      </c>
    </row>
    <row r="330" customFormat="false" ht="15" hidden="false" customHeight="false" outlineLevel="0" collapsed="false">
      <c r="A330" s="25" t="s">
        <v>341</v>
      </c>
      <c r="B330" s="25" t="str">
        <f aca="false">LEFT(A330,2)</f>
        <v>24</v>
      </c>
      <c r="C330" s="26" t="n">
        <f aca="false">VLOOKUP(MID(A330,4,4),MONTHS!$A$1:$B$12,2,0)</f>
        <v>1</v>
      </c>
      <c r="D330" s="26" t="n">
        <f aca="false">_xlfn.NUMBERVALUE(RIGHT(A330,2))-43</f>
        <v>23</v>
      </c>
      <c r="E330" s="27" t="n">
        <f aca="false">DATE(2000+D330,C330,B330)</f>
        <v>44950</v>
      </c>
      <c r="F330" s="28" t="n">
        <v>10.1056</v>
      </c>
      <c r="G330" s="28" t="n">
        <v>10.1057</v>
      </c>
      <c r="H330" s="28" t="n">
        <v>10.1056</v>
      </c>
      <c r="I330" s="47" t="n">
        <f aca="false">F330-F331</f>
        <v>0</v>
      </c>
      <c r="J330" s="30" t="n">
        <f aca="false">100*I330/(F331*(E330-E331))</f>
        <v>0</v>
      </c>
      <c r="K330" s="31" t="n">
        <f aca="false">IF(H330&lt;H331,1+K331,0)</f>
        <v>0</v>
      </c>
      <c r="L330" s="32" t="n">
        <f aca="false">MIN(0, H330-MAX(H330:H350))</f>
        <v>0</v>
      </c>
      <c r="M330" s="48" t="n">
        <f aca="false">ABS(L330)/MAX(H331:H341)</f>
        <v>0</v>
      </c>
    </row>
    <row r="331" customFormat="false" ht="15" hidden="false" customHeight="false" outlineLevel="0" collapsed="false">
      <c r="A331" s="25" t="s">
        <v>342</v>
      </c>
      <c r="B331" s="25" t="str">
        <f aca="false">LEFT(A331,2)</f>
        <v>23</v>
      </c>
      <c r="C331" s="26" t="n">
        <f aca="false">VLOOKUP(MID(A331,4,4),MONTHS!$A$1:$B$12,2,0)</f>
        <v>1</v>
      </c>
      <c r="D331" s="26" t="n">
        <f aca="false">_xlfn.NUMBERVALUE(RIGHT(A331,2))-43</f>
        <v>23</v>
      </c>
      <c r="E331" s="27" t="n">
        <f aca="false">DATE(2000+D331,C331,B331)</f>
        <v>44949</v>
      </c>
      <c r="F331" s="28" t="n">
        <v>10.1056</v>
      </c>
      <c r="G331" s="28" t="n">
        <v>10.1057</v>
      </c>
      <c r="H331" s="28" t="n">
        <v>10.1056</v>
      </c>
      <c r="I331" s="47" t="n">
        <f aca="false">F331-F332</f>
        <v>0</v>
      </c>
      <c r="J331" s="30" t="n">
        <f aca="false">100*I331/(F332*(E331-E332))</f>
        <v>0</v>
      </c>
      <c r="K331" s="31" t="n">
        <f aca="false">IF(H331&lt;H332,1+K332,0)</f>
        <v>0</v>
      </c>
      <c r="L331" s="32" t="n">
        <f aca="false">MIN(0, H331-MAX(H331:H351))</f>
        <v>0</v>
      </c>
      <c r="M331" s="48" t="n">
        <f aca="false">ABS(L331)/MAX(H332:H342)</f>
        <v>0</v>
      </c>
    </row>
    <row r="332" customFormat="false" ht="15" hidden="false" customHeight="false" outlineLevel="0" collapsed="false">
      <c r="A332" s="25" t="s">
        <v>343</v>
      </c>
      <c r="B332" s="25" t="str">
        <f aca="false">LEFT(A332,2)</f>
        <v>20</v>
      </c>
      <c r="C332" s="26" t="n">
        <f aca="false">VLOOKUP(MID(A332,4,4),MONTHS!$A$1:$B$12,2,0)</f>
        <v>1</v>
      </c>
      <c r="D332" s="26" t="n">
        <f aca="false">_xlfn.NUMBERVALUE(RIGHT(A332,2))-43</f>
        <v>23</v>
      </c>
      <c r="E332" s="27" t="n">
        <f aca="false">DATE(2000+D332,C332,B332)</f>
        <v>44946</v>
      </c>
      <c r="F332" s="28" t="n">
        <v>10.1056</v>
      </c>
      <c r="G332" s="28" t="n">
        <v>10.1057</v>
      </c>
      <c r="H332" s="28" t="n">
        <v>10.1056</v>
      </c>
      <c r="I332" s="47" t="n">
        <f aca="false">F332-F333</f>
        <v>0.00020000000000131</v>
      </c>
      <c r="J332" s="30" t="n">
        <f aca="false">100*I332/(F333*(E332-E333))</f>
        <v>0.00197913986582728</v>
      </c>
      <c r="K332" s="31" t="n">
        <f aca="false">IF(H332&lt;H333,1+K333,0)</f>
        <v>0</v>
      </c>
      <c r="L332" s="32" t="n">
        <f aca="false">MIN(0, H332-MAX(H332:H352))</f>
        <v>0</v>
      </c>
      <c r="M332" s="48" t="n">
        <f aca="false">ABS(L332)/MAX(H333:H343)</f>
        <v>0</v>
      </c>
    </row>
    <row r="333" customFormat="false" ht="15" hidden="false" customHeight="false" outlineLevel="0" collapsed="false">
      <c r="A333" s="25" t="s">
        <v>344</v>
      </c>
      <c r="B333" s="25" t="str">
        <f aca="false">LEFT(A333,2)</f>
        <v>19</v>
      </c>
      <c r="C333" s="26" t="n">
        <f aca="false">VLOOKUP(MID(A333,4,4),MONTHS!$A$1:$B$12,2,0)</f>
        <v>1</v>
      </c>
      <c r="D333" s="26" t="n">
        <f aca="false">_xlfn.NUMBERVALUE(RIGHT(A333,2))-43</f>
        <v>23</v>
      </c>
      <c r="E333" s="27" t="n">
        <f aca="false">DATE(2000+D333,C333,B333)</f>
        <v>44945</v>
      </c>
      <c r="F333" s="28" t="n">
        <v>10.1054</v>
      </c>
      <c r="G333" s="28" t="n">
        <v>10.1055</v>
      </c>
      <c r="H333" s="28" t="n">
        <v>10.1054</v>
      </c>
      <c r="I333" s="47" t="n">
        <f aca="false">F333-F334</f>
        <v>0.000299999999999301</v>
      </c>
      <c r="J333" s="30" t="n">
        <f aca="false">100*I333/(F334*(E333-E334))</f>
        <v>0.00296879793370972</v>
      </c>
      <c r="K333" s="31" t="n">
        <f aca="false">IF(H333&lt;H334,1+K334,0)</f>
        <v>0</v>
      </c>
      <c r="L333" s="32" t="n">
        <f aca="false">MIN(0, H333-MAX(H333:H353))</f>
        <v>0</v>
      </c>
      <c r="M333" s="48" t="n">
        <f aca="false">ABS(L333)/MAX(H334:H344)</f>
        <v>0</v>
      </c>
    </row>
    <row r="334" customFormat="false" ht="15" hidden="false" customHeight="false" outlineLevel="0" collapsed="false">
      <c r="A334" s="25" t="s">
        <v>345</v>
      </c>
      <c r="B334" s="25" t="str">
        <f aca="false">LEFT(A334,2)</f>
        <v>18</v>
      </c>
      <c r="C334" s="26" t="n">
        <f aca="false">VLOOKUP(MID(A334,4,4),MONTHS!$A$1:$B$12,2,0)</f>
        <v>1</v>
      </c>
      <c r="D334" s="26" t="n">
        <f aca="false">_xlfn.NUMBERVALUE(RIGHT(A334,2))-43</f>
        <v>23</v>
      </c>
      <c r="E334" s="27" t="n">
        <f aca="false">DATE(2000+D334,C334,B334)</f>
        <v>44944</v>
      </c>
      <c r="F334" s="28" t="n">
        <v>10.1051</v>
      </c>
      <c r="G334" s="28" t="n">
        <v>10.1052</v>
      </c>
      <c r="H334" s="28" t="n">
        <v>10.1051</v>
      </c>
      <c r="I334" s="47" t="n">
        <f aca="false">F334-F335</f>
        <v>-0.000199999999999534</v>
      </c>
      <c r="J334" s="30" t="n">
        <f aca="false">100*I334/(F335*(E334-E335))</f>
        <v>-0.00197915945097656</v>
      </c>
      <c r="K334" s="31" t="n">
        <f aca="false">IF(H334&lt;H335,1+K335,0)</f>
        <v>2</v>
      </c>
      <c r="L334" s="32" t="n">
        <f aca="false">MIN(0, H334-MAX(H334:H354))</f>
        <v>-0.000299999999999301</v>
      </c>
      <c r="M334" s="48" t="n">
        <f aca="false">ABS(L334)/MAX(H335:H345)</f>
        <v>2.96870979871456E-005</v>
      </c>
    </row>
    <row r="335" customFormat="false" ht="15" hidden="false" customHeight="false" outlineLevel="0" collapsed="false">
      <c r="A335" s="25" t="s">
        <v>346</v>
      </c>
      <c r="B335" s="25" t="str">
        <f aca="false">LEFT(A335,2)</f>
        <v>17</v>
      </c>
      <c r="C335" s="26" t="n">
        <f aca="false">VLOOKUP(MID(A335,4,4),MONTHS!$A$1:$B$12,2,0)</f>
        <v>1</v>
      </c>
      <c r="D335" s="26" t="n">
        <f aca="false">_xlfn.NUMBERVALUE(RIGHT(A335,2))-43</f>
        <v>23</v>
      </c>
      <c r="E335" s="27" t="n">
        <f aca="false">DATE(2000+D335,C335,B335)</f>
        <v>44943</v>
      </c>
      <c r="F335" s="28" t="n">
        <v>10.1053</v>
      </c>
      <c r="G335" s="28" t="n">
        <v>10.1054</v>
      </c>
      <c r="H335" s="28" t="n">
        <v>10.1053</v>
      </c>
      <c r="I335" s="47" t="n">
        <f aca="false">F335-F336</f>
        <v>-9.99999999997669E-005</v>
      </c>
      <c r="J335" s="30" t="n">
        <f aca="false">100*I335/(F336*(E335-E336))</f>
        <v>-0.000989569932904852</v>
      </c>
      <c r="K335" s="31" t="n">
        <f aca="false">IF(H335&lt;H336,1+K336,0)</f>
        <v>1</v>
      </c>
      <c r="L335" s="32" t="n">
        <f aca="false">MIN(0, H335-MAX(H335:H355))</f>
        <v>-9.99999999997669E-005</v>
      </c>
      <c r="M335" s="48" t="n">
        <f aca="false">ABS(L335)/MAX(H336:H346)</f>
        <v>9.89569932904852E-006</v>
      </c>
    </row>
    <row r="336" customFormat="false" ht="15" hidden="false" customHeight="false" outlineLevel="0" collapsed="false">
      <c r="A336" s="25" t="s">
        <v>347</v>
      </c>
      <c r="B336" s="25" t="str">
        <f aca="false">LEFT(A336,2)</f>
        <v>16</v>
      </c>
      <c r="C336" s="26" t="n">
        <f aca="false">VLOOKUP(MID(A336,4,4),MONTHS!$A$1:$B$12,2,0)</f>
        <v>1</v>
      </c>
      <c r="D336" s="26" t="n">
        <f aca="false">_xlfn.NUMBERVALUE(RIGHT(A336,2))-43</f>
        <v>23</v>
      </c>
      <c r="E336" s="27" t="n">
        <f aca="false">DATE(2000+D336,C336,B336)</f>
        <v>44942</v>
      </c>
      <c r="F336" s="28" t="n">
        <v>10.1054</v>
      </c>
      <c r="G336" s="28" t="n">
        <v>10.1055</v>
      </c>
      <c r="H336" s="28" t="n">
        <v>10.1054</v>
      </c>
      <c r="I336" s="47" t="n">
        <f aca="false">F336-F337</f>
        <v>0.000999999999999446</v>
      </c>
      <c r="J336" s="30" t="n">
        <f aca="false">100*I336/(F337*(E336-E337))</f>
        <v>0.00329889289154377</v>
      </c>
      <c r="K336" s="31" t="n">
        <f aca="false">IF(H336&lt;H337,1+K337,0)</f>
        <v>0</v>
      </c>
      <c r="L336" s="32" t="n">
        <f aca="false">MIN(0, H336-MAX(H336:H356))</f>
        <v>0</v>
      </c>
      <c r="M336" s="48" t="n">
        <f aca="false">ABS(L336)/MAX(H337:H347)</f>
        <v>0</v>
      </c>
    </row>
    <row r="337" customFormat="false" ht="15" hidden="false" customHeight="false" outlineLevel="0" collapsed="false">
      <c r="A337" s="25" t="s">
        <v>348</v>
      </c>
      <c r="B337" s="25" t="str">
        <f aca="false">LEFT(A337,2)</f>
        <v>13</v>
      </c>
      <c r="C337" s="26" t="n">
        <f aca="false">VLOOKUP(MID(A337,4,4),MONTHS!$A$1:$B$12,2,0)</f>
        <v>1</v>
      </c>
      <c r="D337" s="26" t="n">
        <f aca="false">_xlfn.NUMBERVALUE(RIGHT(A337,2))-43</f>
        <v>23</v>
      </c>
      <c r="E337" s="27" t="n">
        <f aca="false">DATE(2000+D337,C337,B337)</f>
        <v>44939</v>
      </c>
      <c r="F337" s="28" t="n">
        <v>10.1044</v>
      </c>
      <c r="G337" s="28" t="n">
        <v>10.1045</v>
      </c>
      <c r="H337" s="28" t="n">
        <v>10.1044</v>
      </c>
      <c r="I337" s="47" t="n">
        <f aca="false">F337-F338</f>
        <v>0.00150000000000006</v>
      </c>
      <c r="J337" s="30" t="n">
        <f aca="false">100*I337/(F338*(E337-E338))</f>
        <v>0.0148472220847485</v>
      </c>
      <c r="K337" s="31" t="n">
        <f aca="false">IF(H337&lt;H338,1+K338,0)</f>
        <v>0</v>
      </c>
      <c r="L337" s="32" t="n">
        <f aca="false">MIN(0, H337-MAX(H337:H357))</f>
        <v>0</v>
      </c>
      <c r="M337" s="48" t="n">
        <f aca="false">ABS(L337)/MAX(H338:H348)</f>
        <v>0</v>
      </c>
    </row>
    <row r="338" customFormat="false" ht="15" hidden="false" customHeight="false" outlineLevel="0" collapsed="false">
      <c r="A338" s="25" t="s">
        <v>349</v>
      </c>
      <c r="B338" s="25" t="str">
        <f aca="false">LEFT(A338,2)</f>
        <v>12</v>
      </c>
      <c r="C338" s="26" t="n">
        <f aca="false">VLOOKUP(MID(A338,4,4),MONTHS!$A$1:$B$12,2,0)</f>
        <v>1</v>
      </c>
      <c r="D338" s="26" t="n">
        <f aca="false">_xlfn.NUMBERVALUE(RIGHT(A338,2))-43</f>
        <v>23</v>
      </c>
      <c r="E338" s="27" t="n">
        <f aca="false">DATE(2000+D338,C338,B338)</f>
        <v>44938</v>
      </c>
      <c r="F338" s="28" t="n">
        <v>10.1029</v>
      </c>
      <c r="G338" s="28" t="n">
        <v>10.103</v>
      </c>
      <c r="H338" s="28" t="n">
        <v>10.1029</v>
      </c>
      <c r="I338" s="47" t="n">
        <f aca="false">F338-F339</f>
        <v>0.000299999999999301</v>
      </c>
      <c r="J338" s="30" t="n">
        <f aca="false">100*I338/(F339*(E338-E339))</f>
        <v>0.00296953259556254</v>
      </c>
      <c r="K338" s="31" t="n">
        <f aca="false">IF(H338&lt;H339,1+K339,0)</f>
        <v>0</v>
      </c>
      <c r="L338" s="32" t="n">
        <f aca="false">MIN(0, H338-MAX(H338:H358))</f>
        <v>0</v>
      </c>
      <c r="M338" s="48" t="n">
        <f aca="false">ABS(L338)/MAX(H339:H349)</f>
        <v>0</v>
      </c>
    </row>
    <row r="339" customFormat="false" ht="15" hidden="false" customHeight="false" outlineLevel="0" collapsed="false">
      <c r="A339" s="25" t="s">
        <v>350</v>
      </c>
      <c r="B339" s="25" t="str">
        <f aca="false">LEFT(A339,2)</f>
        <v>11</v>
      </c>
      <c r="C339" s="26" t="n">
        <f aca="false">VLOOKUP(MID(A339,4,4),MONTHS!$A$1:$B$12,2,0)</f>
        <v>1</v>
      </c>
      <c r="D339" s="26" t="n">
        <f aca="false">_xlfn.NUMBERVALUE(RIGHT(A339,2))-43</f>
        <v>23</v>
      </c>
      <c r="E339" s="27" t="n">
        <f aca="false">DATE(2000+D339,C339,B339)</f>
        <v>44937</v>
      </c>
      <c r="F339" s="28" t="n">
        <v>10.1026</v>
      </c>
      <c r="G339" s="28" t="n">
        <v>10.1027</v>
      </c>
      <c r="H339" s="28" t="n">
        <v>10.1026</v>
      </c>
      <c r="I339" s="47" t="n">
        <f aca="false">F339-F340</f>
        <v>0.00020000000000131</v>
      </c>
      <c r="J339" s="30" t="n">
        <f aca="false">100*I339/(F340*(E339-E340))</f>
        <v>0.00197972758949666</v>
      </c>
      <c r="K339" s="31" t="n">
        <f aca="false">IF(H339&lt;H340,1+K340,0)</f>
        <v>0</v>
      </c>
      <c r="L339" s="32" t="n">
        <f aca="false">MIN(0, H339-MAX(H339:H359))</f>
        <v>0</v>
      </c>
      <c r="M339" s="48" t="n">
        <f aca="false">ABS(L339)/MAX(H340:H350)</f>
        <v>0</v>
      </c>
    </row>
    <row r="340" customFormat="false" ht="15" hidden="false" customHeight="false" outlineLevel="0" collapsed="false">
      <c r="A340" s="25" t="s">
        <v>351</v>
      </c>
      <c r="B340" s="25" t="str">
        <f aca="false">LEFT(A340,2)</f>
        <v>10</v>
      </c>
      <c r="C340" s="26" t="n">
        <f aca="false">VLOOKUP(MID(A340,4,4),MONTHS!$A$1:$B$12,2,0)</f>
        <v>1</v>
      </c>
      <c r="D340" s="26" t="n">
        <f aca="false">_xlfn.NUMBERVALUE(RIGHT(A340,2))-43</f>
        <v>23</v>
      </c>
      <c r="E340" s="27" t="n">
        <f aca="false">DATE(2000+D340,C340,B340)</f>
        <v>44936</v>
      </c>
      <c r="F340" s="28" t="n">
        <v>10.1024</v>
      </c>
      <c r="G340" s="28" t="n">
        <v>10.1025</v>
      </c>
      <c r="H340" s="28" t="n">
        <v>10.1024</v>
      </c>
      <c r="I340" s="47" t="n">
        <f aca="false">F340-F341</f>
        <v>0</v>
      </c>
      <c r="J340" s="30" t="n">
        <f aca="false">100*I340/(F341*(E340-E341))</f>
        <v>0</v>
      </c>
      <c r="K340" s="31" t="n">
        <f aca="false">IF(H340&lt;H341,1+K341,0)</f>
        <v>0</v>
      </c>
      <c r="L340" s="32" t="n">
        <f aca="false">MIN(0, H340-MAX(H340:H360))</f>
        <v>0</v>
      </c>
      <c r="M340" s="48" t="n">
        <f aca="false">ABS(L340)/MAX(H341:H351)</f>
        <v>0</v>
      </c>
    </row>
    <row r="341" customFormat="false" ht="15" hidden="false" customHeight="false" outlineLevel="0" collapsed="false">
      <c r="A341" s="25" t="s">
        <v>352</v>
      </c>
      <c r="B341" s="25" t="str">
        <f aca="false">LEFT(A341,2)</f>
        <v>09</v>
      </c>
      <c r="C341" s="26" t="n">
        <f aca="false">VLOOKUP(MID(A341,4,4),MONTHS!$A$1:$B$12,2,0)</f>
        <v>1</v>
      </c>
      <c r="D341" s="26" t="n">
        <f aca="false">_xlfn.NUMBERVALUE(RIGHT(A341,2))-43</f>
        <v>23</v>
      </c>
      <c r="E341" s="27" t="n">
        <f aca="false">DATE(2000+D341,C341,B341)</f>
        <v>44935</v>
      </c>
      <c r="F341" s="28" t="n">
        <v>10.1024</v>
      </c>
      <c r="G341" s="28" t="n">
        <v>10.1025</v>
      </c>
      <c r="H341" s="28" t="n">
        <v>10.1024</v>
      </c>
      <c r="I341" s="47" t="n">
        <f aca="false">F341-F342</f>
        <v>0.00169999999999959</v>
      </c>
      <c r="J341" s="30" t="n">
        <f aca="false">100*I341/(F342*(E341-E342))</f>
        <v>0.00561017223228618</v>
      </c>
      <c r="K341" s="31" t="n">
        <f aca="false">IF(H341&lt;H342,1+K342,0)</f>
        <v>0</v>
      </c>
      <c r="L341" s="32" t="n">
        <f aca="false">MIN(0, H341-MAX(H341:H361))</f>
        <v>0</v>
      </c>
      <c r="M341" s="48" t="n">
        <f aca="false">ABS(L341)/MAX(H342:H352)</f>
        <v>0</v>
      </c>
    </row>
    <row r="342" customFormat="false" ht="15" hidden="false" customHeight="false" outlineLevel="0" collapsed="false">
      <c r="A342" s="25" t="s">
        <v>353</v>
      </c>
      <c r="B342" s="25" t="str">
        <f aca="false">LEFT(A342,2)</f>
        <v>06</v>
      </c>
      <c r="C342" s="26" t="n">
        <f aca="false">VLOOKUP(MID(A342,4,4),MONTHS!$A$1:$B$12,2,0)</f>
        <v>1</v>
      </c>
      <c r="D342" s="26" t="n">
        <f aca="false">_xlfn.NUMBERVALUE(RIGHT(A342,2))-43</f>
        <v>23</v>
      </c>
      <c r="E342" s="27" t="n">
        <f aca="false">DATE(2000+D342,C342,B342)</f>
        <v>44932</v>
      </c>
      <c r="F342" s="28" t="n">
        <v>10.1007</v>
      </c>
      <c r="G342" s="28" t="n">
        <v>10.1008</v>
      </c>
      <c r="H342" s="28" t="n">
        <v>10.1007</v>
      </c>
      <c r="I342" s="47" t="n">
        <f aca="false">F342-F343</f>
        <v>0.000600000000000378</v>
      </c>
      <c r="J342" s="30" t="n">
        <f aca="false">100*I342/(F343*(E342-E343))</f>
        <v>0.00594053524222907</v>
      </c>
      <c r="K342" s="31" t="n">
        <f aca="false">IF(H342&lt;H343,1+K343,0)</f>
        <v>0</v>
      </c>
      <c r="L342" s="32" t="n">
        <f aca="false">MIN(0, H342-MAX(H342:H362))</f>
        <v>0</v>
      </c>
      <c r="M342" s="48" t="n">
        <f aca="false">ABS(L342)/MAX(H343:H353)</f>
        <v>0</v>
      </c>
    </row>
    <row r="343" customFormat="false" ht="15" hidden="false" customHeight="false" outlineLevel="0" collapsed="false">
      <c r="A343" s="25" t="s">
        <v>354</v>
      </c>
      <c r="B343" s="25" t="str">
        <f aca="false">LEFT(A343,2)</f>
        <v>05</v>
      </c>
      <c r="C343" s="26" t="n">
        <f aca="false">VLOOKUP(MID(A343,4,4),MONTHS!$A$1:$B$12,2,0)</f>
        <v>1</v>
      </c>
      <c r="D343" s="26" t="n">
        <f aca="false">_xlfn.NUMBERVALUE(RIGHT(A343,2))-43</f>
        <v>23</v>
      </c>
      <c r="E343" s="27" t="n">
        <f aca="false">DATE(2000+D343,C343,B343)</f>
        <v>44931</v>
      </c>
      <c r="F343" s="28" t="n">
        <v>10.1001</v>
      </c>
      <c r="G343" s="28" t="n">
        <v>10.1002</v>
      </c>
      <c r="H343" s="28" t="n">
        <v>10.1001</v>
      </c>
      <c r="I343" s="47" t="n">
        <f aca="false">F343-F344</f>
        <v>0.000999999999999446</v>
      </c>
      <c r="J343" s="30" t="n">
        <f aca="false">100*I343/(F344*(E343-E344))</f>
        <v>0.00990187244407369</v>
      </c>
      <c r="K343" s="31" t="n">
        <f aca="false">IF(H343&lt;H344,1+K344,0)</f>
        <v>0</v>
      </c>
      <c r="L343" s="32" t="n">
        <f aca="false">MIN(0, H343-MAX(H343:H363))</f>
        <v>0</v>
      </c>
      <c r="M343" s="48" t="n">
        <f aca="false">ABS(L343)/MAX(H344:H354)</f>
        <v>0</v>
      </c>
    </row>
    <row r="344" customFormat="false" ht="15" hidden="false" customHeight="false" outlineLevel="0" collapsed="false">
      <c r="A344" s="25" t="s">
        <v>355</v>
      </c>
      <c r="B344" s="25" t="str">
        <f aca="false">LEFT(A344,2)</f>
        <v>04</v>
      </c>
      <c r="C344" s="26" t="n">
        <f aca="false">VLOOKUP(MID(A344,4,4),MONTHS!$A$1:$B$12,2,0)</f>
        <v>1</v>
      </c>
      <c r="D344" s="26" t="n">
        <f aca="false">_xlfn.NUMBERVALUE(RIGHT(A344,2))-43</f>
        <v>23</v>
      </c>
      <c r="E344" s="27" t="n">
        <f aca="false">DATE(2000+D344,C344,B344)</f>
        <v>44930</v>
      </c>
      <c r="F344" s="28" t="n">
        <v>10.0991</v>
      </c>
      <c r="G344" s="28" t="n">
        <v>10.0992</v>
      </c>
      <c r="H344" s="28" t="n">
        <v>10.0991</v>
      </c>
      <c r="I344" s="47" t="n">
        <f aca="false">F344-F345</f>
        <v>0.00229999999999997</v>
      </c>
      <c r="J344" s="30" t="n">
        <f aca="false">100*I344/(F345*(E344-E345))</f>
        <v>0.0227794944933045</v>
      </c>
      <c r="K344" s="31" t="n">
        <f aca="false">IF(H344&lt;H345,1+K345,0)</f>
        <v>0</v>
      </c>
      <c r="L344" s="32" t="n">
        <f aca="false">MIN(0, H344-MAX(H344:H364))</f>
        <v>0</v>
      </c>
      <c r="M344" s="48" t="n">
        <f aca="false">ABS(L344)/MAX(H345:H355)</f>
        <v>0</v>
      </c>
    </row>
    <row r="345" customFormat="false" ht="15" hidden="false" customHeight="false" outlineLevel="0" collapsed="false">
      <c r="A345" s="25" t="s">
        <v>356</v>
      </c>
      <c r="B345" s="25" t="str">
        <f aca="false">LEFT(A345,2)</f>
        <v>03</v>
      </c>
      <c r="C345" s="26" t="n">
        <f aca="false">VLOOKUP(MID(A345,4,4),MONTHS!$A$1:$B$12,2,0)</f>
        <v>1</v>
      </c>
      <c r="D345" s="26" t="n">
        <f aca="false">_xlfn.NUMBERVALUE(RIGHT(A345,2))-43</f>
        <v>23</v>
      </c>
      <c r="E345" s="27" t="n">
        <f aca="false">DATE(2000+D345,C345,B345)</f>
        <v>44929</v>
      </c>
      <c r="F345" s="28" t="n">
        <v>10.0968</v>
      </c>
      <c r="G345" s="28" t="n">
        <v>10.0969</v>
      </c>
      <c r="H345" s="28" t="n">
        <v>10.0968</v>
      </c>
      <c r="I345" s="47" t="n">
        <f aca="false">F345-F346</f>
        <v>0.00189999999999912</v>
      </c>
      <c r="J345" s="30" t="n">
        <f aca="false">100*I345/(F346*(E345-E346))</f>
        <v>0.0047053462639529</v>
      </c>
      <c r="K345" s="31" t="n">
        <f aca="false">IF(H345&lt;H346,1+K346,0)</f>
        <v>0</v>
      </c>
      <c r="L345" s="32" t="n">
        <f aca="false">MIN(0, H345-MAX(H345:H365))</f>
        <v>0</v>
      </c>
      <c r="M345" s="48" t="n">
        <f aca="false">ABS(L345)/MAX(H346:H356)</f>
        <v>0</v>
      </c>
    </row>
    <row r="346" customFormat="false" ht="15" hidden="false" customHeight="false" outlineLevel="0" collapsed="false">
      <c r="A346" s="25" t="s">
        <v>357</v>
      </c>
      <c r="B346" s="25" t="str">
        <f aca="false">LEFT(A346,2)</f>
        <v>30</v>
      </c>
      <c r="C346" s="26" t="n">
        <f aca="false">VLOOKUP(MID(A346,4,4),MONTHS!$A$1:$B$12,2,0)</f>
        <v>12</v>
      </c>
      <c r="D346" s="26" t="n">
        <f aca="false">_xlfn.NUMBERVALUE(RIGHT(A346,2))-43</f>
        <v>22</v>
      </c>
      <c r="E346" s="27" t="n">
        <f aca="false">DATE(2000+D346,C346,B346)</f>
        <v>44925</v>
      </c>
      <c r="F346" s="28" t="n">
        <v>10.0949</v>
      </c>
      <c r="G346" s="28" t="n">
        <v>10.095</v>
      </c>
      <c r="H346" s="28" t="n">
        <v>10.0949</v>
      </c>
      <c r="I346" s="47" t="n">
        <f aca="false">F346-F347</f>
        <v>0.00200000000000067</v>
      </c>
      <c r="J346" s="30" t="n">
        <f aca="false">100*I346/(F347*(E346-E347))</f>
        <v>0.0198159101943016</v>
      </c>
      <c r="K346" s="31" t="n">
        <f aca="false">IF(H346&lt;H347,1+K347,0)</f>
        <v>0</v>
      </c>
      <c r="L346" s="32" t="n">
        <f aca="false">MIN(0, H346-MAX(H346:H366))</f>
        <v>0</v>
      </c>
      <c r="M346" s="48" t="n">
        <f aca="false">ABS(L346)/MAX(H347:H357)</f>
        <v>0</v>
      </c>
    </row>
    <row r="347" customFormat="false" ht="15" hidden="false" customHeight="false" outlineLevel="0" collapsed="false">
      <c r="A347" s="25" t="s">
        <v>358</v>
      </c>
      <c r="B347" s="25" t="str">
        <f aca="false">LEFT(A347,2)</f>
        <v>29</v>
      </c>
      <c r="C347" s="26" t="n">
        <f aca="false">VLOOKUP(MID(A347,4,4),MONTHS!$A$1:$B$12,2,0)</f>
        <v>12</v>
      </c>
      <c r="D347" s="26" t="n">
        <f aca="false">_xlfn.NUMBERVALUE(RIGHT(A347,2))-43</f>
        <v>22</v>
      </c>
      <c r="E347" s="27" t="n">
        <f aca="false">DATE(2000+D347,C347,B347)</f>
        <v>44924</v>
      </c>
      <c r="F347" s="28" t="n">
        <v>10.0929</v>
      </c>
      <c r="G347" s="28" t="n">
        <v>10.093</v>
      </c>
      <c r="H347" s="28" t="n">
        <v>10.0929</v>
      </c>
      <c r="I347" s="47" t="n">
        <f aca="false">F347-F348</f>
        <v>0.00159999999999982</v>
      </c>
      <c r="J347" s="30" t="n">
        <f aca="false">100*I347/(F348*(E347-E348))</f>
        <v>0.0158552416437904</v>
      </c>
      <c r="K347" s="31" t="n">
        <f aca="false">IF(H347&lt;H348,1+K348,0)</f>
        <v>0</v>
      </c>
      <c r="L347" s="32" t="n">
        <f aca="false">MIN(0, H347-MAX(H347:H367))</f>
        <v>0</v>
      </c>
      <c r="M347" s="48" t="n">
        <f aca="false">ABS(L347)/MAX(H348:H358)</f>
        <v>0</v>
      </c>
    </row>
    <row r="348" customFormat="false" ht="15" hidden="false" customHeight="false" outlineLevel="0" collapsed="false">
      <c r="A348" s="25" t="s">
        <v>359</v>
      </c>
      <c r="B348" s="25" t="str">
        <f aca="false">LEFT(A348,2)</f>
        <v>28</v>
      </c>
      <c r="C348" s="26" t="n">
        <f aca="false">VLOOKUP(MID(A348,4,4),MONTHS!$A$1:$B$12,2,0)</f>
        <v>12</v>
      </c>
      <c r="D348" s="26" t="n">
        <f aca="false">_xlfn.NUMBERVALUE(RIGHT(A348,2))-43</f>
        <v>22</v>
      </c>
      <c r="E348" s="27" t="n">
        <f aca="false">DATE(2000+D348,C348,B348)</f>
        <v>44923</v>
      </c>
      <c r="F348" s="28" t="n">
        <v>10.0913</v>
      </c>
      <c r="G348" s="28" t="n">
        <v>10.0914</v>
      </c>
      <c r="H348" s="28" t="n">
        <v>10.0913</v>
      </c>
      <c r="I348" s="47" t="n">
        <f aca="false">F348-F349</f>
        <v>0</v>
      </c>
      <c r="J348" s="30" t="n">
        <f aca="false">100*I348/(F349*(E348-E349))</f>
        <v>0</v>
      </c>
      <c r="K348" s="31" t="n">
        <f aca="false">IF(H348&lt;H349,1+K349,0)</f>
        <v>0</v>
      </c>
      <c r="L348" s="32" t="n">
        <f aca="false">MIN(0, H348-MAX(H348:H368))</f>
        <v>0</v>
      </c>
      <c r="M348" s="48" t="n">
        <f aca="false">ABS(L348)/MAX(H349:H359)</f>
        <v>0</v>
      </c>
    </row>
    <row r="349" customFormat="false" ht="15" hidden="false" customHeight="false" outlineLevel="0" collapsed="false">
      <c r="A349" s="25" t="s">
        <v>360</v>
      </c>
      <c r="B349" s="25" t="str">
        <f aca="false">LEFT(A349,2)</f>
        <v>27</v>
      </c>
      <c r="C349" s="26" t="n">
        <f aca="false">VLOOKUP(MID(A349,4,4),MONTHS!$A$1:$B$12,2,0)</f>
        <v>12</v>
      </c>
      <c r="D349" s="26" t="n">
        <f aca="false">_xlfn.NUMBERVALUE(RIGHT(A349,2))-43</f>
        <v>22</v>
      </c>
      <c r="E349" s="27" t="n">
        <f aca="false">DATE(2000+D349,C349,B349)</f>
        <v>44922</v>
      </c>
      <c r="F349" s="28" t="n">
        <v>10.0913</v>
      </c>
      <c r="G349" s="28" t="n">
        <v>10.0914</v>
      </c>
      <c r="H349" s="28" t="n">
        <v>10.0913</v>
      </c>
      <c r="I349" s="47" t="n">
        <f aca="false">F349-F350</f>
        <v>0.000400000000000844</v>
      </c>
      <c r="J349" s="30" t="n">
        <f aca="false">100*I349/(F350*(E349-E350))</f>
        <v>0.00396396753511425</v>
      </c>
      <c r="K349" s="31" t="n">
        <f aca="false">IF(H349&lt;H350,1+K350,0)</f>
        <v>0</v>
      </c>
      <c r="L349" s="32" t="n">
        <f aca="false">MIN(0, H349-MAX(H349:H369))</f>
        <v>0</v>
      </c>
      <c r="M349" s="48" t="n">
        <f aca="false">ABS(L349)/MAX(H350:H360)</f>
        <v>0</v>
      </c>
    </row>
    <row r="350" customFormat="false" ht="15" hidden="false" customHeight="false" outlineLevel="0" collapsed="false">
      <c r="A350" s="25" t="s">
        <v>361</v>
      </c>
      <c r="B350" s="25" t="str">
        <f aca="false">LEFT(A350,2)</f>
        <v>26</v>
      </c>
      <c r="C350" s="26" t="n">
        <f aca="false">VLOOKUP(MID(A350,4,4),MONTHS!$A$1:$B$12,2,0)</f>
        <v>12</v>
      </c>
      <c r="D350" s="26" t="n">
        <f aca="false">_xlfn.NUMBERVALUE(RIGHT(A350,2))-43</f>
        <v>22</v>
      </c>
      <c r="E350" s="27" t="n">
        <f aca="false">DATE(2000+D350,C350,B350)</f>
        <v>44921</v>
      </c>
      <c r="F350" s="28" t="n">
        <v>10.0909</v>
      </c>
      <c r="G350" s="28" t="n">
        <v>10.091</v>
      </c>
      <c r="H350" s="28" t="n">
        <v>10.0909</v>
      </c>
      <c r="I350" s="47" t="n">
        <f aca="false">F350-F351</f>
        <v>0.00169999999999959</v>
      </c>
      <c r="J350" s="30" t="n">
        <f aca="false">100*I350/(F351*(E350-E351))</f>
        <v>0.00561656689000644</v>
      </c>
      <c r="K350" s="31" t="n">
        <f aca="false">IF(H350&lt;H351,1+K351,0)</f>
        <v>0</v>
      </c>
      <c r="L350" s="32" t="n">
        <f aca="false">MIN(0, H350-MAX(H350:H370))</f>
        <v>0</v>
      </c>
      <c r="M350" s="48" t="n">
        <f aca="false">ABS(L350)/MAX(H351:H361)</f>
        <v>0</v>
      </c>
    </row>
    <row r="351" customFormat="false" ht="15" hidden="false" customHeight="false" outlineLevel="0" collapsed="false">
      <c r="A351" s="25" t="s">
        <v>362</v>
      </c>
      <c r="B351" s="25" t="str">
        <f aca="false">LEFT(A351,2)</f>
        <v>23</v>
      </c>
      <c r="C351" s="26" t="n">
        <f aca="false">VLOOKUP(MID(A351,4,4),MONTHS!$A$1:$B$12,2,0)</f>
        <v>12</v>
      </c>
      <c r="D351" s="26" t="n">
        <f aca="false">_xlfn.NUMBERVALUE(RIGHT(A351,2))-43</f>
        <v>22</v>
      </c>
      <c r="E351" s="27" t="n">
        <f aca="false">DATE(2000+D351,C351,B351)</f>
        <v>44918</v>
      </c>
      <c r="F351" s="28" t="n">
        <v>10.0892</v>
      </c>
      <c r="G351" s="28" t="n">
        <v>10.0893</v>
      </c>
      <c r="H351" s="28" t="n">
        <v>10.0892</v>
      </c>
      <c r="I351" s="47" t="n">
        <f aca="false">F351-F352</f>
        <v>0.000600000000000378</v>
      </c>
      <c r="J351" s="30" t="n">
        <f aca="false">100*I351/(F352*(E351-E352))</f>
        <v>0.00594730686121343</v>
      </c>
      <c r="K351" s="31" t="n">
        <f aca="false">IF(H351&lt;H352,1+K352,0)</f>
        <v>0</v>
      </c>
      <c r="L351" s="32" t="n">
        <f aca="false">MIN(0, H351-MAX(H351:H371))</f>
        <v>0</v>
      </c>
      <c r="M351" s="48" t="n">
        <f aca="false">ABS(L351)/MAX(H352:H362)</f>
        <v>0</v>
      </c>
    </row>
    <row r="352" customFormat="false" ht="15" hidden="false" customHeight="false" outlineLevel="0" collapsed="false">
      <c r="A352" s="25" t="s">
        <v>363</v>
      </c>
      <c r="B352" s="25" t="str">
        <f aca="false">LEFT(A352,2)</f>
        <v>22</v>
      </c>
      <c r="C352" s="26" t="n">
        <f aca="false">VLOOKUP(MID(A352,4,4),MONTHS!$A$1:$B$12,2,0)</f>
        <v>12</v>
      </c>
      <c r="D352" s="26" t="n">
        <f aca="false">_xlfn.NUMBERVALUE(RIGHT(A352,2))-43</f>
        <v>22</v>
      </c>
      <c r="E352" s="27" t="n">
        <f aca="false">DATE(2000+D352,C352,B352)</f>
        <v>44917</v>
      </c>
      <c r="F352" s="28" t="n">
        <v>10.0886</v>
      </c>
      <c r="G352" s="28" t="n">
        <v>10.0887</v>
      </c>
      <c r="H352" s="28" t="n">
        <v>10.0886</v>
      </c>
      <c r="I352" s="47" t="n">
        <f aca="false">F352-F353</f>
        <v>0.000700000000000145</v>
      </c>
      <c r="J352" s="30" t="n">
        <f aca="false">100*I352/(F353*(E352-E353))</f>
        <v>0.00693900613606544</v>
      </c>
      <c r="K352" s="31" t="n">
        <f aca="false">IF(H352&lt;H353,1+K353,0)</f>
        <v>0</v>
      </c>
      <c r="L352" s="32" t="n">
        <f aca="false">MIN(0, H352-MAX(H352:H372))</f>
        <v>0</v>
      </c>
      <c r="M352" s="48" t="n">
        <f aca="false">ABS(L352)/MAX(H353:H363)</f>
        <v>0</v>
      </c>
    </row>
    <row r="353" customFormat="false" ht="15" hidden="false" customHeight="false" outlineLevel="0" collapsed="false">
      <c r="A353" s="25" t="s">
        <v>364</v>
      </c>
      <c r="B353" s="25" t="str">
        <f aca="false">LEFT(A353,2)</f>
        <v>21</v>
      </c>
      <c r="C353" s="26" t="n">
        <f aca="false">VLOOKUP(MID(A353,4,4),MONTHS!$A$1:$B$12,2,0)</f>
        <v>12</v>
      </c>
      <c r="D353" s="26" t="n">
        <f aca="false">_xlfn.NUMBERVALUE(RIGHT(A353,2))-43</f>
        <v>22</v>
      </c>
      <c r="E353" s="27" t="n">
        <f aca="false">DATE(2000+D353,C353,B353)</f>
        <v>44916</v>
      </c>
      <c r="F353" s="28" t="n">
        <v>10.0879</v>
      </c>
      <c r="G353" s="28" t="n">
        <v>10.088</v>
      </c>
      <c r="H353" s="28" t="n">
        <v>10.0879</v>
      </c>
      <c r="I353" s="47" t="n">
        <f aca="false">F353-F354</f>
        <v>0.000700000000000145</v>
      </c>
      <c r="J353" s="30" t="n">
        <f aca="false">100*I353/(F354*(E353-E354))</f>
        <v>0.0069394876675405</v>
      </c>
      <c r="K353" s="31" t="n">
        <f aca="false">IF(H353&lt;H354,1+K354,0)</f>
        <v>0</v>
      </c>
      <c r="L353" s="32" t="n">
        <f aca="false">MIN(0, H353-MAX(H353:H373))</f>
        <v>0</v>
      </c>
      <c r="M353" s="48" t="n">
        <f aca="false">ABS(L353)/MAX(H354:H364)</f>
        <v>0</v>
      </c>
    </row>
    <row r="354" customFormat="false" ht="15" hidden="false" customHeight="false" outlineLevel="0" collapsed="false">
      <c r="A354" s="25" t="s">
        <v>365</v>
      </c>
      <c r="B354" s="25" t="str">
        <f aca="false">LEFT(A354,2)</f>
        <v>20</v>
      </c>
      <c r="C354" s="26" t="n">
        <f aca="false">VLOOKUP(MID(A354,4,4),MONTHS!$A$1:$B$12,2,0)</f>
        <v>12</v>
      </c>
      <c r="D354" s="26" t="n">
        <f aca="false">_xlfn.NUMBERVALUE(RIGHT(A354,2))-43</f>
        <v>22</v>
      </c>
      <c r="E354" s="27" t="n">
        <f aca="false">DATE(2000+D354,C354,B354)</f>
        <v>44915</v>
      </c>
      <c r="F354" s="28" t="n">
        <v>10.0872</v>
      </c>
      <c r="G354" s="28" t="n">
        <v>10.0873</v>
      </c>
      <c r="H354" s="28" t="n">
        <v>10.0872</v>
      </c>
      <c r="I354" s="47" t="n">
        <f aca="false">F354-F355</f>
        <v>-0.000400000000000844</v>
      </c>
      <c r="J354" s="30" t="n">
        <f aca="false">100*I354/(F355*(E354-E355))</f>
        <v>-0.00396526428487295</v>
      </c>
      <c r="K354" s="31" t="n">
        <f aca="false">IF(H354&lt;H355,1+K355,0)</f>
        <v>1</v>
      </c>
      <c r="L354" s="32" t="n">
        <f aca="false">MIN(0, H354-MAX(H354:H374))</f>
        <v>-0.000400000000000844</v>
      </c>
      <c r="M354" s="48" t="n">
        <f aca="false">ABS(L354)/MAX(H355:H365)</f>
        <v>3.96526428487295E-005</v>
      </c>
    </row>
    <row r="355" customFormat="false" ht="15" hidden="false" customHeight="false" outlineLevel="0" collapsed="false">
      <c r="A355" s="25" t="s">
        <v>366</v>
      </c>
      <c r="B355" s="25" t="str">
        <f aca="false">LEFT(A355,2)</f>
        <v>19</v>
      </c>
      <c r="C355" s="26" t="n">
        <f aca="false">VLOOKUP(MID(A355,4,4),MONTHS!$A$1:$B$12,2,0)</f>
        <v>12</v>
      </c>
      <c r="D355" s="26" t="n">
        <f aca="false">_xlfn.NUMBERVALUE(RIGHT(A355,2))-43</f>
        <v>22</v>
      </c>
      <c r="E355" s="27" t="n">
        <f aca="false">DATE(2000+D355,C355,B355)</f>
        <v>44914</v>
      </c>
      <c r="F355" s="28" t="n">
        <v>10.0876</v>
      </c>
      <c r="G355" s="28" t="n">
        <v>10.0877</v>
      </c>
      <c r="H355" s="28" t="n">
        <v>10.0876</v>
      </c>
      <c r="I355" s="47" t="n">
        <f aca="false">F355-F356</f>
        <v>0.00120000000000076</v>
      </c>
      <c r="J355" s="30" t="n">
        <f aca="false">100*I355/(F356*(E355-E356))</f>
        <v>0.00396573604061164</v>
      </c>
      <c r="K355" s="31" t="n">
        <f aca="false">IF(H355&lt;H356,1+K356,0)</f>
        <v>0</v>
      </c>
      <c r="L355" s="32" t="n">
        <f aca="false">MIN(0, H355-MAX(H355:H375))</f>
        <v>0</v>
      </c>
      <c r="M355" s="48" t="n">
        <f aca="false">ABS(L355)/MAX(H356:H366)</f>
        <v>0</v>
      </c>
    </row>
    <row r="356" customFormat="false" ht="15" hidden="false" customHeight="false" outlineLevel="0" collapsed="false">
      <c r="A356" s="25" t="s">
        <v>367</v>
      </c>
      <c r="B356" s="25" t="str">
        <f aca="false">LEFT(A356,2)</f>
        <v>16</v>
      </c>
      <c r="C356" s="26" t="n">
        <f aca="false">VLOOKUP(MID(A356,4,4),MONTHS!$A$1:$B$12,2,0)</f>
        <v>12</v>
      </c>
      <c r="D356" s="26" t="n">
        <f aca="false">_xlfn.NUMBERVALUE(RIGHT(A356,2))-43</f>
        <v>22</v>
      </c>
      <c r="E356" s="27" t="n">
        <f aca="false">DATE(2000+D356,C356,B356)</f>
        <v>44911</v>
      </c>
      <c r="F356" s="28" t="n">
        <v>10.0864</v>
      </c>
      <c r="G356" s="28" t="n">
        <v>10.0865</v>
      </c>
      <c r="H356" s="28" t="n">
        <v>10.0864</v>
      </c>
      <c r="I356" s="47" t="n">
        <f aca="false">F356-F357</f>
        <v>0.000299999999999301</v>
      </c>
      <c r="J356" s="30" t="n">
        <f aca="false">100*I356/(F357*(E356-E357))</f>
        <v>0.00297439049780689</v>
      </c>
      <c r="K356" s="31" t="n">
        <f aca="false">IF(H356&lt;H357,1+K357,0)</f>
        <v>0</v>
      </c>
      <c r="L356" s="32" t="n">
        <f aca="false">MIN(0, H356-MAX(H356:H376))</f>
        <v>0</v>
      </c>
      <c r="M356" s="48" t="n">
        <f aca="false">ABS(L356)/MAX(H357:H367)</f>
        <v>0</v>
      </c>
    </row>
    <row r="357" customFormat="false" ht="15" hidden="false" customHeight="false" outlineLevel="0" collapsed="false">
      <c r="A357" s="25" t="s">
        <v>368</v>
      </c>
      <c r="B357" s="25" t="str">
        <f aca="false">LEFT(A357,2)</f>
        <v>15</v>
      </c>
      <c r="C357" s="26" t="n">
        <f aca="false">VLOOKUP(MID(A357,4,4),MONTHS!$A$1:$B$12,2,0)</f>
        <v>12</v>
      </c>
      <c r="D357" s="26" t="n">
        <f aca="false">_xlfn.NUMBERVALUE(RIGHT(A357,2))-43</f>
        <v>22</v>
      </c>
      <c r="E357" s="27" t="n">
        <f aca="false">DATE(2000+D357,C357,B357)</f>
        <v>44910</v>
      </c>
      <c r="F357" s="28" t="n">
        <v>10.0861</v>
      </c>
      <c r="G357" s="28" t="n">
        <v>10.0862</v>
      </c>
      <c r="H357" s="28" t="n">
        <v>10.0861</v>
      </c>
      <c r="I357" s="47" t="n">
        <f aca="false">F357-F358</f>
        <v>0.000700000000000145</v>
      </c>
      <c r="J357" s="30" t="n">
        <f aca="false">100*I357/(F358*(E357-E358))</f>
        <v>0.00694072619826824</v>
      </c>
      <c r="K357" s="31" t="n">
        <f aca="false">IF(H357&lt;H358,1+K358,0)</f>
        <v>0</v>
      </c>
      <c r="L357" s="32" t="n">
        <f aca="false">MIN(0, H357-MAX(H357:H377))</f>
        <v>0</v>
      </c>
      <c r="M357" s="48" t="n">
        <f aca="false">ABS(L357)/MAX(H358:H368)</f>
        <v>0</v>
      </c>
    </row>
    <row r="358" customFormat="false" ht="15" hidden="false" customHeight="false" outlineLevel="0" collapsed="false">
      <c r="A358" s="25" t="s">
        <v>369</v>
      </c>
      <c r="B358" s="25" t="str">
        <f aca="false">LEFT(A358,2)</f>
        <v>14</v>
      </c>
      <c r="C358" s="26" t="n">
        <f aca="false">VLOOKUP(MID(A358,4,4),MONTHS!$A$1:$B$12,2,0)</f>
        <v>12</v>
      </c>
      <c r="D358" s="26" t="n">
        <f aca="false">_xlfn.NUMBERVALUE(RIGHT(A358,2))-43</f>
        <v>22</v>
      </c>
      <c r="E358" s="27" t="n">
        <f aca="false">DATE(2000+D358,C358,B358)</f>
        <v>44909</v>
      </c>
      <c r="F358" s="28" t="n">
        <v>10.0854</v>
      </c>
      <c r="G358" s="28" t="n">
        <v>10.0855</v>
      </c>
      <c r="H358" s="28" t="n">
        <v>10.0854</v>
      </c>
      <c r="I358" s="47" t="n">
        <f aca="false">F358-F359</f>
        <v>0.00269999999999904</v>
      </c>
      <c r="J358" s="30" t="n">
        <f aca="false">100*I358/(F359*(E358-E359))</f>
        <v>0.0267785414620988</v>
      </c>
      <c r="K358" s="31" t="n">
        <f aca="false">IF(H358&lt;H359,1+K359,0)</f>
        <v>0</v>
      </c>
      <c r="L358" s="32" t="n">
        <f aca="false">MIN(0, H358-MAX(H358:H378))</f>
        <v>0</v>
      </c>
      <c r="M358" s="48" t="n">
        <f aca="false">ABS(L358)/MAX(H359:H369)</f>
        <v>0</v>
      </c>
    </row>
    <row r="359" customFormat="false" ht="15" hidden="false" customHeight="false" outlineLevel="0" collapsed="false">
      <c r="A359" s="25" t="s">
        <v>370</v>
      </c>
      <c r="B359" s="25" t="str">
        <f aca="false">LEFT(A359,2)</f>
        <v>13</v>
      </c>
      <c r="C359" s="26" t="n">
        <f aca="false">VLOOKUP(MID(A359,4,4),MONTHS!$A$1:$B$12,2,0)</f>
        <v>12</v>
      </c>
      <c r="D359" s="26" t="n">
        <f aca="false">_xlfn.NUMBERVALUE(RIGHT(A359,2))-43</f>
        <v>22</v>
      </c>
      <c r="E359" s="27" t="n">
        <f aca="false">DATE(2000+D359,C359,B359)</f>
        <v>44908</v>
      </c>
      <c r="F359" s="28" t="n">
        <v>10.0827</v>
      </c>
      <c r="G359" s="28" t="n">
        <v>10.0828</v>
      </c>
      <c r="H359" s="28" t="n">
        <v>10.0827</v>
      </c>
      <c r="I359" s="47" t="n">
        <f aca="false">F359-F360</f>
        <v>0.00130000000000052</v>
      </c>
      <c r="J359" s="30" t="n">
        <f aca="false">100*I359/(F360*(E359-E360))</f>
        <v>0.00322375860495696</v>
      </c>
      <c r="K359" s="31" t="n">
        <f aca="false">IF(H359&lt;H360,1+K360,0)</f>
        <v>0</v>
      </c>
      <c r="L359" s="32" t="n">
        <f aca="false">MIN(0, H359-MAX(H359:H379))</f>
        <v>0</v>
      </c>
      <c r="M359" s="48" t="n">
        <f aca="false">ABS(L359)/MAX(H360:H370)</f>
        <v>0</v>
      </c>
    </row>
    <row r="360" customFormat="false" ht="15" hidden="false" customHeight="false" outlineLevel="0" collapsed="false">
      <c r="A360" s="25" t="s">
        <v>371</v>
      </c>
      <c r="B360" s="25" t="str">
        <f aca="false">LEFT(A360,2)</f>
        <v>09</v>
      </c>
      <c r="C360" s="26" t="n">
        <f aca="false">VLOOKUP(MID(A360,4,4),MONTHS!$A$1:$B$12,2,0)</f>
        <v>12</v>
      </c>
      <c r="D360" s="26" t="n">
        <f aca="false">_xlfn.NUMBERVALUE(RIGHT(A360,2))-43</f>
        <v>22</v>
      </c>
      <c r="E360" s="27" t="n">
        <f aca="false">DATE(2000+D360,C360,B360)</f>
        <v>44904</v>
      </c>
      <c r="F360" s="28" t="n">
        <v>10.0814</v>
      </c>
      <c r="G360" s="28" t="n">
        <v>10.0815</v>
      </c>
      <c r="H360" s="28" t="n">
        <v>10.0814</v>
      </c>
      <c r="I360" s="47" t="n">
        <f aca="false">F360-F361</f>
        <v>0.00110000000000099</v>
      </c>
      <c r="J360" s="30" t="n">
        <f aca="false">100*I360/(F361*(E360-E361))</f>
        <v>0.0109123736396832</v>
      </c>
      <c r="K360" s="31" t="n">
        <f aca="false">IF(H360&lt;H361,1+K361,0)</f>
        <v>0</v>
      </c>
      <c r="L360" s="32" t="n">
        <f aca="false">MIN(0, H360-MAX(H360:H380))</f>
        <v>0</v>
      </c>
      <c r="M360" s="48" t="n">
        <f aca="false">ABS(L360)/MAX(H361:H371)</f>
        <v>0</v>
      </c>
    </row>
    <row r="361" customFormat="false" ht="15" hidden="false" customHeight="false" outlineLevel="0" collapsed="false">
      <c r="A361" s="25" t="s">
        <v>372</v>
      </c>
      <c r="B361" s="25" t="str">
        <f aca="false">LEFT(A361,2)</f>
        <v>08</v>
      </c>
      <c r="C361" s="26" t="n">
        <f aca="false">VLOOKUP(MID(A361,4,4),MONTHS!$A$1:$B$12,2,0)</f>
        <v>12</v>
      </c>
      <c r="D361" s="26" t="n">
        <f aca="false">_xlfn.NUMBERVALUE(RIGHT(A361,2))-43</f>
        <v>22</v>
      </c>
      <c r="E361" s="27" t="n">
        <f aca="false">DATE(2000+D361,C361,B361)</f>
        <v>44903</v>
      </c>
      <c r="F361" s="28" t="n">
        <v>10.0803</v>
      </c>
      <c r="G361" s="28" t="n">
        <v>10.0804</v>
      </c>
      <c r="H361" s="28" t="n">
        <v>10.0803</v>
      </c>
      <c r="I361" s="47" t="n">
        <f aca="false">F361-F362</f>
        <v>0.00169999999999959</v>
      </c>
      <c r="J361" s="30" t="n">
        <f aca="false">100*I361/(F362*(E361-E362))</f>
        <v>0.016867422062584</v>
      </c>
      <c r="K361" s="31" t="n">
        <f aca="false">IF(H361&lt;H362,1+K362,0)</f>
        <v>0</v>
      </c>
      <c r="L361" s="32" t="n">
        <f aca="false">MIN(0, H361-MAX(H361:H381))</f>
        <v>0</v>
      </c>
      <c r="M361" s="48" t="n">
        <f aca="false">ABS(L361)/MAX(H362:H372)</f>
        <v>0</v>
      </c>
    </row>
    <row r="362" customFormat="false" ht="15" hidden="false" customHeight="false" outlineLevel="0" collapsed="false">
      <c r="A362" s="25" t="s">
        <v>373</v>
      </c>
      <c r="B362" s="25" t="str">
        <f aca="false">LEFT(A362,2)</f>
        <v>07</v>
      </c>
      <c r="C362" s="26" t="n">
        <f aca="false">VLOOKUP(MID(A362,4,4),MONTHS!$A$1:$B$12,2,0)</f>
        <v>12</v>
      </c>
      <c r="D362" s="26" t="n">
        <f aca="false">_xlfn.NUMBERVALUE(RIGHT(A362,2))-43</f>
        <v>22</v>
      </c>
      <c r="E362" s="27" t="n">
        <f aca="false">DATE(2000+D362,C362,B362)</f>
        <v>44902</v>
      </c>
      <c r="F362" s="28" t="n">
        <v>10.0786</v>
      </c>
      <c r="G362" s="28" t="n">
        <v>10.0787</v>
      </c>
      <c r="H362" s="28" t="n">
        <v>10.0786</v>
      </c>
      <c r="I362" s="47" t="n">
        <f aca="false">F362-F363</f>
        <v>0.000500000000000611</v>
      </c>
      <c r="J362" s="30" t="n">
        <f aca="false">100*I362/(F363*(E362-E363))</f>
        <v>0.00496125261706682</v>
      </c>
      <c r="K362" s="31" t="n">
        <f aca="false">IF(H362&lt;H363,1+K363,0)</f>
        <v>0</v>
      </c>
      <c r="L362" s="32" t="n">
        <f aca="false">MIN(0, H362-MAX(H362:H382))</f>
        <v>0</v>
      </c>
      <c r="M362" s="48" t="n">
        <f aca="false">ABS(L362)/MAX(H363:H373)</f>
        <v>0</v>
      </c>
    </row>
    <row r="363" customFormat="false" ht="15" hidden="false" customHeight="false" outlineLevel="0" collapsed="false">
      <c r="A363" s="25" t="s">
        <v>374</v>
      </c>
      <c r="B363" s="25" t="str">
        <f aca="false">LEFT(A363,2)</f>
        <v>06</v>
      </c>
      <c r="C363" s="26" t="n">
        <f aca="false">VLOOKUP(MID(A363,4,4),MONTHS!$A$1:$B$12,2,0)</f>
        <v>12</v>
      </c>
      <c r="D363" s="26" t="n">
        <f aca="false">_xlfn.NUMBERVALUE(RIGHT(A363,2))-43</f>
        <v>22</v>
      </c>
      <c r="E363" s="27" t="n">
        <f aca="false">DATE(2000+D363,C363,B363)</f>
        <v>44901</v>
      </c>
      <c r="F363" s="28" t="n">
        <v>10.0781</v>
      </c>
      <c r="G363" s="28" t="n">
        <v>10.0782</v>
      </c>
      <c r="H363" s="28" t="n">
        <v>10.0781</v>
      </c>
      <c r="I363" s="47" t="n">
        <f aca="false">F363-F364</f>
        <v>0.00189999999999912</v>
      </c>
      <c r="J363" s="30" t="n">
        <f aca="false">100*I363/(F364*(E363-E364))</f>
        <v>0.00471407872015027</v>
      </c>
      <c r="K363" s="31" t="n">
        <f aca="false">IF(H363&lt;H364,1+K364,0)</f>
        <v>0</v>
      </c>
      <c r="L363" s="32" t="n">
        <f aca="false">MIN(0, H363-MAX(H363:H383))</f>
        <v>0</v>
      </c>
      <c r="M363" s="48" t="n">
        <f aca="false">ABS(L363)/MAX(H364:H374)</f>
        <v>0</v>
      </c>
    </row>
    <row r="364" customFormat="false" ht="15" hidden="false" customHeight="false" outlineLevel="0" collapsed="false">
      <c r="A364" s="25" t="s">
        <v>375</v>
      </c>
      <c r="B364" s="25" t="str">
        <f aca="false">LEFT(A364,2)</f>
        <v>02</v>
      </c>
      <c r="C364" s="26" t="n">
        <f aca="false">VLOOKUP(MID(A364,4,4),MONTHS!$A$1:$B$12,2,0)</f>
        <v>12</v>
      </c>
      <c r="D364" s="26" t="n">
        <f aca="false">_xlfn.NUMBERVALUE(RIGHT(A364,2))-43</f>
        <v>22</v>
      </c>
      <c r="E364" s="27" t="n">
        <f aca="false">DATE(2000+D364,C364,B364)</f>
        <v>44897</v>
      </c>
      <c r="F364" s="28" t="n">
        <v>10.0762</v>
      </c>
      <c r="G364" s="28" t="n">
        <v>10.0763</v>
      </c>
      <c r="H364" s="28" t="n">
        <v>10.0762</v>
      </c>
      <c r="I364" s="47" t="n">
        <f aca="false">F364-F365</f>
        <v>0.00150000000000006</v>
      </c>
      <c r="J364" s="30" t="n">
        <f aca="false">100*I364/(F365*(E364-E365))</f>
        <v>0.0148887808073695</v>
      </c>
      <c r="K364" s="31" t="n">
        <f aca="false">IF(H364&lt;H365,1+K365,0)</f>
        <v>0</v>
      </c>
      <c r="L364" s="32" t="n">
        <f aca="false">MIN(0, H364-MAX(H364:H384))</f>
        <v>0</v>
      </c>
      <c r="M364" s="48" t="n">
        <f aca="false">ABS(L364)/MAX(H365:H375)</f>
        <v>0</v>
      </c>
    </row>
    <row r="365" customFormat="false" ht="15" hidden="false" customHeight="false" outlineLevel="0" collapsed="false">
      <c r="A365" s="25" t="s">
        <v>376</v>
      </c>
      <c r="B365" s="25" t="str">
        <f aca="false">LEFT(A365,2)</f>
        <v>01</v>
      </c>
      <c r="C365" s="26" t="n">
        <f aca="false">VLOOKUP(MID(A365,4,4),MONTHS!$A$1:$B$12,2,0)</f>
        <v>12</v>
      </c>
      <c r="D365" s="26" t="n">
        <f aca="false">_xlfn.NUMBERVALUE(RIGHT(A365,2))-43</f>
        <v>22</v>
      </c>
      <c r="E365" s="27" t="n">
        <f aca="false">DATE(2000+D365,C365,B365)</f>
        <v>44896</v>
      </c>
      <c r="F365" s="28" t="n">
        <v>10.0747</v>
      </c>
      <c r="G365" s="28" t="n">
        <v>10.0748</v>
      </c>
      <c r="H365" s="28" t="n">
        <v>10.0747</v>
      </c>
      <c r="I365" s="47" t="n">
        <f aca="false">F365-F366</f>
        <v>0.00130000000000052</v>
      </c>
      <c r="J365" s="30" t="n">
        <f aca="false">100*I365/(F366*(E365-E366))</f>
        <v>0.012905275279454</v>
      </c>
      <c r="K365" s="31" t="n">
        <f aca="false">IF(H365&lt;H366,1+K366,0)</f>
        <v>0</v>
      </c>
      <c r="L365" s="32" t="n">
        <f aca="false">MIN(0, H365-MAX(H365:H385))</f>
        <v>0</v>
      </c>
      <c r="M365" s="48" t="n">
        <f aca="false">ABS(L365)/MAX(H366:H376)</f>
        <v>0</v>
      </c>
    </row>
    <row r="366" customFormat="false" ht="15" hidden="false" customHeight="false" outlineLevel="0" collapsed="false">
      <c r="A366" s="25" t="s">
        <v>377</v>
      </c>
      <c r="B366" s="25" t="str">
        <f aca="false">LEFT(A366,2)</f>
        <v>30</v>
      </c>
      <c r="C366" s="26" t="n">
        <f aca="false">VLOOKUP(MID(A366,4,4),MONTHS!$A$1:$B$12,2,0)</f>
        <v>11</v>
      </c>
      <c r="D366" s="26" t="n">
        <f aca="false">_xlfn.NUMBERVALUE(RIGHT(A366,2))-43</f>
        <v>22</v>
      </c>
      <c r="E366" s="27" t="n">
        <f aca="false">DATE(2000+D366,C366,B366)</f>
        <v>44895</v>
      </c>
      <c r="F366" s="28" t="n">
        <v>10.0734</v>
      </c>
      <c r="G366" s="28" t="n">
        <v>10.0735</v>
      </c>
      <c r="H366" s="28" t="n">
        <v>10.0734</v>
      </c>
      <c r="I366" s="47" t="n">
        <f aca="false">F366-F367</f>
        <v>-9.99999999997669E-005</v>
      </c>
      <c r="J366" s="30" t="n">
        <f aca="false">100*I366/(F367*(E366-E367))</f>
        <v>-0.000992703628329448</v>
      </c>
      <c r="K366" s="31" t="n">
        <f aca="false">IF(H366&lt;H367,1+K367,0)</f>
        <v>1</v>
      </c>
      <c r="L366" s="32" t="n">
        <f aca="false">MIN(0, H366-MAX(H366:H386))</f>
        <v>-9.99999999997669E-005</v>
      </c>
      <c r="M366" s="48" t="n">
        <f aca="false">ABS(L366)/MAX(H367:H377)</f>
        <v>9.92703628329448E-006</v>
      </c>
    </row>
    <row r="367" customFormat="false" ht="15" hidden="false" customHeight="false" outlineLevel="0" collapsed="false">
      <c r="A367" s="25" t="s">
        <v>378</v>
      </c>
      <c r="B367" s="25" t="str">
        <f aca="false">LEFT(A367,2)</f>
        <v>29</v>
      </c>
      <c r="C367" s="26" t="n">
        <f aca="false">VLOOKUP(MID(A367,4,4),MONTHS!$A$1:$B$12,2,0)</f>
        <v>11</v>
      </c>
      <c r="D367" s="26" t="n">
        <f aca="false">_xlfn.NUMBERVALUE(RIGHT(A367,2))-43</f>
        <v>22</v>
      </c>
      <c r="E367" s="27" t="n">
        <f aca="false">DATE(2000+D367,C367,B367)</f>
        <v>44894</v>
      </c>
      <c r="F367" s="28" t="n">
        <v>10.0735</v>
      </c>
      <c r="G367" s="28" t="n">
        <v>10.0736</v>
      </c>
      <c r="H367" s="28" t="n">
        <v>10.0735</v>
      </c>
      <c r="I367" s="47" t="n">
        <f aca="false">F367-F368</f>
        <v>0.000599999999998602</v>
      </c>
      <c r="J367" s="30" t="n">
        <f aca="false">100*I367/(F368*(E367-E368))</f>
        <v>0.00595657655688632</v>
      </c>
      <c r="K367" s="31" t="n">
        <f aca="false">IF(H367&lt;H368,1+K368,0)</f>
        <v>0</v>
      </c>
      <c r="L367" s="32" t="n">
        <f aca="false">MIN(0, H367-MAX(H367:H387))</f>
        <v>0</v>
      </c>
      <c r="M367" s="48" t="n">
        <f aca="false">ABS(L367)/MAX(H368:H378)</f>
        <v>0</v>
      </c>
    </row>
    <row r="368" customFormat="false" ht="15" hidden="false" customHeight="false" outlineLevel="0" collapsed="false">
      <c r="A368" s="25" t="s">
        <v>379</v>
      </c>
      <c r="B368" s="25" t="str">
        <f aca="false">LEFT(A368,2)</f>
        <v>28</v>
      </c>
      <c r="C368" s="26" t="n">
        <f aca="false">VLOOKUP(MID(A368,4,4),MONTHS!$A$1:$B$12,2,0)</f>
        <v>11</v>
      </c>
      <c r="D368" s="26" t="n">
        <f aca="false">_xlfn.NUMBERVALUE(RIGHT(A368,2))-43</f>
        <v>22</v>
      </c>
      <c r="E368" s="27" t="n">
        <f aca="false">DATE(2000+D368,C368,B368)</f>
        <v>44893</v>
      </c>
      <c r="F368" s="28" t="n">
        <v>10.0729</v>
      </c>
      <c r="G368" s="28" t="n">
        <v>10.073</v>
      </c>
      <c r="H368" s="28" t="n">
        <v>10.0729</v>
      </c>
      <c r="I368" s="47" t="n">
        <f aca="false">F368-F369</f>
        <v>0.00159999999999982</v>
      </c>
      <c r="J368" s="30" t="n">
        <f aca="false">100*I368/(F369*(E368-E369))</f>
        <v>0.0052955758773274</v>
      </c>
      <c r="K368" s="31" t="n">
        <f aca="false">IF(H368&lt;H369,1+K369,0)</f>
        <v>0</v>
      </c>
      <c r="L368" s="32" t="n">
        <f aca="false">MIN(0, H368-MAX(H368:H388))</f>
        <v>0</v>
      </c>
      <c r="M368" s="48" t="n">
        <f aca="false">ABS(L368)/MAX(H369:H379)</f>
        <v>0</v>
      </c>
    </row>
    <row r="369" customFormat="false" ht="15" hidden="false" customHeight="false" outlineLevel="0" collapsed="false">
      <c r="A369" s="25" t="s">
        <v>380</v>
      </c>
      <c r="B369" s="25" t="str">
        <f aca="false">LEFT(A369,2)</f>
        <v>25</v>
      </c>
      <c r="C369" s="26" t="n">
        <f aca="false">VLOOKUP(MID(A369,4,4),MONTHS!$A$1:$B$12,2,0)</f>
        <v>11</v>
      </c>
      <c r="D369" s="26" t="n">
        <f aca="false">_xlfn.NUMBERVALUE(RIGHT(A369,2))-43</f>
        <v>22</v>
      </c>
      <c r="E369" s="27" t="n">
        <f aca="false">DATE(2000+D369,C369,B369)</f>
        <v>44890</v>
      </c>
      <c r="F369" s="28" t="n">
        <v>10.0713</v>
      </c>
      <c r="G369" s="28" t="n">
        <v>10.0714</v>
      </c>
      <c r="H369" s="28" t="n">
        <v>10.0713</v>
      </c>
      <c r="I369" s="47" t="n">
        <f aca="false">F369-F370</f>
        <v>0.00140000000000029</v>
      </c>
      <c r="J369" s="30" t="n">
        <f aca="false">100*I369/(F370*(E369-E370))</f>
        <v>0.0139028192931438</v>
      </c>
      <c r="K369" s="31" t="n">
        <f aca="false">IF(H369&lt;H370,1+K370,0)</f>
        <v>0</v>
      </c>
      <c r="L369" s="32" t="n">
        <f aca="false">MIN(0, H369-MAX(H369:H389))</f>
        <v>0</v>
      </c>
      <c r="M369" s="48" t="n">
        <f aca="false">ABS(L369)/MAX(H370:H380)</f>
        <v>0</v>
      </c>
    </row>
    <row r="370" customFormat="false" ht="15" hidden="false" customHeight="false" outlineLevel="0" collapsed="false">
      <c r="A370" s="25" t="s">
        <v>381</v>
      </c>
      <c r="B370" s="25" t="str">
        <f aca="false">LEFT(A370,2)</f>
        <v>24</v>
      </c>
      <c r="C370" s="26" t="n">
        <f aca="false">VLOOKUP(MID(A370,4,4),MONTHS!$A$1:$B$12,2,0)</f>
        <v>11</v>
      </c>
      <c r="D370" s="26" t="n">
        <f aca="false">_xlfn.NUMBERVALUE(RIGHT(A370,2))-43</f>
        <v>22</v>
      </c>
      <c r="E370" s="27" t="n">
        <f aca="false">DATE(2000+D370,C370,B370)</f>
        <v>44889</v>
      </c>
      <c r="F370" s="28" t="n">
        <v>10.0699</v>
      </c>
      <c r="G370" s="28" t="n">
        <v>10.07</v>
      </c>
      <c r="H370" s="28" t="n">
        <v>10.0699</v>
      </c>
      <c r="I370" s="47" t="n">
        <f aca="false">F370-F371</f>
        <v>0.000799999999999912</v>
      </c>
      <c r="J370" s="30" t="n">
        <f aca="false">100*I370/(F371*(E370-E371))</f>
        <v>0.00794509936339804</v>
      </c>
      <c r="K370" s="31" t="n">
        <f aca="false">IF(H370&lt;H371,1+K371,0)</f>
        <v>0</v>
      </c>
      <c r="L370" s="32" t="n">
        <f aca="false">MIN(0, H370-MAX(H370:H390))</f>
        <v>0</v>
      </c>
      <c r="M370" s="48" t="n">
        <f aca="false">ABS(L370)/MAX(H371:H381)</f>
        <v>0</v>
      </c>
    </row>
    <row r="371" customFormat="false" ht="15" hidden="false" customHeight="false" outlineLevel="0" collapsed="false">
      <c r="A371" s="25" t="s">
        <v>382</v>
      </c>
      <c r="B371" s="25" t="str">
        <f aca="false">LEFT(A371,2)</f>
        <v>23</v>
      </c>
      <c r="C371" s="26" t="n">
        <f aca="false">VLOOKUP(MID(A371,4,4),MONTHS!$A$1:$B$12,2,0)</f>
        <v>11</v>
      </c>
      <c r="D371" s="26" t="n">
        <f aca="false">_xlfn.NUMBERVALUE(RIGHT(A371,2))-43</f>
        <v>22</v>
      </c>
      <c r="E371" s="27" t="n">
        <f aca="false">DATE(2000+D371,C371,B371)</f>
        <v>44888</v>
      </c>
      <c r="F371" s="28" t="n">
        <v>10.0691</v>
      </c>
      <c r="G371" s="28" t="n">
        <v>10.0692</v>
      </c>
      <c r="H371" s="28" t="n">
        <v>10.0691</v>
      </c>
      <c r="I371" s="47" t="n">
        <f aca="false">F371-F372</f>
        <v>0.00100000000000122</v>
      </c>
      <c r="J371" s="30" t="n">
        <f aca="false">100*I371/(F372*(E371-E372))</f>
        <v>0.00993236062416168</v>
      </c>
      <c r="K371" s="31" t="n">
        <f aca="false">IF(H371&lt;H372,1+K372,0)</f>
        <v>0</v>
      </c>
      <c r="L371" s="32" t="n">
        <f aca="false">MIN(0, H371-MAX(H371:H391))</f>
        <v>0</v>
      </c>
      <c r="M371" s="48" t="n">
        <f aca="false">ABS(L371)/MAX(H372:H382)</f>
        <v>0</v>
      </c>
    </row>
    <row r="372" customFormat="false" ht="15" hidden="false" customHeight="false" outlineLevel="0" collapsed="false">
      <c r="A372" s="25" t="s">
        <v>383</v>
      </c>
      <c r="B372" s="25" t="str">
        <f aca="false">LEFT(A372,2)</f>
        <v>22</v>
      </c>
      <c r="C372" s="26" t="n">
        <f aca="false">VLOOKUP(MID(A372,4,4),MONTHS!$A$1:$B$12,2,0)</f>
        <v>11</v>
      </c>
      <c r="D372" s="26" t="n">
        <f aca="false">_xlfn.NUMBERVALUE(RIGHT(A372,2))-43</f>
        <v>22</v>
      </c>
      <c r="E372" s="27" t="n">
        <f aca="false">DATE(2000+D372,C372,B372)</f>
        <v>44887</v>
      </c>
      <c r="F372" s="28" t="n">
        <v>10.0681</v>
      </c>
      <c r="G372" s="28" t="n">
        <v>10.0682</v>
      </c>
      <c r="H372" s="28" t="n">
        <v>10.0681</v>
      </c>
      <c r="I372" s="47" t="n">
        <f aca="false">F372-F373</f>
        <v>0</v>
      </c>
      <c r="J372" s="30" t="n">
        <f aca="false">100*I372/(F373*(E372-E373))</f>
        <v>0</v>
      </c>
      <c r="K372" s="31" t="n">
        <f aca="false">IF(H372&lt;H373,1+K373,0)</f>
        <v>0</v>
      </c>
      <c r="L372" s="32" t="n">
        <f aca="false">MIN(0, H372-MAX(H372:H392))</f>
        <v>-0.000600000000000378</v>
      </c>
      <c r="M372" s="48" t="n">
        <f aca="false">ABS(L372)/MAX(H373:H383)</f>
        <v>5.95906124922163E-005</v>
      </c>
    </row>
    <row r="373" customFormat="false" ht="15" hidden="false" customHeight="false" outlineLevel="0" collapsed="false">
      <c r="A373" s="25" t="s">
        <v>384</v>
      </c>
      <c r="B373" s="25" t="str">
        <f aca="false">LEFT(A373,2)</f>
        <v>21</v>
      </c>
      <c r="C373" s="26" t="n">
        <f aca="false">VLOOKUP(MID(A373,4,4),MONTHS!$A$1:$B$12,2,0)</f>
        <v>11</v>
      </c>
      <c r="D373" s="26" t="n">
        <f aca="false">_xlfn.NUMBERVALUE(RIGHT(A373,2))-43</f>
        <v>22</v>
      </c>
      <c r="E373" s="27" t="n">
        <f aca="false">DATE(2000+D373,C373,B373)</f>
        <v>44886</v>
      </c>
      <c r="F373" s="28" t="n">
        <v>10.0681</v>
      </c>
      <c r="G373" s="28" t="n">
        <v>10.0682</v>
      </c>
      <c r="H373" s="28" t="n">
        <v>10.0681</v>
      </c>
      <c r="I373" s="47" t="n">
        <f aca="false">F373-F374</f>
        <v>-0.000300000000001077</v>
      </c>
      <c r="J373" s="30" t="n">
        <f aca="false">100*I373/(F374*(E373-E374))</f>
        <v>-0.000993206467764084</v>
      </c>
      <c r="K373" s="31" t="n">
        <f aca="false">IF(H373&lt;H374,1+K374,0)</f>
        <v>3</v>
      </c>
      <c r="L373" s="32" t="n">
        <f aca="false">MIN(0, H373-MAX(H373:H393))</f>
        <v>-0.000600000000000378</v>
      </c>
      <c r="M373" s="48" t="n">
        <f aca="false">ABS(L373)/MAX(H374:H384)</f>
        <v>5.95906124922163E-005</v>
      </c>
    </row>
    <row r="374" customFormat="false" ht="15" hidden="false" customHeight="false" outlineLevel="0" collapsed="false">
      <c r="A374" s="25" t="s">
        <v>385</v>
      </c>
      <c r="B374" s="25" t="str">
        <f aca="false">LEFT(A374,2)</f>
        <v>18</v>
      </c>
      <c r="C374" s="26" t="n">
        <f aca="false">VLOOKUP(MID(A374,4,4),MONTHS!$A$1:$B$12,2,0)</f>
        <v>11</v>
      </c>
      <c r="D374" s="26" t="n">
        <f aca="false">_xlfn.NUMBERVALUE(RIGHT(A374,2))-43</f>
        <v>22</v>
      </c>
      <c r="E374" s="27" t="n">
        <f aca="false">DATE(2000+D374,C374,B374)</f>
        <v>44883</v>
      </c>
      <c r="F374" s="28" t="n">
        <v>10.0684</v>
      </c>
      <c r="G374" s="28" t="n">
        <v>10.0685</v>
      </c>
      <c r="H374" s="28" t="n">
        <v>10.0684</v>
      </c>
      <c r="I374" s="47" t="n">
        <f aca="false">F374-F375</f>
        <v>-0.000199999999999534</v>
      </c>
      <c r="J374" s="30" t="n">
        <f aca="false">100*I374/(F375*(E374-E375))</f>
        <v>-0.00198637347793669</v>
      </c>
      <c r="K374" s="31" t="n">
        <f aca="false">IF(H374&lt;H375,1+K375,0)</f>
        <v>2</v>
      </c>
      <c r="L374" s="32" t="n">
        <f aca="false">MIN(0, H374-MAX(H374:H394))</f>
        <v>-0.000299999999999301</v>
      </c>
      <c r="M374" s="48" t="n">
        <f aca="false">ABS(L374)/MAX(H375:H385)</f>
        <v>2.97953062460199E-005</v>
      </c>
    </row>
    <row r="375" customFormat="false" ht="15" hidden="false" customHeight="false" outlineLevel="0" collapsed="false">
      <c r="A375" s="25" t="s">
        <v>386</v>
      </c>
      <c r="B375" s="25" t="str">
        <f aca="false">LEFT(A375,2)</f>
        <v>17</v>
      </c>
      <c r="C375" s="26" t="n">
        <f aca="false">VLOOKUP(MID(A375,4,4),MONTHS!$A$1:$B$12,2,0)</f>
        <v>11</v>
      </c>
      <c r="D375" s="26" t="n">
        <f aca="false">_xlfn.NUMBERVALUE(RIGHT(A375,2))-43</f>
        <v>22</v>
      </c>
      <c r="E375" s="27" t="n">
        <f aca="false">DATE(2000+D375,C375,B375)</f>
        <v>44882</v>
      </c>
      <c r="F375" s="28" t="n">
        <v>10.0686</v>
      </c>
      <c r="G375" s="28" t="n">
        <v>10.0687</v>
      </c>
      <c r="H375" s="28" t="n">
        <v>10.0686</v>
      </c>
      <c r="I375" s="47" t="n">
        <f aca="false">F375-F376</f>
        <v>-9.99999999997669E-005</v>
      </c>
      <c r="J375" s="30" t="n">
        <f aca="false">100*I375/(F376*(E375-E376))</f>
        <v>-0.000993176874867331</v>
      </c>
      <c r="K375" s="31" t="n">
        <f aca="false">IF(H375&lt;H376,1+K376,0)</f>
        <v>1</v>
      </c>
      <c r="L375" s="32" t="n">
        <f aca="false">MIN(0, H375-MAX(H375:H395))</f>
        <v>-9.99999999997669E-005</v>
      </c>
      <c r="M375" s="48" t="n">
        <f aca="false">ABS(L375)/MAX(H376:H386)</f>
        <v>9.93176874867331E-006</v>
      </c>
    </row>
    <row r="376" customFormat="false" ht="15" hidden="false" customHeight="false" outlineLevel="0" collapsed="false">
      <c r="A376" s="25" t="s">
        <v>387</v>
      </c>
      <c r="B376" s="25" t="str">
        <f aca="false">LEFT(A376,2)</f>
        <v>16</v>
      </c>
      <c r="C376" s="26" t="n">
        <f aca="false">VLOOKUP(MID(A376,4,4),MONTHS!$A$1:$B$12,2,0)</f>
        <v>11</v>
      </c>
      <c r="D376" s="26" t="n">
        <f aca="false">_xlfn.NUMBERVALUE(RIGHT(A376,2))-43</f>
        <v>22</v>
      </c>
      <c r="E376" s="27" t="n">
        <f aca="false">DATE(2000+D376,C376,B376)</f>
        <v>44881</v>
      </c>
      <c r="F376" s="28" t="n">
        <v>10.0687</v>
      </c>
      <c r="G376" s="28" t="n">
        <v>10.0688</v>
      </c>
      <c r="H376" s="28" t="n">
        <v>10.0687</v>
      </c>
      <c r="I376" s="47" t="n">
        <f aca="false">F376-F377</f>
        <v>9.99999999997669E-005</v>
      </c>
      <c r="J376" s="30" t="n">
        <f aca="false">100*I376/(F377*(E376-E377))</f>
        <v>0.000993186738968347</v>
      </c>
      <c r="K376" s="31" t="n">
        <f aca="false">IF(H376&lt;H377,1+K377,0)</f>
        <v>0</v>
      </c>
      <c r="L376" s="32" t="n">
        <f aca="false">MIN(0, H376-MAX(H376:H396))</f>
        <v>0</v>
      </c>
      <c r="M376" s="48" t="n">
        <f aca="false">ABS(L376)/MAX(H377:H387)</f>
        <v>0</v>
      </c>
    </row>
    <row r="377" customFormat="false" ht="15" hidden="false" customHeight="false" outlineLevel="0" collapsed="false">
      <c r="A377" s="25" t="s">
        <v>388</v>
      </c>
      <c r="B377" s="25" t="str">
        <f aca="false">LEFT(A377,2)</f>
        <v>15</v>
      </c>
      <c r="C377" s="26" t="n">
        <f aca="false">VLOOKUP(MID(A377,4,4),MONTHS!$A$1:$B$12,2,0)</f>
        <v>11</v>
      </c>
      <c r="D377" s="26" t="n">
        <f aca="false">_xlfn.NUMBERVALUE(RIGHT(A377,2))-43</f>
        <v>22</v>
      </c>
      <c r="E377" s="27" t="n">
        <f aca="false">DATE(2000+D377,C377,B377)</f>
        <v>44880</v>
      </c>
      <c r="F377" s="28" t="n">
        <v>10.0686</v>
      </c>
      <c r="G377" s="28" t="n">
        <v>10.0687</v>
      </c>
      <c r="H377" s="28" t="n">
        <v>10.0686</v>
      </c>
      <c r="I377" s="47" t="n">
        <f aca="false">F377-F378</f>
        <v>0.000799999999999912</v>
      </c>
      <c r="J377" s="30" t="n">
        <f aca="false">100*I377/(F378*(E377-E378))</f>
        <v>0.00794612527066402</v>
      </c>
      <c r="K377" s="31" t="n">
        <f aca="false">IF(H377&lt;H378,1+K378,0)</f>
        <v>0</v>
      </c>
      <c r="L377" s="32" t="n">
        <f aca="false">MIN(0, H377-MAX(H377:H397))</f>
        <v>0</v>
      </c>
      <c r="M377" s="48" t="n">
        <f aca="false">ABS(L377)/MAX(H378:H388)</f>
        <v>0</v>
      </c>
    </row>
    <row r="378" customFormat="false" ht="15" hidden="false" customHeight="false" outlineLevel="0" collapsed="false">
      <c r="A378" s="25" t="s">
        <v>389</v>
      </c>
      <c r="B378" s="25" t="str">
        <f aca="false">LEFT(A378,2)</f>
        <v>14</v>
      </c>
      <c r="C378" s="26" t="n">
        <f aca="false">VLOOKUP(MID(A378,4,4),MONTHS!$A$1:$B$12,2,0)</f>
        <v>11</v>
      </c>
      <c r="D378" s="26" t="n">
        <f aca="false">_xlfn.NUMBERVALUE(RIGHT(A378,2))-43</f>
        <v>22</v>
      </c>
      <c r="E378" s="27" t="n">
        <f aca="false">DATE(2000+D378,C378,B378)</f>
        <v>44879</v>
      </c>
      <c r="F378" s="28" t="n">
        <v>10.0678</v>
      </c>
      <c r="G378" s="28" t="n">
        <v>10.0679</v>
      </c>
      <c r="H378" s="28" t="n">
        <v>10.0678</v>
      </c>
      <c r="I378" s="47" t="n">
        <f aca="false">F378-F379</f>
        <v>0.000899999999999679</v>
      </c>
      <c r="J378" s="30" t="n">
        <f aca="false">100*I378/(F379*(E378-E379))</f>
        <v>0.0029800633760134</v>
      </c>
      <c r="K378" s="31" t="n">
        <f aca="false">IF(H378&lt;H379,1+K379,0)</f>
        <v>0</v>
      </c>
      <c r="L378" s="32" t="n">
        <f aca="false">MIN(0, H378-MAX(H378:H398))</f>
        <v>0</v>
      </c>
      <c r="M378" s="48" t="n">
        <f aca="false">ABS(L378)/MAX(H379:H389)</f>
        <v>0</v>
      </c>
    </row>
    <row r="379" customFormat="false" ht="15" hidden="false" customHeight="false" outlineLevel="0" collapsed="false">
      <c r="A379" s="25" t="s">
        <v>390</v>
      </c>
      <c r="B379" s="25" t="str">
        <f aca="false">LEFT(A379,2)</f>
        <v>11</v>
      </c>
      <c r="C379" s="26" t="n">
        <f aca="false">VLOOKUP(MID(A379,4,4),MONTHS!$A$1:$B$12,2,0)</f>
        <v>11</v>
      </c>
      <c r="D379" s="26" t="n">
        <f aca="false">_xlfn.NUMBERVALUE(RIGHT(A379,2))-43</f>
        <v>22</v>
      </c>
      <c r="E379" s="27" t="n">
        <f aca="false">DATE(2000+D379,C379,B379)</f>
        <v>44876</v>
      </c>
      <c r="F379" s="28" t="n">
        <v>10.0669</v>
      </c>
      <c r="G379" s="28" t="n">
        <v>10.067</v>
      </c>
      <c r="H379" s="28" t="n">
        <v>10.0669</v>
      </c>
      <c r="I379" s="47" t="n">
        <f aca="false">F379-F380</f>
        <v>0.00270000000000081</v>
      </c>
      <c r="J379" s="30" t="n">
        <f aca="false">100*I379/(F380*(E379-E380))</f>
        <v>0.0268277657439321</v>
      </c>
      <c r="K379" s="31" t="n">
        <f aca="false">IF(H379&lt;H380,1+K380,0)</f>
        <v>0</v>
      </c>
      <c r="L379" s="32" t="n">
        <f aca="false">MIN(0, H379-MAX(H379:H399))</f>
        <v>0</v>
      </c>
      <c r="M379" s="48" t="n">
        <f aca="false">ABS(L379)/MAX(H380:H390)</f>
        <v>0</v>
      </c>
    </row>
    <row r="380" customFormat="false" ht="15" hidden="false" customHeight="false" outlineLevel="0" collapsed="false">
      <c r="A380" s="25" t="s">
        <v>391</v>
      </c>
      <c r="B380" s="25" t="str">
        <f aca="false">LEFT(A380,2)</f>
        <v>10</v>
      </c>
      <c r="C380" s="26" t="n">
        <f aca="false">VLOOKUP(MID(A380,4,4),MONTHS!$A$1:$B$12,2,0)</f>
        <v>11</v>
      </c>
      <c r="D380" s="26" t="n">
        <f aca="false">_xlfn.NUMBERVALUE(RIGHT(A380,2))-43</f>
        <v>22</v>
      </c>
      <c r="E380" s="27" t="n">
        <f aca="false">DATE(2000+D380,C380,B380)</f>
        <v>44875</v>
      </c>
      <c r="F380" s="28" t="n">
        <v>10.0642</v>
      </c>
      <c r="G380" s="28" t="n">
        <v>10.0643</v>
      </c>
      <c r="H380" s="28" t="n">
        <v>10.0642</v>
      </c>
      <c r="I380" s="47" t="n">
        <f aca="false">F380-F381</f>
        <v>0.000799999999999912</v>
      </c>
      <c r="J380" s="30" t="n">
        <f aca="false">100*I380/(F381*(E380-E381))</f>
        <v>0.00794959953892235</v>
      </c>
      <c r="K380" s="31" t="n">
        <f aca="false">IF(H380&lt;H381,1+K381,0)</f>
        <v>0</v>
      </c>
      <c r="L380" s="32" t="n">
        <f aca="false">MIN(0, H380-MAX(H380:H400))</f>
        <v>0</v>
      </c>
      <c r="M380" s="48" t="n">
        <f aca="false">ABS(L380)/MAX(H381:H391)</f>
        <v>0</v>
      </c>
    </row>
    <row r="381" customFormat="false" ht="15" hidden="false" customHeight="false" outlineLevel="0" collapsed="false">
      <c r="A381" s="25" t="s">
        <v>392</v>
      </c>
      <c r="B381" s="25" t="str">
        <f aca="false">LEFT(A381,2)</f>
        <v>09</v>
      </c>
      <c r="C381" s="26" t="n">
        <f aca="false">VLOOKUP(MID(A381,4,4),MONTHS!$A$1:$B$12,2,0)</f>
        <v>11</v>
      </c>
      <c r="D381" s="26" t="n">
        <f aca="false">_xlfn.NUMBERVALUE(RIGHT(A381,2))-43</f>
        <v>22</v>
      </c>
      <c r="E381" s="27" t="n">
        <f aca="false">DATE(2000+D381,C381,B381)</f>
        <v>44874</v>
      </c>
      <c r="F381" s="28" t="n">
        <v>10.0634</v>
      </c>
      <c r="G381" s="28" t="n">
        <v>10.0635</v>
      </c>
      <c r="H381" s="28" t="n">
        <v>10.0634</v>
      </c>
      <c r="I381" s="47" t="n">
        <f aca="false">F381-F382</f>
        <v>0.00199999999999889</v>
      </c>
      <c r="J381" s="30" t="n">
        <f aca="false">100*I381/(F382*(E381-E382))</f>
        <v>0.0198779493907298</v>
      </c>
      <c r="K381" s="31" t="n">
        <f aca="false">IF(H381&lt;H382,1+K382,0)</f>
        <v>0</v>
      </c>
      <c r="L381" s="32" t="n">
        <f aca="false">MIN(0, H381-MAX(H381:H401))</f>
        <v>0</v>
      </c>
      <c r="M381" s="48" t="n">
        <f aca="false">ABS(L381)/MAX(H382:H392)</f>
        <v>0</v>
      </c>
    </row>
    <row r="382" customFormat="false" ht="15" hidden="false" customHeight="false" outlineLevel="0" collapsed="false">
      <c r="A382" s="25" t="s">
        <v>393</v>
      </c>
      <c r="B382" s="25" t="str">
        <f aca="false">LEFT(A382,2)</f>
        <v>08</v>
      </c>
      <c r="C382" s="26" t="n">
        <f aca="false">VLOOKUP(MID(A382,4,4),MONTHS!$A$1:$B$12,2,0)</f>
        <v>11</v>
      </c>
      <c r="D382" s="26" t="n">
        <f aca="false">_xlfn.NUMBERVALUE(RIGHT(A382,2))-43</f>
        <v>22</v>
      </c>
      <c r="E382" s="27" t="n">
        <f aca="false">DATE(2000+D382,C382,B382)</f>
        <v>44873</v>
      </c>
      <c r="F382" s="28" t="n">
        <v>10.0614</v>
      </c>
      <c r="G382" s="28" t="n">
        <v>10.0615</v>
      </c>
      <c r="H382" s="28" t="n">
        <v>10.0614</v>
      </c>
      <c r="I382" s="47" t="n">
        <f aca="false">F382-F383</f>
        <v>0.00020000000000131</v>
      </c>
      <c r="J382" s="30" t="n">
        <f aca="false">100*I382/(F383*(E382-E383))</f>
        <v>0.00198783445315977</v>
      </c>
      <c r="K382" s="31" t="n">
        <f aca="false">IF(H382&lt;H383,1+K383,0)</f>
        <v>0</v>
      </c>
      <c r="L382" s="32" t="n">
        <f aca="false">MIN(0, H382-MAX(H382:H402))</f>
        <v>0</v>
      </c>
      <c r="M382" s="48" t="n">
        <f aca="false">ABS(L382)/MAX(H383:H393)</f>
        <v>0</v>
      </c>
    </row>
    <row r="383" customFormat="false" ht="15" hidden="false" customHeight="false" outlineLevel="0" collapsed="false">
      <c r="A383" s="25" t="s">
        <v>394</v>
      </c>
      <c r="B383" s="25" t="str">
        <f aca="false">LEFT(A383,2)</f>
        <v>07</v>
      </c>
      <c r="C383" s="26" t="n">
        <f aca="false">VLOOKUP(MID(A383,4,4),MONTHS!$A$1:$B$12,2,0)</f>
        <v>11</v>
      </c>
      <c r="D383" s="26" t="n">
        <f aca="false">_xlfn.NUMBERVALUE(RIGHT(A383,2))-43</f>
        <v>22</v>
      </c>
      <c r="E383" s="27" t="n">
        <f aca="false">DATE(2000+D383,C383,B383)</f>
        <v>44872</v>
      </c>
      <c r="F383" s="28" t="n">
        <v>10.0612</v>
      </c>
      <c r="G383" s="28" t="n">
        <v>10.0613</v>
      </c>
      <c r="H383" s="28" t="n">
        <v>10.0612</v>
      </c>
      <c r="I383" s="47" t="n">
        <f aca="false">F383-F384</f>
        <v>0.00419999999999909</v>
      </c>
      <c r="J383" s="30" t="n">
        <f aca="false">100*I383/(F384*(E383-E384))</f>
        <v>0.0139206522819896</v>
      </c>
      <c r="K383" s="31" t="n">
        <f aca="false">IF(H383&lt;H384,1+K384,0)</f>
        <v>0</v>
      </c>
      <c r="L383" s="32" t="n">
        <f aca="false">MIN(0, H383-MAX(H383:H403))</f>
        <v>0</v>
      </c>
      <c r="M383" s="48" t="n">
        <f aca="false">ABS(L383)/MAX(H384:H394)</f>
        <v>0</v>
      </c>
    </row>
    <row r="384" customFormat="false" ht="15" hidden="false" customHeight="false" outlineLevel="0" collapsed="false">
      <c r="A384" s="25" t="s">
        <v>395</v>
      </c>
      <c r="B384" s="25" t="str">
        <f aca="false">LEFT(A384,2)</f>
        <v>04</v>
      </c>
      <c r="C384" s="26" t="n">
        <f aca="false">VLOOKUP(MID(A384,4,4),MONTHS!$A$1:$B$12,2,0)</f>
        <v>11</v>
      </c>
      <c r="D384" s="26" t="n">
        <f aca="false">_xlfn.NUMBERVALUE(RIGHT(A384,2))-43</f>
        <v>22</v>
      </c>
      <c r="E384" s="27" t="n">
        <f aca="false">DATE(2000+D384,C384,B384)</f>
        <v>44869</v>
      </c>
      <c r="F384" s="28" t="n">
        <v>10.057</v>
      </c>
      <c r="G384" s="28" t="n">
        <v>10.0571</v>
      </c>
      <c r="H384" s="28" t="n">
        <v>10.057</v>
      </c>
      <c r="I384" s="47" t="n">
        <f aca="false">F384-F385</f>
        <v>0.00159999999999982</v>
      </c>
      <c r="J384" s="30" t="n">
        <f aca="false">100*I384/(F385*(E384-E385))</f>
        <v>0.0159118483600834</v>
      </c>
      <c r="K384" s="31" t="n">
        <f aca="false">IF(H384&lt;H385,1+K385,0)</f>
        <v>0</v>
      </c>
      <c r="L384" s="32" t="n">
        <f aca="false">MIN(0, H384-MAX(H384:H404))</f>
        <v>0</v>
      </c>
      <c r="M384" s="48" t="n">
        <f aca="false">ABS(L384)/MAX(H385:H395)</f>
        <v>0</v>
      </c>
    </row>
    <row r="385" customFormat="false" ht="15" hidden="false" customHeight="false" outlineLevel="0" collapsed="false">
      <c r="A385" s="25" t="s">
        <v>396</v>
      </c>
      <c r="B385" s="25" t="str">
        <f aca="false">LEFT(A385,2)</f>
        <v>03</v>
      </c>
      <c r="C385" s="26" t="n">
        <f aca="false">VLOOKUP(MID(A385,4,4),MONTHS!$A$1:$B$12,2,0)</f>
        <v>11</v>
      </c>
      <c r="D385" s="26" t="n">
        <f aca="false">_xlfn.NUMBERVALUE(RIGHT(A385,2))-43</f>
        <v>22</v>
      </c>
      <c r="E385" s="27" t="n">
        <f aca="false">DATE(2000+D385,C385,B385)</f>
        <v>44868</v>
      </c>
      <c r="F385" s="28" t="n">
        <v>10.0554</v>
      </c>
      <c r="G385" s="28" t="n">
        <v>10.0555</v>
      </c>
      <c r="H385" s="28" t="n">
        <v>10.0554</v>
      </c>
      <c r="I385" s="47" t="n">
        <f aca="false">F385-F386</f>
        <v>0.000799999999999912</v>
      </c>
      <c r="J385" s="30" t="n">
        <f aca="false">100*I385/(F386*(E385-E386))</f>
        <v>0.00795655719769968</v>
      </c>
      <c r="K385" s="31" t="n">
        <f aca="false">IF(H385&lt;H386,1+K386,0)</f>
        <v>0</v>
      </c>
      <c r="L385" s="32" t="n">
        <f aca="false">MIN(0, H385-MAX(H385:H405))</f>
        <v>0</v>
      </c>
      <c r="M385" s="48" t="n">
        <f aca="false">ABS(L385)/MAX(H386:H396)</f>
        <v>0</v>
      </c>
    </row>
    <row r="386" customFormat="false" ht="15" hidden="false" customHeight="false" outlineLevel="0" collapsed="false">
      <c r="A386" s="25" t="s">
        <v>397</v>
      </c>
      <c r="B386" s="25" t="str">
        <f aca="false">LEFT(A386,2)</f>
        <v>02</v>
      </c>
      <c r="C386" s="26" t="n">
        <f aca="false">VLOOKUP(MID(A386,4,4),MONTHS!$A$1:$B$12,2,0)</f>
        <v>11</v>
      </c>
      <c r="D386" s="26" t="n">
        <f aca="false">_xlfn.NUMBERVALUE(RIGHT(A386,2))-43</f>
        <v>22</v>
      </c>
      <c r="E386" s="27" t="n">
        <f aca="false">DATE(2000+D386,C386,B386)</f>
        <v>44867</v>
      </c>
      <c r="F386" s="28" t="n">
        <v>10.0546</v>
      </c>
      <c r="G386" s="28" t="n">
        <v>10.0547</v>
      </c>
      <c r="H386" s="28" t="n">
        <v>10.0546</v>
      </c>
      <c r="I386" s="47" t="n">
        <f aca="false">F386-F387</f>
        <v>0.00170000000000137</v>
      </c>
      <c r="J386" s="30" t="n">
        <f aca="false">100*I386/(F387*(E386-E387))</f>
        <v>0.0169105432263463</v>
      </c>
      <c r="K386" s="31" t="n">
        <f aca="false">IF(H386&lt;H387,1+K387,0)</f>
        <v>0</v>
      </c>
      <c r="L386" s="32" t="n">
        <f aca="false">MIN(0, H386-MAX(H386:H406))</f>
        <v>0</v>
      </c>
      <c r="M386" s="48" t="n">
        <f aca="false">ABS(L386)/MAX(H387:H397)</f>
        <v>0</v>
      </c>
    </row>
    <row r="387" customFormat="false" ht="15" hidden="false" customHeight="false" outlineLevel="0" collapsed="false">
      <c r="A387" s="25" t="s">
        <v>398</v>
      </c>
      <c r="B387" s="25" t="str">
        <f aca="false">LEFT(A387,2)</f>
        <v>01</v>
      </c>
      <c r="C387" s="26" t="n">
        <f aca="false">VLOOKUP(MID(A387,4,4),MONTHS!$A$1:$B$12,2,0)</f>
        <v>11</v>
      </c>
      <c r="D387" s="26" t="n">
        <f aca="false">_xlfn.NUMBERVALUE(RIGHT(A387,2))-43</f>
        <v>22</v>
      </c>
      <c r="E387" s="27" t="n">
        <f aca="false">DATE(2000+D387,C387,B387)</f>
        <v>44866</v>
      </c>
      <c r="F387" s="28" t="n">
        <v>10.0529</v>
      </c>
      <c r="G387" s="28" t="n">
        <v>10.053</v>
      </c>
      <c r="H387" s="28" t="n">
        <v>10.0529</v>
      </c>
      <c r="I387" s="47" t="n">
        <f aca="false">F387-F388</f>
        <v>0.00199999999999889</v>
      </c>
      <c r="J387" s="30" t="n">
        <f aca="false">100*I387/(F388*(E387-E388))</f>
        <v>0.019898715537901</v>
      </c>
      <c r="K387" s="31" t="n">
        <f aca="false">IF(H387&lt;H388,1+K388,0)</f>
        <v>0</v>
      </c>
      <c r="L387" s="32" t="n">
        <f aca="false">MIN(0, H387-MAX(H387:H407))</f>
        <v>0</v>
      </c>
      <c r="M387" s="48" t="n">
        <f aca="false">ABS(L387)/MAX(H388:H398)</f>
        <v>0</v>
      </c>
    </row>
    <row r="388" customFormat="false" ht="15" hidden="false" customHeight="false" outlineLevel="0" collapsed="false">
      <c r="A388" s="25" t="s">
        <v>399</v>
      </c>
      <c r="B388" s="25" t="str">
        <f aca="false">LEFT(A388,2)</f>
        <v>31</v>
      </c>
      <c r="C388" s="26" t="n">
        <f aca="false">VLOOKUP(MID(A388,4,4),MONTHS!$A$1:$B$12,2,0)</f>
        <v>10</v>
      </c>
      <c r="D388" s="26" t="n">
        <f aca="false">_xlfn.NUMBERVALUE(RIGHT(A388,2))-43</f>
        <v>22</v>
      </c>
      <c r="E388" s="27" t="n">
        <f aca="false">DATE(2000+D388,C388,B388)</f>
        <v>44865</v>
      </c>
      <c r="F388" s="28" t="n">
        <v>10.0509</v>
      </c>
      <c r="G388" s="28" t="n">
        <v>10.051</v>
      </c>
      <c r="H388" s="28" t="n">
        <v>10.0509</v>
      </c>
      <c r="I388" s="47" t="n">
        <f aca="false">F388-F389</f>
        <v>0.00229999999999997</v>
      </c>
      <c r="J388" s="30" t="n">
        <f aca="false">100*I388/(F389*(E388-E389))</f>
        <v>0.0076295868744567</v>
      </c>
      <c r="K388" s="31" t="n">
        <f aca="false">IF(H388&lt;H389,1+K389,0)</f>
        <v>0</v>
      </c>
      <c r="L388" s="32" t="n">
        <f aca="false">MIN(0, H388-MAX(H388:H408))</f>
        <v>0</v>
      </c>
      <c r="M388" s="48" t="n">
        <f aca="false">ABS(L388)/MAX(H389:H399)</f>
        <v>0</v>
      </c>
    </row>
    <row r="389" customFormat="false" ht="15" hidden="false" customHeight="false" outlineLevel="0" collapsed="false">
      <c r="A389" s="25" t="s">
        <v>400</v>
      </c>
      <c r="B389" s="25" t="str">
        <f aca="false">LEFT(A389,2)</f>
        <v>28</v>
      </c>
      <c r="C389" s="26" t="n">
        <f aca="false">VLOOKUP(MID(A389,4,4),MONTHS!$A$1:$B$12,2,0)</f>
        <v>10</v>
      </c>
      <c r="D389" s="26" t="n">
        <f aca="false">_xlfn.NUMBERVALUE(RIGHT(A389,2))-43</f>
        <v>22</v>
      </c>
      <c r="E389" s="27" t="n">
        <f aca="false">DATE(2000+D389,C389,B389)</f>
        <v>44862</v>
      </c>
      <c r="F389" s="28" t="n">
        <v>10.0486</v>
      </c>
      <c r="G389" s="28" t="n">
        <v>10.0487</v>
      </c>
      <c r="H389" s="28" t="n">
        <v>10.0486</v>
      </c>
      <c r="I389" s="47" t="n">
        <f aca="false">F389-F390</f>
        <v>0.00200000000000067</v>
      </c>
      <c r="J389" s="30" t="n">
        <f aca="false">100*I389/(F390*(E389-E390))</f>
        <v>0.0199072322975003</v>
      </c>
      <c r="K389" s="31" t="n">
        <f aca="false">IF(H389&lt;H390,1+K390,0)</f>
        <v>0</v>
      </c>
      <c r="L389" s="32" t="n">
        <f aca="false">MIN(0, H389-MAX(H389:H409))</f>
        <v>0</v>
      </c>
      <c r="M389" s="48" t="n">
        <f aca="false">ABS(L389)/MAX(H390:H400)</f>
        <v>0</v>
      </c>
    </row>
    <row r="390" customFormat="false" ht="15" hidden="false" customHeight="false" outlineLevel="0" collapsed="false">
      <c r="A390" s="25" t="s">
        <v>401</v>
      </c>
      <c r="B390" s="25" t="str">
        <f aca="false">LEFT(A390,2)</f>
        <v>27</v>
      </c>
      <c r="C390" s="26" t="n">
        <f aca="false">VLOOKUP(MID(A390,4,4),MONTHS!$A$1:$B$12,2,0)</f>
        <v>10</v>
      </c>
      <c r="D390" s="26" t="n">
        <f aca="false">_xlfn.NUMBERVALUE(RIGHT(A390,2))-43</f>
        <v>22</v>
      </c>
      <c r="E390" s="27" t="n">
        <f aca="false">DATE(2000+D390,C390,B390)</f>
        <v>44861</v>
      </c>
      <c r="F390" s="28" t="n">
        <v>10.0466</v>
      </c>
      <c r="G390" s="28" t="n">
        <v>10.0467</v>
      </c>
      <c r="H390" s="28" t="n">
        <v>10.0466</v>
      </c>
      <c r="I390" s="47" t="n">
        <f aca="false">F390-F391</f>
        <v>0.0022000000000002</v>
      </c>
      <c r="J390" s="30" t="n">
        <f aca="false">100*I390/(F391*(E390-E391))</f>
        <v>0.0219027517820895</v>
      </c>
      <c r="K390" s="31" t="n">
        <f aca="false">IF(H390&lt;H391,1+K391,0)</f>
        <v>0</v>
      </c>
      <c r="L390" s="32" t="n">
        <f aca="false">MIN(0, H390-MAX(H390:H410))</f>
        <v>0</v>
      </c>
      <c r="M390" s="48" t="n">
        <f aca="false">ABS(L390)/MAX(H391:H401)</f>
        <v>0</v>
      </c>
    </row>
    <row r="391" customFormat="false" ht="15" hidden="false" customHeight="false" outlineLevel="0" collapsed="false">
      <c r="A391" s="25" t="s">
        <v>402</v>
      </c>
      <c r="B391" s="25" t="str">
        <f aca="false">LEFT(A391,2)</f>
        <v>26</v>
      </c>
      <c r="C391" s="26" t="n">
        <f aca="false">VLOOKUP(MID(A391,4,4),MONTHS!$A$1:$B$12,2,0)</f>
        <v>10</v>
      </c>
      <c r="D391" s="26" t="n">
        <f aca="false">_xlfn.NUMBERVALUE(RIGHT(A391,2))-43</f>
        <v>22</v>
      </c>
      <c r="E391" s="27" t="n">
        <f aca="false">DATE(2000+D391,C391,B391)</f>
        <v>44860</v>
      </c>
      <c r="F391" s="28" t="n">
        <v>10.0444</v>
      </c>
      <c r="G391" s="28" t="n">
        <v>10.0445</v>
      </c>
      <c r="H391" s="28" t="n">
        <v>10.0444</v>
      </c>
      <c r="I391" s="47" t="n">
        <f aca="false">F391-F392</f>
        <v>0.00179999999999936</v>
      </c>
      <c r="J391" s="30" t="n">
        <f aca="false">100*I391/(F392*(E391-E392))</f>
        <v>0.0179236452711385</v>
      </c>
      <c r="K391" s="31" t="n">
        <f aca="false">IF(H391&lt;H392,1+K392,0)</f>
        <v>0</v>
      </c>
      <c r="L391" s="32" t="n">
        <f aca="false">MIN(0, H391-MAX(H391:H411))</f>
        <v>0</v>
      </c>
      <c r="M391" s="48" t="n">
        <f aca="false">ABS(L391)/MAX(H392:H402)</f>
        <v>0</v>
      </c>
    </row>
    <row r="392" customFormat="false" ht="15" hidden="false" customHeight="false" outlineLevel="0" collapsed="false">
      <c r="A392" s="25" t="s">
        <v>403</v>
      </c>
      <c r="B392" s="25" t="str">
        <f aca="false">LEFT(A392,2)</f>
        <v>25</v>
      </c>
      <c r="C392" s="26" t="n">
        <f aca="false">VLOOKUP(MID(A392,4,4),MONTHS!$A$1:$B$12,2,0)</f>
        <v>10</v>
      </c>
      <c r="D392" s="26" t="n">
        <f aca="false">_xlfn.NUMBERVALUE(RIGHT(A392,2))-43</f>
        <v>22</v>
      </c>
      <c r="E392" s="27" t="n">
        <f aca="false">DATE(2000+D392,C392,B392)</f>
        <v>44859</v>
      </c>
      <c r="F392" s="28" t="n">
        <v>10.0426</v>
      </c>
      <c r="G392" s="28" t="n">
        <v>10.0427</v>
      </c>
      <c r="H392" s="28" t="n">
        <v>10.0426</v>
      </c>
      <c r="I392" s="47" t="n">
        <f aca="false">F392-F393</f>
        <v>0.00340000000000096</v>
      </c>
      <c r="J392" s="30" t="n">
        <f aca="false">100*I392/(F393*(E392-E393))</f>
        <v>0.00846681010439317</v>
      </c>
      <c r="K392" s="31" t="n">
        <f aca="false">IF(H392&lt;H393,1+K393,0)</f>
        <v>0</v>
      </c>
      <c r="L392" s="32" t="n">
        <f aca="false">MIN(0, H392-MAX(H392:H412))</f>
        <v>0</v>
      </c>
      <c r="M392" s="48" t="n">
        <f aca="false">ABS(L392)/MAX(H393:H403)</f>
        <v>0</v>
      </c>
    </row>
    <row r="393" customFormat="false" ht="15" hidden="false" customHeight="false" outlineLevel="0" collapsed="false">
      <c r="A393" s="25" t="s">
        <v>404</v>
      </c>
      <c r="B393" s="25" t="str">
        <f aca="false">LEFT(A393,2)</f>
        <v>21</v>
      </c>
      <c r="C393" s="26" t="n">
        <f aca="false">VLOOKUP(MID(A393,4,4),MONTHS!$A$1:$B$12,2,0)</f>
        <v>10</v>
      </c>
      <c r="D393" s="26" t="n">
        <f aca="false">_xlfn.NUMBERVALUE(RIGHT(A393,2))-43</f>
        <v>22</v>
      </c>
      <c r="E393" s="27" t="n">
        <f aca="false">DATE(2000+D393,C393,B393)</f>
        <v>44855</v>
      </c>
      <c r="F393" s="28" t="n">
        <v>10.0392</v>
      </c>
      <c r="G393" s="28" t="n">
        <v>10.0393</v>
      </c>
      <c r="H393" s="28" t="n">
        <v>10.0392</v>
      </c>
      <c r="I393" s="47" t="n">
        <f aca="false">F393-F394</f>
        <v>-0.000100000000001543</v>
      </c>
      <c r="J393" s="30" t="n">
        <f aca="false">100*I393/(F394*(E393-E394))</f>
        <v>-0.000996085384454527</v>
      </c>
      <c r="K393" s="31" t="n">
        <f aca="false">IF(H393&lt;H394,1+K394,0)</f>
        <v>1</v>
      </c>
      <c r="L393" s="32" t="n">
        <f aca="false">MIN(0, H393-MAX(H393:H413))</f>
        <v>-0.00110000000000099</v>
      </c>
      <c r="M393" s="48" t="n">
        <f aca="false">ABS(L393)/MAX(H394:H404)</f>
        <v>0.000109561752988146</v>
      </c>
    </row>
    <row r="394" customFormat="false" ht="15" hidden="false" customHeight="false" outlineLevel="0" collapsed="false">
      <c r="A394" s="25" t="s">
        <v>405</v>
      </c>
      <c r="B394" s="25" t="str">
        <f aca="false">LEFT(A394,2)</f>
        <v>20</v>
      </c>
      <c r="C394" s="26" t="n">
        <f aca="false">VLOOKUP(MID(A394,4,4),MONTHS!$A$1:$B$12,2,0)</f>
        <v>10</v>
      </c>
      <c r="D394" s="26" t="n">
        <f aca="false">_xlfn.NUMBERVALUE(RIGHT(A394,2))-43</f>
        <v>22</v>
      </c>
      <c r="E394" s="27" t="n">
        <f aca="false">DATE(2000+D394,C394,B394)</f>
        <v>44854</v>
      </c>
      <c r="F394" s="28" t="n">
        <v>10.0393</v>
      </c>
      <c r="G394" s="28" t="n">
        <v>10.0394</v>
      </c>
      <c r="H394" s="28" t="n">
        <v>10.0393</v>
      </c>
      <c r="I394" s="47" t="n">
        <f aca="false">F394-F395</f>
        <v>0.000400000000000844</v>
      </c>
      <c r="J394" s="30" t="n">
        <f aca="false">100*I394/(F395*(E394-E395))</f>
        <v>0.00398450029386531</v>
      </c>
      <c r="K394" s="31" t="n">
        <f aca="false">IF(H394&lt;H395,1+K395,0)</f>
        <v>0</v>
      </c>
      <c r="L394" s="32" t="n">
        <f aca="false">MIN(0, H394-MAX(H394:H414))</f>
        <v>-0.000999999999999446</v>
      </c>
      <c r="M394" s="48" t="n">
        <f aca="false">ABS(L394)/MAX(H395:H405)</f>
        <v>9.96015936254428E-005</v>
      </c>
    </row>
    <row r="395" customFormat="false" ht="15" hidden="false" customHeight="false" outlineLevel="0" collapsed="false">
      <c r="A395" s="25" t="s">
        <v>406</v>
      </c>
      <c r="B395" s="25" t="str">
        <f aca="false">LEFT(A395,2)</f>
        <v>19</v>
      </c>
      <c r="C395" s="26" t="n">
        <f aca="false">VLOOKUP(MID(A395,4,4),MONTHS!$A$1:$B$12,2,0)</f>
        <v>10</v>
      </c>
      <c r="D395" s="26" t="n">
        <f aca="false">_xlfn.NUMBERVALUE(RIGHT(A395,2))-43</f>
        <v>22</v>
      </c>
      <c r="E395" s="27" t="n">
        <f aca="false">DATE(2000+D395,C395,B395)</f>
        <v>44853</v>
      </c>
      <c r="F395" s="28" t="n">
        <v>10.0389</v>
      </c>
      <c r="G395" s="28" t="n">
        <v>10.039</v>
      </c>
      <c r="H395" s="28" t="n">
        <v>10.0389</v>
      </c>
      <c r="I395" s="47" t="n">
        <f aca="false">F395-F396</f>
        <v>-0.00109999999999921</v>
      </c>
      <c r="J395" s="30" t="n">
        <f aca="false">100*I395/(F396*(E395-E396))</f>
        <v>-0.0109561752987969</v>
      </c>
      <c r="K395" s="31" t="n">
        <f aca="false">IF(H395&lt;H396,1+K396,0)</f>
        <v>1</v>
      </c>
      <c r="L395" s="32" t="n">
        <f aca="false">MIN(0, H395-MAX(H395:H415))</f>
        <v>-0.00169999999999959</v>
      </c>
      <c r="M395" s="48" t="n">
        <f aca="false">ABS(L395)/MAX(H396:H406)</f>
        <v>0.000169322709163306</v>
      </c>
    </row>
    <row r="396" customFormat="false" ht="15" hidden="false" customHeight="false" outlineLevel="0" collapsed="false">
      <c r="A396" s="25" t="s">
        <v>407</v>
      </c>
      <c r="B396" s="25" t="str">
        <f aca="false">LEFT(A396,2)</f>
        <v>18</v>
      </c>
      <c r="C396" s="26" t="n">
        <f aca="false">VLOOKUP(MID(A396,4,4),MONTHS!$A$1:$B$12,2,0)</f>
        <v>10</v>
      </c>
      <c r="D396" s="26" t="n">
        <f aca="false">_xlfn.NUMBERVALUE(RIGHT(A396,2))-43</f>
        <v>22</v>
      </c>
      <c r="E396" s="27" t="n">
        <f aca="false">DATE(2000+D396,C396,B396)</f>
        <v>44852</v>
      </c>
      <c r="F396" s="28" t="n">
        <v>10.04</v>
      </c>
      <c r="G396" s="28" t="n">
        <v>10.0401</v>
      </c>
      <c r="H396" s="28" t="n">
        <v>10.04</v>
      </c>
      <c r="I396" s="47" t="n">
        <f aca="false">F396-F397</f>
        <v>0.000799999999999912</v>
      </c>
      <c r="J396" s="30" t="n">
        <f aca="false">100*I396/(F397*(E396-E397))</f>
        <v>0.00796876245119045</v>
      </c>
      <c r="K396" s="31" t="n">
        <f aca="false">IF(H396&lt;H397,1+K397,0)</f>
        <v>0</v>
      </c>
      <c r="L396" s="32" t="n">
        <f aca="false">MIN(0, H396-MAX(H396:H416))</f>
        <v>-0.000600000000000378</v>
      </c>
      <c r="M396" s="48" t="n">
        <f aca="false">ABS(L396)/MAX(H397:H407)</f>
        <v>5.97627419146367E-005</v>
      </c>
    </row>
    <row r="397" customFormat="false" ht="15" hidden="false" customHeight="false" outlineLevel="0" collapsed="false">
      <c r="A397" s="25" t="s">
        <v>408</v>
      </c>
      <c r="B397" s="25" t="str">
        <f aca="false">LEFT(A397,2)</f>
        <v>17</v>
      </c>
      <c r="C397" s="26" t="n">
        <f aca="false">VLOOKUP(MID(A397,4,4),MONTHS!$A$1:$B$12,2,0)</f>
        <v>10</v>
      </c>
      <c r="D397" s="26" t="n">
        <f aca="false">_xlfn.NUMBERVALUE(RIGHT(A397,2))-43</f>
        <v>22</v>
      </c>
      <c r="E397" s="27" t="n">
        <f aca="false">DATE(2000+D397,C397,B397)</f>
        <v>44851</v>
      </c>
      <c r="F397" s="28" t="n">
        <v>10.0392</v>
      </c>
      <c r="G397" s="28" t="n">
        <v>10.0393</v>
      </c>
      <c r="H397" s="28" t="n">
        <v>10.0392</v>
      </c>
      <c r="I397" s="47" t="n">
        <f aca="false">F397-F398</f>
        <v>0.000999999999999446</v>
      </c>
      <c r="J397" s="30" t="n">
        <f aca="false">100*I397/(F398*(E397-E398))</f>
        <v>0.00199238907373722</v>
      </c>
      <c r="K397" s="31" t="n">
        <f aca="false">IF(H397&lt;H398,1+K398,0)</f>
        <v>0</v>
      </c>
      <c r="L397" s="32" t="n">
        <f aca="false">MIN(0, H397-MAX(H397:H417))</f>
        <v>-0.00170000000000137</v>
      </c>
      <c r="M397" s="48" t="n">
        <f aca="false">ABS(L397)/MAX(H398:H408)</f>
        <v>0.000169327768758167</v>
      </c>
    </row>
    <row r="398" customFormat="false" ht="15" hidden="false" customHeight="false" outlineLevel="0" collapsed="false">
      <c r="A398" s="25" t="s">
        <v>409</v>
      </c>
      <c r="B398" s="25" t="str">
        <f aca="false">LEFT(A398,2)</f>
        <v>12</v>
      </c>
      <c r="C398" s="26" t="n">
        <f aca="false">VLOOKUP(MID(A398,4,4),MONTHS!$A$1:$B$12,2,0)</f>
        <v>10</v>
      </c>
      <c r="D398" s="26" t="n">
        <f aca="false">_xlfn.NUMBERVALUE(RIGHT(A398,2))-43</f>
        <v>22</v>
      </c>
      <c r="E398" s="27" t="n">
        <f aca="false">DATE(2000+D398,C398,B398)</f>
        <v>44846</v>
      </c>
      <c r="F398" s="28" t="n">
        <v>10.0382</v>
      </c>
      <c r="G398" s="28" t="n">
        <v>10.0383</v>
      </c>
      <c r="H398" s="28" t="n">
        <v>10.0382</v>
      </c>
      <c r="I398" s="47" t="n">
        <f aca="false">F398-F399</f>
        <v>9.99999999997669E-005</v>
      </c>
      <c r="J398" s="30" t="n">
        <f aca="false">100*I398/(F399*(E398-E399))</f>
        <v>0.000996204461001255</v>
      </c>
      <c r="K398" s="31" t="n">
        <f aca="false">IF(H398&lt;H399,1+K399,0)</f>
        <v>0</v>
      </c>
      <c r="L398" s="32" t="n">
        <f aca="false">MIN(0, H398-MAX(H398:H418))</f>
        <v>-0.00309999999999988</v>
      </c>
      <c r="M398" s="48" t="n">
        <f aca="false">ABS(L398)/MAX(H399:H409)</f>
        <v>0.00030877416655875</v>
      </c>
    </row>
    <row r="399" customFormat="false" ht="15" hidden="false" customHeight="false" outlineLevel="0" collapsed="false">
      <c r="A399" s="25" t="s">
        <v>410</v>
      </c>
      <c r="B399" s="25" t="str">
        <f aca="false">LEFT(A399,2)</f>
        <v>11</v>
      </c>
      <c r="C399" s="26" t="n">
        <f aca="false">VLOOKUP(MID(A399,4,4),MONTHS!$A$1:$B$12,2,0)</f>
        <v>10</v>
      </c>
      <c r="D399" s="26" t="n">
        <f aca="false">_xlfn.NUMBERVALUE(RIGHT(A399,2))-43</f>
        <v>22</v>
      </c>
      <c r="E399" s="27" t="n">
        <f aca="false">DATE(2000+D399,C399,B399)</f>
        <v>44845</v>
      </c>
      <c r="F399" s="28" t="n">
        <v>10.0381</v>
      </c>
      <c r="G399" s="28" t="n">
        <v>10.0382</v>
      </c>
      <c r="H399" s="28" t="n">
        <v>10.0381</v>
      </c>
      <c r="I399" s="47" t="n">
        <f aca="false">F399-F400</f>
        <v>-0.00159999999999982</v>
      </c>
      <c r="J399" s="30" t="n">
        <f aca="false">100*I399/(F400*(E399-E400))</f>
        <v>-0.0159367311772247</v>
      </c>
      <c r="K399" s="31" t="n">
        <f aca="false">IF(H399&lt;H400,1+K400,0)</f>
        <v>1</v>
      </c>
      <c r="L399" s="32" t="n">
        <f aca="false">MIN(0, H399-MAX(H399:H419))</f>
        <v>-0.00399999999999956</v>
      </c>
      <c r="M399" s="48" t="n">
        <f aca="false">ABS(L399)/MAX(H400:H410)</f>
        <v>0.000398418279430616</v>
      </c>
    </row>
    <row r="400" customFormat="false" ht="15" hidden="false" customHeight="false" outlineLevel="0" collapsed="false">
      <c r="A400" s="25" t="s">
        <v>411</v>
      </c>
      <c r="B400" s="25" t="str">
        <f aca="false">LEFT(A400,2)</f>
        <v>10</v>
      </c>
      <c r="C400" s="26" t="n">
        <f aca="false">VLOOKUP(MID(A400,4,4),MONTHS!$A$1:$B$12,2,0)</f>
        <v>10</v>
      </c>
      <c r="D400" s="26" t="n">
        <f aca="false">_xlfn.NUMBERVALUE(RIGHT(A400,2))-43</f>
        <v>22</v>
      </c>
      <c r="E400" s="27" t="n">
        <f aca="false">DATE(2000+D400,C400,B400)</f>
        <v>44844</v>
      </c>
      <c r="F400" s="28" t="n">
        <v>10.0397</v>
      </c>
      <c r="G400" s="28" t="n">
        <v>10.0398</v>
      </c>
      <c r="H400" s="28" t="n">
        <v>10.0397</v>
      </c>
      <c r="I400" s="47" t="n">
        <f aca="false">F400-F401</f>
        <v>0.000399999999999068</v>
      </c>
      <c r="J400" s="30" t="n">
        <f aca="false">100*I400/(F401*(E400-E401))</f>
        <v>0.00132811384591578</v>
      </c>
      <c r="K400" s="31" t="n">
        <f aca="false">IF(H400&lt;H401,1+K401,0)</f>
        <v>0</v>
      </c>
      <c r="L400" s="32" t="n">
        <f aca="false">MIN(0, H400-MAX(H400:H420))</f>
        <v>-0.00239999999999974</v>
      </c>
      <c r="M400" s="48" t="n">
        <f aca="false">ABS(L400)/MAX(H401:H411)</f>
        <v>0.000239053348738967</v>
      </c>
    </row>
    <row r="401" customFormat="false" ht="15" hidden="false" customHeight="false" outlineLevel="0" collapsed="false">
      <c r="A401" s="25" t="s">
        <v>412</v>
      </c>
      <c r="B401" s="25" t="str">
        <f aca="false">LEFT(A401,2)</f>
        <v>07</v>
      </c>
      <c r="C401" s="26" t="n">
        <f aca="false">VLOOKUP(MID(A401,4,4),MONTHS!$A$1:$B$12,2,0)</f>
        <v>10</v>
      </c>
      <c r="D401" s="26" t="n">
        <f aca="false">_xlfn.NUMBERVALUE(RIGHT(A401,2))-43</f>
        <v>22</v>
      </c>
      <c r="E401" s="27" t="n">
        <f aca="false">DATE(2000+D401,C401,B401)</f>
        <v>44841</v>
      </c>
      <c r="F401" s="28" t="n">
        <v>10.0393</v>
      </c>
      <c r="G401" s="28" t="n">
        <v>10.0394</v>
      </c>
      <c r="H401" s="28" t="n">
        <v>10.0393</v>
      </c>
      <c r="I401" s="47" t="n">
        <f aca="false">F401-F402</f>
        <v>0</v>
      </c>
      <c r="J401" s="30" t="n">
        <f aca="false">100*I401/(F402*(E401-E402))</f>
        <v>0</v>
      </c>
      <c r="K401" s="31" t="n">
        <f aca="false">IF(H401&lt;H402,1+K402,0)</f>
        <v>0</v>
      </c>
      <c r="L401" s="32" t="n">
        <f aca="false">MIN(0, H401-MAX(H401:H421))</f>
        <v>-0.0027999999999988</v>
      </c>
      <c r="M401" s="48" t="n">
        <f aca="false">ABS(L401)/MAX(H402:H412)</f>
        <v>0.000278895573528707</v>
      </c>
    </row>
    <row r="402" customFormat="false" ht="15" hidden="false" customHeight="false" outlineLevel="0" collapsed="false">
      <c r="A402" s="25" t="s">
        <v>413</v>
      </c>
      <c r="B402" s="25" t="str">
        <f aca="false">LEFT(A402,2)</f>
        <v>06</v>
      </c>
      <c r="C402" s="26" t="n">
        <f aca="false">VLOOKUP(MID(A402,4,4),MONTHS!$A$1:$B$12,2,0)</f>
        <v>10</v>
      </c>
      <c r="D402" s="26" t="n">
        <f aca="false">_xlfn.NUMBERVALUE(RIGHT(A402,2))-43</f>
        <v>22</v>
      </c>
      <c r="E402" s="27" t="n">
        <f aca="false">DATE(2000+D402,C402,B402)</f>
        <v>44840</v>
      </c>
      <c r="F402" s="28" t="n">
        <v>10.0393</v>
      </c>
      <c r="G402" s="28" t="n">
        <v>10.0394</v>
      </c>
      <c r="H402" s="28" t="n">
        <v>10.0393</v>
      </c>
      <c r="I402" s="47" t="n">
        <f aca="false">F402-F403</f>
        <v>-0.000299999999999301</v>
      </c>
      <c r="J402" s="30" t="n">
        <f aca="false">100*I402/(F403*(E402-E403))</f>
        <v>-0.00298816685923046</v>
      </c>
      <c r="K402" s="31" t="n">
        <f aca="false">IF(H402&lt;H403,1+K403,0)</f>
        <v>1</v>
      </c>
      <c r="L402" s="32" t="n">
        <f aca="false">MIN(0, H402-MAX(H402:H422))</f>
        <v>-0.0027999999999988</v>
      </c>
      <c r="M402" s="48" t="n">
        <f aca="false">ABS(L402)/MAX(H403:H413)</f>
        <v>0.000278876129199208</v>
      </c>
    </row>
    <row r="403" customFormat="false" ht="15" hidden="false" customHeight="false" outlineLevel="0" collapsed="false">
      <c r="A403" s="25" t="s">
        <v>414</v>
      </c>
      <c r="B403" s="25" t="str">
        <f aca="false">LEFT(A403,2)</f>
        <v>05</v>
      </c>
      <c r="C403" s="26" t="n">
        <f aca="false">VLOOKUP(MID(A403,4,4),MONTHS!$A$1:$B$12,2,0)</f>
        <v>10</v>
      </c>
      <c r="D403" s="26" t="n">
        <f aca="false">_xlfn.NUMBERVALUE(RIGHT(A403,2))-43</f>
        <v>22</v>
      </c>
      <c r="E403" s="27" t="n">
        <f aca="false">DATE(2000+D403,C403,B403)</f>
        <v>44839</v>
      </c>
      <c r="F403" s="28" t="n">
        <v>10.0396</v>
      </c>
      <c r="G403" s="28" t="n">
        <v>10.0397</v>
      </c>
      <c r="H403" s="28" t="n">
        <v>10.0396</v>
      </c>
      <c r="I403" s="47" t="n">
        <f aca="false">F403-F404</f>
        <v>0.000500000000000611</v>
      </c>
      <c r="J403" s="30" t="n">
        <f aca="false">100*I403/(F404*(E403-E404))</f>
        <v>0.00498052614278781</v>
      </c>
      <c r="K403" s="31" t="n">
        <f aca="false">IF(H403&lt;H404,1+K404,0)</f>
        <v>0</v>
      </c>
      <c r="L403" s="32" t="n">
        <f aca="false">MIN(0, H403-MAX(H403:H423))</f>
        <v>-0.0024999999999995</v>
      </c>
      <c r="M403" s="48" t="n">
        <f aca="false">ABS(L403)/MAX(H404:H414)</f>
        <v>0.000248996543927921</v>
      </c>
    </row>
    <row r="404" customFormat="false" ht="15" hidden="false" customHeight="false" outlineLevel="0" collapsed="false">
      <c r="A404" s="25" t="s">
        <v>415</v>
      </c>
      <c r="B404" s="25" t="str">
        <f aca="false">LEFT(A404,2)</f>
        <v>04</v>
      </c>
      <c r="C404" s="26" t="n">
        <f aca="false">VLOOKUP(MID(A404,4,4),MONTHS!$A$1:$B$12,2,0)</f>
        <v>10</v>
      </c>
      <c r="D404" s="26" t="n">
        <f aca="false">_xlfn.NUMBERVALUE(RIGHT(A404,2))-43</f>
        <v>22</v>
      </c>
      <c r="E404" s="27" t="n">
        <f aca="false">DATE(2000+D404,C404,B404)</f>
        <v>44838</v>
      </c>
      <c r="F404" s="28" t="n">
        <v>10.0391</v>
      </c>
      <c r="G404" s="28" t="n">
        <v>10.0392</v>
      </c>
      <c r="H404" s="28" t="n">
        <v>10.0391</v>
      </c>
      <c r="I404" s="47" t="n">
        <f aca="false">F404-F405</f>
        <v>0.00259999999999927</v>
      </c>
      <c r="J404" s="30" t="n">
        <f aca="false">100*I404/(F405*(E404-E405))</f>
        <v>0.0259054451252854</v>
      </c>
      <c r="K404" s="31" t="n">
        <f aca="false">IF(H404&lt;H405,1+K405,0)</f>
        <v>0</v>
      </c>
      <c r="L404" s="32" t="n">
        <f aca="false">MIN(0, H404-MAX(H404:H424))</f>
        <v>-0.00300000000000011</v>
      </c>
      <c r="M404" s="48" t="n">
        <f aca="false">ABS(L404)/MAX(H405:H415)</f>
        <v>0.00029878692508417</v>
      </c>
    </row>
    <row r="405" customFormat="false" ht="15" hidden="false" customHeight="false" outlineLevel="0" collapsed="false">
      <c r="A405" s="25" t="s">
        <v>416</v>
      </c>
      <c r="B405" s="25" t="str">
        <f aca="false">LEFT(A405,2)</f>
        <v>03</v>
      </c>
      <c r="C405" s="26" t="n">
        <f aca="false">VLOOKUP(MID(A405,4,4),MONTHS!$A$1:$B$12,2,0)</f>
        <v>10</v>
      </c>
      <c r="D405" s="26" t="n">
        <f aca="false">_xlfn.NUMBERVALUE(RIGHT(A405,2))-43</f>
        <v>22</v>
      </c>
      <c r="E405" s="27" t="n">
        <f aca="false">DATE(2000+D405,C405,B405)</f>
        <v>44837</v>
      </c>
      <c r="F405" s="28" t="n">
        <v>10.0365</v>
      </c>
      <c r="G405" s="28" t="n">
        <v>10.0366</v>
      </c>
      <c r="H405" s="28" t="n">
        <v>10.0365</v>
      </c>
      <c r="I405" s="47" t="n">
        <f aca="false">F405-F406</f>
        <v>0.00270000000000081</v>
      </c>
      <c r="J405" s="30" t="n">
        <f aca="false">100*I405/(F406*(E405-E406))</f>
        <v>0.00896968247324315</v>
      </c>
      <c r="K405" s="31" t="n">
        <f aca="false">IF(H405&lt;H406,1+K406,0)</f>
        <v>0</v>
      </c>
      <c r="L405" s="32" t="n">
        <f aca="false">MIN(0, H405-MAX(H405:H425))</f>
        <v>-0.00559999999999938</v>
      </c>
      <c r="M405" s="48" t="n">
        <f aca="false">ABS(L405)/MAX(H406:H416)</f>
        <v>0.000557735593490367</v>
      </c>
    </row>
    <row r="406" customFormat="false" ht="15" hidden="false" customHeight="false" outlineLevel="0" collapsed="false">
      <c r="A406" s="25" t="s">
        <v>417</v>
      </c>
      <c r="B406" s="25" t="str">
        <f aca="false">LEFT(A406,2)</f>
        <v>30</v>
      </c>
      <c r="C406" s="26" t="n">
        <f aca="false">VLOOKUP(MID(A406,4,4),MONTHS!$A$1:$B$12,2,0)</f>
        <v>9</v>
      </c>
      <c r="D406" s="26" t="n">
        <f aca="false">_xlfn.NUMBERVALUE(RIGHT(A406,2))-43</f>
        <v>22</v>
      </c>
      <c r="E406" s="27" t="n">
        <f aca="false">DATE(2000+D406,C406,B406)</f>
        <v>44834</v>
      </c>
      <c r="F406" s="28" t="n">
        <v>10.0338</v>
      </c>
      <c r="G406" s="28" t="n">
        <v>10.0339</v>
      </c>
      <c r="H406" s="28" t="n">
        <v>10.0338</v>
      </c>
      <c r="I406" s="47" t="n">
        <f aca="false">F406-F407</f>
        <v>0.0046999999999997</v>
      </c>
      <c r="J406" s="30" t="n">
        <f aca="false">100*I406/(F407*(E406-E407))</f>
        <v>0.0468636268458755</v>
      </c>
      <c r="K406" s="31" t="n">
        <f aca="false">IF(H406&lt;H407,1+K407,0)</f>
        <v>0</v>
      </c>
      <c r="L406" s="32" t="n">
        <f aca="false">MIN(0, H406-MAX(H406:H426))</f>
        <v>-0.0083000000000002</v>
      </c>
      <c r="M406" s="48" t="n">
        <f aca="false">ABS(L406)/MAX(H407:H417)</f>
        <v>0.000826619127767451</v>
      </c>
    </row>
    <row r="407" customFormat="false" ht="15" hidden="false" customHeight="false" outlineLevel="0" collapsed="false">
      <c r="A407" s="25" t="s">
        <v>418</v>
      </c>
      <c r="B407" s="25" t="str">
        <f aca="false">LEFT(A407,2)</f>
        <v>29</v>
      </c>
      <c r="C407" s="26" t="n">
        <f aca="false">VLOOKUP(MID(A407,4,4),MONTHS!$A$1:$B$12,2,0)</f>
        <v>9</v>
      </c>
      <c r="D407" s="26" t="n">
        <f aca="false">_xlfn.NUMBERVALUE(RIGHT(A407,2))-43</f>
        <v>22</v>
      </c>
      <c r="E407" s="27" t="n">
        <f aca="false">DATE(2000+D407,C407,B407)</f>
        <v>44833</v>
      </c>
      <c r="F407" s="28" t="n">
        <v>10.0291</v>
      </c>
      <c r="G407" s="28" t="n">
        <v>10.0292</v>
      </c>
      <c r="H407" s="28" t="n">
        <v>10.0291</v>
      </c>
      <c r="I407" s="47" t="n">
        <f aca="false">F407-F408</f>
        <v>0.00109999999999921</v>
      </c>
      <c r="J407" s="30" t="n">
        <f aca="false">100*I407/(F408*(E407-E408))</f>
        <v>0.0109692859991944</v>
      </c>
      <c r="K407" s="31" t="n">
        <f aca="false">IF(H407&lt;H408,1+K408,0)</f>
        <v>0</v>
      </c>
      <c r="L407" s="32" t="n">
        <f aca="false">MIN(0, H407-MAX(H407:H427))</f>
        <v>-0.0129999999999999</v>
      </c>
      <c r="M407" s="48" t="n">
        <f aca="false">ABS(L407)/MAX(H408:H418)</f>
        <v>0.00129465308276816</v>
      </c>
    </row>
    <row r="408" customFormat="false" ht="15" hidden="false" customHeight="false" outlineLevel="0" collapsed="false">
      <c r="A408" s="25" t="s">
        <v>419</v>
      </c>
      <c r="B408" s="25" t="str">
        <f aca="false">LEFT(A408,2)</f>
        <v>28</v>
      </c>
      <c r="C408" s="26" t="n">
        <f aca="false">VLOOKUP(MID(A408,4,4),MONTHS!$A$1:$B$12,2,0)</f>
        <v>9</v>
      </c>
      <c r="D408" s="26" t="n">
        <f aca="false">_xlfn.NUMBERVALUE(RIGHT(A408,2))-43</f>
        <v>22</v>
      </c>
      <c r="E408" s="27" t="n">
        <f aca="false">DATE(2000+D408,C408,B408)</f>
        <v>44832</v>
      </c>
      <c r="F408" s="28" t="n">
        <v>10.028</v>
      </c>
      <c r="G408" s="28" t="n">
        <v>10.0281</v>
      </c>
      <c r="H408" s="28" t="n">
        <v>10.028</v>
      </c>
      <c r="I408" s="47" t="n">
        <f aca="false">F408-F409</f>
        <v>-0.00520000000000032</v>
      </c>
      <c r="J408" s="30" t="n">
        <f aca="false">100*I408/(F409*(E408-E409))</f>
        <v>-0.0518279312681928</v>
      </c>
      <c r="K408" s="31" t="n">
        <f aca="false">IF(H408&lt;H409,1+K409,0)</f>
        <v>5</v>
      </c>
      <c r="L408" s="32" t="n">
        <f aca="false">MIN(0, H408-MAX(H408:H428))</f>
        <v>-0.0140999999999991</v>
      </c>
      <c r="M408" s="48" t="n">
        <f aca="false">ABS(L408)/MAX(H409:H419)</f>
        <v>0.00140408878620997</v>
      </c>
    </row>
    <row r="409" customFormat="false" ht="15" hidden="false" customHeight="false" outlineLevel="0" collapsed="false">
      <c r="A409" s="25" t="s">
        <v>420</v>
      </c>
      <c r="B409" s="25" t="str">
        <f aca="false">LEFT(A409,2)</f>
        <v>27</v>
      </c>
      <c r="C409" s="26" t="n">
        <f aca="false">VLOOKUP(MID(A409,4,4),MONTHS!$A$1:$B$12,2,0)</f>
        <v>9</v>
      </c>
      <c r="D409" s="26" t="n">
        <f aca="false">_xlfn.NUMBERVALUE(RIGHT(A409,2))-43</f>
        <v>22</v>
      </c>
      <c r="E409" s="27" t="n">
        <f aca="false">DATE(2000+D409,C409,B409)</f>
        <v>44831</v>
      </c>
      <c r="F409" s="28" t="n">
        <v>10.0332</v>
      </c>
      <c r="G409" s="28" t="n">
        <v>10.0333</v>
      </c>
      <c r="H409" s="28" t="n">
        <v>10.0332</v>
      </c>
      <c r="I409" s="47" t="n">
        <f aca="false">F409-F410</f>
        <v>-0.00179999999999936</v>
      </c>
      <c r="J409" s="30" t="n">
        <f aca="false">100*I409/(F410*(E409-E410))</f>
        <v>-0.0179372197309353</v>
      </c>
      <c r="K409" s="31" t="n">
        <f aca="false">IF(H409&lt;H410,1+K410,0)</f>
        <v>4</v>
      </c>
      <c r="L409" s="32" t="n">
        <f aca="false">MIN(0, H409-MAX(H409:H429))</f>
        <v>-0.0088999999999988</v>
      </c>
      <c r="M409" s="48" t="n">
        <f aca="false">ABS(L409)/MAX(H410:H420)</f>
        <v>0.000886268808316866</v>
      </c>
    </row>
    <row r="410" customFormat="false" ht="15" hidden="false" customHeight="false" outlineLevel="0" collapsed="false">
      <c r="A410" s="25" t="s">
        <v>421</v>
      </c>
      <c r="B410" s="25" t="str">
        <f aca="false">LEFT(A410,2)</f>
        <v>26</v>
      </c>
      <c r="C410" s="26" t="n">
        <f aca="false">VLOOKUP(MID(A410,4,4),MONTHS!$A$1:$B$12,2,0)</f>
        <v>9</v>
      </c>
      <c r="D410" s="26" t="n">
        <f aca="false">_xlfn.NUMBERVALUE(RIGHT(A410,2))-43</f>
        <v>22</v>
      </c>
      <c r="E410" s="27" t="n">
        <f aca="false">DATE(2000+D410,C410,B410)</f>
        <v>44830</v>
      </c>
      <c r="F410" s="28" t="n">
        <v>10.035</v>
      </c>
      <c r="G410" s="28" t="n">
        <v>10.0351</v>
      </c>
      <c r="H410" s="28" t="n">
        <v>10.035</v>
      </c>
      <c r="I410" s="47" t="n">
        <f aca="false">F410-F411</f>
        <v>-0.00109999999999921</v>
      </c>
      <c r="J410" s="30" t="n">
        <f aca="false">100*I410/(F411*(E410-E411))</f>
        <v>-0.00365347761248298</v>
      </c>
      <c r="K410" s="31" t="n">
        <f aca="false">IF(H410&lt;H411,1+K411,0)</f>
        <v>3</v>
      </c>
      <c r="L410" s="32" t="n">
        <f aca="false">MIN(0, H410-MAX(H410:H430))</f>
        <v>-0.00709999999999944</v>
      </c>
      <c r="M410" s="48" t="n">
        <f aca="false">ABS(L410)/MAX(H411:H421)</f>
        <v>0.000707023431353944</v>
      </c>
    </row>
    <row r="411" customFormat="false" ht="15" hidden="false" customHeight="false" outlineLevel="0" collapsed="false">
      <c r="A411" s="25" t="s">
        <v>422</v>
      </c>
      <c r="B411" s="25" t="str">
        <f aca="false">LEFT(A411,2)</f>
        <v>23</v>
      </c>
      <c r="C411" s="26" t="n">
        <f aca="false">VLOOKUP(MID(A411,4,4),MONTHS!$A$1:$B$12,2,0)</f>
        <v>9</v>
      </c>
      <c r="D411" s="26" t="n">
        <f aca="false">_xlfn.NUMBERVALUE(RIGHT(A411,2))-43</f>
        <v>22</v>
      </c>
      <c r="E411" s="27" t="n">
        <f aca="false">DATE(2000+D411,C411,B411)</f>
        <v>44827</v>
      </c>
      <c r="F411" s="28" t="n">
        <v>10.0361</v>
      </c>
      <c r="G411" s="28" t="n">
        <v>10.0362</v>
      </c>
      <c r="H411" s="28" t="n">
        <v>10.0361</v>
      </c>
      <c r="I411" s="47" t="n">
        <f aca="false">F411-F412</f>
        <v>-0.00280000000000058</v>
      </c>
      <c r="J411" s="30" t="n">
        <f aca="false">100*I411/(F412*(E411-E412))</f>
        <v>-0.0278915020570041</v>
      </c>
      <c r="K411" s="31" t="n">
        <f aca="false">IF(H411&lt;H412,1+K412,0)</f>
        <v>2</v>
      </c>
      <c r="L411" s="32" t="n">
        <f aca="false">MIN(0, H411-MAX(H411:H431))</f>
        <v>-0.00600000000000023</v>
      </c>
      <c r="M411" s="48" t="n">
        <f aca="false">ABS(L411)/MAX(H412:H422)</f>
        <v>0.000597484589876642</v>
      </c>
    </row>
    <row r="412" customFormat="false" ht="15" hidden="false" customHeight="false" outlineLevel="0" collapsed="false">
      <c r="A412" s="25" t="s">
        <v>423</v>
      </c>
      <c r="B412" s="25" t="str">
        <f aca="false">LEFT(A412,2)</f>
        <v>22</v>
      </c>
      <c r="C412" s="26" t="n">
        <f aca="false">VLOOKUP(MID(A412,4,4),MONTHS!$A$1:$B$12,2,0)</f>
        <v>9</v>
      </c>
      <c r="D412" s="26" t="n">
        <f aca="false">_xlfn.NUMBERVALUE(RIGHT(A412,2))-43</f>
        <v>22</v>
      </c>
      <c r="E412" s="27" t="n">
        <f aca="false">DATE(2000+D412,C412,B412)</f>
        <v>44826</v>
      </c>
      <c r="F412" s="28" t="n">
        <v>10.0389</v>
      </c>
      <c r="G412" s="28" t="n">
        <v>10.039</v>
      </c>
      <c r="H412" s="28" t="n">
        <v>10.0389</v>
      </c>
      <c r="I412" s="47" t="n">
        <f aca="false">F412-F413</f>
        <v>-0.00140000000000029</v>
      </c>
      <c r="J412" s="30" t="n">
        <f aca="false">100*I412/(F413*(E412-E413))</f>
        <v>-0.0139438064599692</v>
      </c>
      <c r="K412" s="31" t="n">
        <f aca="false">IF(H412&lt;H413,1+K413,0)</f>
        <v>1</v>
      </c>
      <c r="L412" s="32" t="n">
        <f aca="false">MIN(0, H412-MAX(H412:H432))</f>
        <v>-0.00319999999999965</v>
      </c>
      <c r="M412" s="48" t="n">
        <f aca="false">ABS(L412)/MAX(H413:H423)</f>
        <v>0.000318658447934162</v>
      </c>
    </row>
    <row r="413" customFormat="false" ht="15" hidden="false" customHeight="false" outlineLevel="0" collapsed="false">
      <c r="A413" s="25" t="s">
        <v>424</v>
      </c>
      <c r="B413" s="25" t="str">
        <f aca="false">LEFT(A413,2)</f>
        <v>21</v>
      </c>
      <c r="C413" s="26" t="n">
        <f aca="false">VLOOKUP(MID(A413,4,4),MONTHS!$A$1:$B$12,2,0)</f>
        <v>9</v>
      </c>
      <c r="D413" s="26" t="n">
        <f aca="false">_xlfn.NUMBERVALUE(RIGHT(A413,2))-43</f>
        <v>22</v>
      </c>
      <c r="E413" s="27" t="n">
        <f aca="false">DATE(2000+D413,C413,B413)</f>
        <v>44825</v>
      </c>
      <c r="F413" s="28" t="n">
        <v>10.0403</v>
      </c>
      <c r="G413" s="28" t="n">
        <v>10.0404</v>
      </c>
      <c r="H413" s="28" t="n">
        <v>10.0403</v>
      </c>
      <c r="I413" s="47" t="n">
        <f aca="false">F413-F414</f>
        <v>0.000300000000001077</v>
      </c>
      <c r="J413" s="30" t="n">
        <f aca="false">100*I413/(F414*(E413-E414))</f>
        <v>0.00298804780877567</v>
      </c>
      <c r="K413" s="31" t="n">
        <f aca="false">IF(H413&lt;H414,1+K414,0)</f>
        <v>0</v>
      </c>
      <c r="L413" s="32" t="n">
        <f aca="false">MIN(0, H413-MAX(H413:H433))</f>
        <v>-0.00179999999999936</v>
      </c>
      <c r="M413" s="48" t="n">
        <f aca="false">ABS(L413)/MAX(H414:H424)</f>
        <v>0.000179245376962922</v>
      </c>
    </row>
    <row r="414" customFormat="false" ht="15" hidden="false" customHeight="false" outlineLevel="0" collapsed="false">
      <c r="A414" s="25" t="s">
        <v>425</v>
      </c>
      <c r="B414" s="25" t="str">
        <f aca="false">LEFT(A414,2)</f>
        <v>20</v>
      </c>
      <c r="C414" s="26" t="n">
        <f aca="false">VLOOKUP(MID(A414,4,4),MONTHS!$A$1:$B$12,2,0)</f>
        <v>9</v>
      </c>
      <c r="D414" s="26" t="n">
        <f aca="false">_xlfn.NUMBERVALUE(RIGHT(A414,2))-43</f>
        <v>22</v>
      </c>
      <c r="E414" s="27" t="n">
        <f aca="false">DATE(2000+D414,C414,B414)</f>
        <v>44824</v>
      </c>
      <c r="F414" s="28" t="n">
        <v>10.04</v>
      </c>
      <c r="G414" s="28" t="n">
        <v>10.0401</v>
      </c>
      <c r="H414" s="28" t="n">
        <v>10.04</v>
      </c>
      <c r="I414" s="47" t="n">
        <f aca="false">F414-F415</f>
        <v>-0.000600000000000378</v>
      </c>
      <c r="J414" s="30" t="n">
        <f aca="false">100*I414/(F415*(E414-E415))</f>
        <v>-0.00597573850168693</v>
      </c>
      <c r="K414" s="31" t="n">
        <f aca="false">IF(H414&lt;H415,1+K415,0)</f>
        <v>1</v>
      </c>
      <c r="L414" s="32" t="n">
        <f aca="false">MIN(0, H414-MAX(H414:H434))</f>
        <v>-0.00210000000000043</v>
      </c>
      <c r="M414" s="48" t="n">
        <f aca="false">ABS(L414)/MAX(H415:H425)</f>
        <v>0.00020911960645686</v>
      </c>
    </row>
    <row r="415" customFormat="false" ht="15" hidden="false" customHeight="false" outlineLevel="0" collapsed="false">
      <c r="A415" s="25" t="s">
        <v>426</v>
      </c>
      <c r="B415" s="25" t="str">
        <f aca="false">LEFT(A415,2)</f>
        <v>19</v>
      </c>
      <c r="C415" s="26" t="n">
        <f aca="false">VLOOKUP(MID(A415,4,4),MONTHS!$A$1:$B$12,2,0)</f>
        <v>9</v>
      </c>
      <c r="D415" s="26" t="n">
        <f aca="false">_xlfn.NUMBERVALUE(RIGHT(A415,2))-43</f>
        <v>22</v>
      </c>
      <c r="E415" s="27" t="n">
        <f aca="false">DATE(2000+D415,C415,B415)</f>
        <v>44823</v>
      </c>
      <c r="F415" s="28" t="n">
        <v>10.0406</v>
      </c>
      <c r="G415" s="28" t="n">
        <v>10.0407</v>
      </c>
      <c r="H415" s="28" t="n">
        <v>10.0406</v>
      </c>
      <c r="I415" s="47" t="n">
        <f aca="false">F415-F416</f>
        <v>0.000899999999999679</v>
      </c>
      <c r="J415" s="30" t="n">
        <f aca="false">100*I415/(F416*(E415-E416))</f>
        <v>0.00298813709572889</v>
      </c>
      <c r="K415" s="31" t="n">
        <f aca="false">IF(H415&lt;H416,1+K416,0)</f>
        <v>0</v>
      </c>
      <c r="L415" s="32" t="n">
        <f aca="false">MIN(0, H415-MAX(H415:H435))</f>
        <v>-0.00150000000000006</v>
      </c>
      <c r="M415" s="48" t="n">
        <f aca="false">ABS(L415)/MAX(H416:H426)</f>
        <v>0.000149371147469161</v>
      </c>
    </row>
    <row r="416" customFormat="false" ht="15" hidden="false" customHeight="false" outlineLevel="0" collapsed="false">
      <c r="A416" s="25" t="s">
        <v>427</v>
      </c>
      <c r="B416" s="25" t="str">
        <f aca="false">LEFT(A416,2)</f>
        <v>16</v>
      </c>
      <c r="C416" s="26" t="n">
        <f aca="false">VLOOKUP(MID(A416,4,4),MONTHS!$A$1:$B$12,2,0)</f>
        <v>9</v>
      </c>
      <c r="D416" s="26" t="n">
        <f aca="false">_xlfn.NUMBERVALUE(RIGHT(A416,2))-43</f>
        <v>22</v>
      </c>
      <c r="E416" s="27" t="n">
        <f aca="false">DATE(2000+D416,C416,B416)</f>
        <v>44820</v>
      </c>
      <c r="F416" s="28" t="n">
        <v>10.0397</v>
      </c>
      <c r="G416" s="28" t="n">
        <v>10.0398</v>
      </c>
      <c r="H416" s="28" t="n">
        <v>10.0397</v>
      </c>
      <c r="I416" s="47" t="n">
        <f aca="false">F416-F417</f>
        <v>-0.00120000000000076</v>
      </c>
      <c r="J416" s="30" t="n">
        <f aca="false">100*I416/(F417*(E416-E417))</f>
        <v>-0.0119511199195367</v>
      </c>
      <c r="K416" s="31" t="n">
        <f aca="false">IF(H416&lt;H417,1+K417,0)</f>
        <v>3</v>
      </c>
      <c r="L416" s="32" t="n">
        <f aca="false">MIN(0, H416-MAX(H416:H436))</f>
        <v>-0.00239999999999974</v>
      </c>
      <c r="M416" s="48" t="n">
        <f aca="false">ABS(L416)/MAX(H417:H427)</f>
        <v>0.000238993835950621</v>
      </c>
    </row>
    <row r="417" customFormat="false" ht="15" hidden="false" customHeight="false" outlineLevel="0" collapsed="false">
      <c r="A417" s="25" t="s">
        <v>428</v>
      </c>
      <c r="B417" s="25" t="str">
        <f aca="false">LEFT(A417,2)</f>
        <v>15</v>
      </c>
      <c r="C417" s="26" t="n">
        <f aca="false">VLOOKUP(MID(A417,4,4),MONTHS!$A$1:$B$12,2,0)</f>
        <v>9</v>
      </c>
      <c r="D417" s="26" t="n">
        <f aca="false">_xlfn.NUMBERVALUE(RIGHT(A417,2))-43</f>
        <v>22</v>
      </c>
      <c r="E417" s="27" t="n">
        <f aca="false">DATE(2000+D417,C417,B417)</f>
        <v>44819</v>
      </c>
      <c r="F417" s="28" t="n">
        <v>10.0409</v>
      </c>
      <c r="G417" s="28" t="n">
        <v>10.041</v>
      </c>
      <c r="H417" s="28" t="n">
        <v>10.0409</v>
      </c>
      <c r="I417" s="47" t="n">
        <f aca="false">F417-F418</f>
        <v>-0.000399999999999068</v>
      </c>
      <c r="J417" s="30" t="n">
        <f aca="false">100*I417/(F418*(E417-E418))</f>
        <v>-0.00398354794696969</v>
      </c>
      <c r="K417" s="31" t="n">
        <f aca="false">IF(H417&lt;H418,1+K418,0)</f>
        <v>2</v>
      </c>
      <c r="L417" s="32" t="n">
        <f aca="false">MIN(0, H417-MAX(H417:H437))</f>
        <v>-0.00119999999999898</v>
      </c>
      <c r="M417" s="48" t="n">
        <f aca="false">ABS(L417)/MAX(H418:H428)</f>
        <v>0.000119496917975222</v>
      </c>
    </row>
    <row r="418" customFormat="false" ht="15" hidden="false" customHeight="false" outlineLevel="0" collapsed="false">
      <c r="A418" s="25" t="s">
        <v>429</v>
      </c>
      <c r="B418" s="25" t="str">
        <f aca="false">LEFT(A418,2)</f>
        <v>14</v>
      </c>
      <c r="C418" s="26" t="n">
        <f aca="false">VLOOKUP(MID(A418,4,4),MONTHS!$A$1:$B$12,2,0)</f>
        <v>9</v>
      </c>
      <c r="D418" s="26" t="n">
        <f aca="false">_xlfn.NUMBERVALUE(RIGHT(A418,2))-43</f>
        <v>22</v>
      </c>
      <c r="E418" s="27" t="n">
        <f aca="false">DATE(2000+D418,C418,B418)</f>
        <v>44818</v>
      </c>
      <c r="F418" s="28" t="n">
        <v>10.0413</v>
      </c>
      <c r="G418" s="28" t="n">
        <v>10.0414</v>
      </c>
      <c r="H418" s="28" t="n">
        <v>10.0413</v>
      </c>
      <c r="I418" s="47" t="n">
        <f aca="false">F418-F419</f>
        <v>-0.000799999999999912</v>
      </c>
      <c r="J418" s="30" t="n">
        <f aca="false">100*I418/(F419*(E418-E419))</f>
        <v>-0.00796646119835405</v>
      </c>
      <c r="K418" s="31" t="n">
        <f aca="false">IF(H418&lt;H419,1+K419,0)</f>
        <v>1</v>
      </c>
      <c r="L418" s="32" t="n">
        <f aca="false">MIN(0, H418-MAX(H418:H438))</f>
        <v>-0.000799999999999912</v>
      </c>
      <c r="M418" s="48" t="n">
        <f aca="false">ABS(L418)/MAX(H419:H429)</f>
        <v>7.96646119835405E-005</v>
      </c>
    </row>
    <row r="419" customFormat="false" ht="15" hidden="false" customHeight="false" outlineLevel="0" collapsed="false">
      <c r="A419" s="25" t="s">
        <v>430</v>
      </c>
      <c r="B419" s="25" t="str">
        <f aca="false">LEFT(A419,2)</f>
        <v>13</v>
      </c>
      <c r="C419" s="26" t="n">
        <f aca="false">VLOOKUP(MID(A419,4,4),MONTHS!$A$1:$B$12,2,0)</f>
        <v>9</v>
      </c>
      <c r="D419" s="26" t="n">
        <f aca="false">_xlfn.NUMBERVALUE(RIGHT(A419,2))-43</f>
        <v>22</v>
      </c>
      <c r="E419" s="27" t="n">
        <f aca="false">DATE(2000+D419,C419,B419)</f>
        <v>44817</v>
      </c>
      <c r="F419" s="28" t="n">
        <v>10.0421</v>
      </c>
      <c r="G419" s="28" t="n">
        <v>10.0422</v>
      </c>
      <c r="H419" s="28" t="n">
        <v>10.0421</v>
      </c>
      <c r="I419" s="47" t="n">
        <f aca="false">F419-F420</f>
        <v>0.000499999999998835</v>
      </c>
      <c r="J419" s="30" t="n">
        <f aca="false">100*I419/(F420*(E419-E420))</f>
        <v>0.00497928616952313</v>
      </c>
      <c r="K419" s="31" t="n">
        <f aca="false">IF(H419&lt;H420,1+K420,0)</f>
        <v>0</v>
      </c>
      <c r="L419" s="32" t="n">
        <f aca="false">MIN(0, H419-MAX(H419:H439))</f>
        <v>0</v>
      </c>
      <c r="M419" s="48" t="n">
        <f aca="false">ABS(L419)/MAX(H420:H430)</f>
        <v>0</v>
      </c>
    </row>
    <row r="420" customFormat="false" ht="15" hidden="false" customHeight="false" outlineLevel="0" collapsed="false">
      <c r="A420" s="25" t="s">
        <v>431</v>
      </c>
      <c r="B420" s="25" t="str">
        <f aca="false">LEFT(A420,2)</f>
        <v>12</v>
      </c>
      <c r="C420" s="26" t="n">
        <f aca="false">VLOOKUP(MID(A420,4,4),MONTHS!$A$1:$B$12,2,0)</f>
        <v>9</v>
      </c>
      <c r="D420" s="26" t="n">
        <f aca="false">_xlfn.NUMBERVALUE(RIGHT(A420,2))-43</f>
        <v>22</v>
      </c>
      <c r="E420" s="27" t="n">
        <f aca="false">DATE(2000+D420,C420,B420)</f>
        <v>44816</v>
      </c>
      <c r="F420" s="28" t="n">
        <v>10.0416</v>
      </c>
      <c r="G420" s="28" t="n">
        <v>10.0417</v>
      </c>
      <c r="H420" s="28" t="n">
        <v>10.0416</v>
      </c>
      <c r="I420" s="47" t="n">
        <f aca="false">F420-F421</f>
        <v>0.000900000000001455</v>
      </c>
      <c r="J420" s="30" t="n">
        <f aca="false">100*I420/(F421*(E420-E421))</f>
        <v>0.00298783949326725</v>
      </c>
      <c r="K420" s="31" t="n">
        <f aca="false">IF(H420&lt;H421,1+K421,0)</f>
        <v>0</v>
      </c>
      <c r="L420" s="32" t="n">
        <f aca="false">MIN(0, H420-MAX(H420:H440))</f>
        <v>-0.000299999999999301</v>
      </c>
      <c r="M420" s="48" t="n">
        <f aca="false">ABS(L420)/MAX(H421:H431)</f>
        <v>2.98748244853365E-005</v>
      </c>
    </row>
    <row r="421" customFormat="false" ht="15" hidden="false" customHeight="false" outlineLevel="0" collapsed="false">
      <c r="A421" s="25" t="s">
        <v>432</v>
      </c>
      <c r="B421" s="25" t="str">
        <f aca="false">LEFT(A421,2)</f>
        <v>09</v>
      </c>
      <c r="C421" s="26" t="n">
        <f aca="false">VLOOKUP(MID(A421,4,4),MONTHS!$A$1:$B$12,2,0)</f>
        <v>9</v>
      </c>
      <c r="D421" s="26" t="n">
        <f aca="false">_xlfn.NUMBERVALUE(RIGHT(A421,2))-43</f>
        <v>22</v>
      </c>
      <c r="E421" s="27" t="n">
        <f aca="false">DATE(2000+D421,C421,B421)</f>
        <v>44813</v>
      </c>
      <c r="F421" s="28" t="n">
        <v>10.0407</v>
      </c>
      <c r="G421" s="28" t="n">
        <v>10.0408</v>
      </c>
      <c r="H421" s="28" t="n">
        <v>10.0407</v>
      </c>
      <c r="I421" s="47" t="n">
        <f aca="false">F421-F422</f>
        <v>0.000399999999999068</v>
      </c>
      <c r="J421" s="30" t="n">
        <f aca="false">100*I421/(F422*(E421-E422))</f>
        <v>0.00398394470283824</v>
      </c>
      <c r="K421" s="31" t="n">
        <f aca="false">IF(H421&lt;H422,1+K422,0)</f>
        <v>0</v>
      </c>
      <c r="L421" s="32" t="n">
        <f aca="false">MIN(0, H421-MAX(H421:H441))</f>
        <v>-0.00120000000000076</v>
      </c>
      <c r="M421" s="48" t="n">
        <f aca="false">ABS(L421)/MAX(H422:H432)</f>
        <v>0.0001194992979417</v>
      </c>
    </row>
    <row r="422" customFormat="false" ht="15" hidden="false" customHeight="false" outlineLevel="0" collapsed="false">
      <c r="A422" s="25" t="s">
        <v>433</v>
      </c>
      <c r="B422" s="25" t="str">
        <f aca="false">LEFT(A422,2)</f>
        <v>08</v>
      </c>
      <c r="C422" s="26" t="n">
        <f aca="false">VLOOKUP(MID(A422,4,4),MONTHS!$A$1:$B$12,2,0)</f>
        <v>9</v>
      </c>
      <c r="D422" s="26" t="n">
        <f aca="false">_xlfn.NUMBERVALUE(RIGHT(A422,2))-43</f>
        <v>22</v>
      </c>
      <c r="E422" s="27" t="n">
        <f aca="false">DATE(2000+D422,C422,B422)</f>
        <v>44812</v>
      </c>
      <c r="F422" s="28" t="n">
        <v>10.0403</v>
      </c>
      <c r="G422" s="28" t="n">
        <v>10.0404</v>
      </c>
      <c r="H422" s="28" t="n">
        <v>10.0403</v>
      </c>
      <c r="I422" s="47" t="n">
        <f aca="false">F422-F423</f>
        <v>0.00120000000000076</v>
      </c>
      <c r="J422" s="30" t="n">
        <f aca="false">100*I422/(F423*(E422-E423))</f>
        <v>0.0119532627426837</v>
      </c>
      <c r="K422" s="31" t="n">
        <f aca="false">IF(H422&lt;H423,1+K423,0)</f>
        <v>0</v>
      </c>
      <c r="L422" s="32" t="n">
        <f aca="false">MIN(0, H422-MAX(H422:H442))</f>
        <v>-0.00159999999999982</v>
      </c>
      <c r="M422" s="48" t="n">
        <f aca="false">ABS(L422)/MAX(H423:H433)</f>
        <v>0.000159332397255482</v>
      </c>
    </row>
    <row r="423" customFormat="false" ht="15" hidden="false" customHeight="false" outlineLevel="0" collapsed="false">
      <c r="A423" s="25" t="s">
        <v>434</v>
      </c>
      <c r="B423" s="25" t="str">
        <f aca="false">LEFT(A423,2)</f>
        <v>07</v>
      </c>
      <c r="C423" s="26" t="n">
        <f aca="false">VLOOKUP(MID(A423,4,4),MONTHS!$A$1:$B$12,2,0)</f>
        <v>9</v>
      </c>
      <c r="D423" s="26" t="n">
        <f aca="false">_xlfn.NUMBERVALUE(RIGHT(A423,2))-43</f>
        <v>22</v>
      </c>
      <c r="E423" s="27" t="n">
        <f aca="false">DATE(2000+D423,C423,B423)</f>
        <v>44811</v>
      </c>
      <c r="F423" s="28" t="n">
        <v>10.0391</v>
      </c>
      <c r="G423" s="28" t="n">
        <v>10.0392</v>
      </c>
      <c r="H423" s="28" t="n">
        <v>10.0391</v>
      </c>
      <c r="I423" s="47" t="n">
        <f aca="false">F423-F424</f>
        <v>-0.0019000000000009</v>
      </c>
      <c r="J423" s="30" t="n">
        <f aca="false">100*I423/(F424*(E423-E424))</f>
        <v>-0.018922418085857</v>
      </c>
      <c r="K423" s="31" t="n">
        <f aca="false">IF(H423&lt;H424,1+K424,0)</f>
        <v>1</v>
      </c>
      <c r="L423" s="32" t="n">
        <f aca="false">MIN(0, H423-MAX(H423:H443))</f>
        <v>-0.00280000000000058</v>
      </c>
      <c r="M423" s="48" t="n">
        <f aca="false">ABS(L423)/MAX(H424:H434)</f>
        <v>0.000278831695197182</v>
      </c>
    </row>
    <row r="424" customFormat="false" ht="15" hidden="false" customHeight="false" outlineLevel="0" collapsed="false">
      <c r="A424" s="25" t="s">
        <v>435</v>
      </c>
      <c r="B424" s="25" t="str">
        <f aca="false">LEFT(A424,2)</f>
        <v>06</v>
      </c>
      <c r="C424" s="26" t="n">
        <f aca="false">VLOOKUP(MID(A424,4,4),MONTHS!$A$1:$B$12,2,0)</f>
        <v>9</v>
      </c>
      <c r="D424" s="26" t="n">
        <f aca="false">_xlfn.NUMBERVALUE(RIGHT(A424,2))-43</f>
        <v>22</v>
      </c>
      <c r="E424" s="27" t="n">
        <f aca="false">DATE(2000+D424,C424,B424)</f>
        <v>44810</v>
      </c>
      <c r="F424" s="28" t="n">
        <v>10.041</v>
      </c>
      <c r="G424" s="28" t="n">
        <v>10.0411</v>
      </c>
      <c r="H424" s="28" t="n">
        <v>10.041</v>
      </c>
      <c r="I424" s="47" t="n">
        <f aca="false">F424-F425</f>
        <v>0</v>
      </c>
      <c r="J424" s="30" t="n">
        <f aca="false">100*I424/(F425*(E424-E425))</f>
        <v>0</v>
      </c>
      <c r="K424" s="31" t="n">
        <f aca="false">IF(H424&lt;H425,1+K425,0)</f>
        <v>0</v>
      </c>
      <c r="L424" s="32" t="n">
        <f aca="false">MIN(0, H424-MAX(H424:H444))</f>
        <v>-0.000899999999999679</v>
      </c>
      <c r="M424" s="48" t="n">
        <f aca="false">ABS(L424)/MAX(H425:H435)</f>
        <v>8.96244734561865E-005</v>
      </c>
    </row>
    <row r="425" customFormat="false" ht="15" hidden="false" customHeight="false" outlineLevel="0" collapsed="false">
      <c r="A425" s="25" t="s">
        <v>436</v>
      </c>
      <c r="B425" s="25" t="str">
        <f aca="false">LEFT(A425,2)</f>
        <v>05</v>
      </c>
      <c r="C425" s="26" t="n">
        <f aca="false">VLOOKUP(MID(A425,4,4),MONTHS!$A$1:$B$12,2,0)</f>
        <v>9</v>
      </c>
      <c r="D425" s="26" t="n">
        <f aca="false">_xlfn.NUMBERVALUE(RIGHT(A425,2))-43</f>
        <v>22</v>
      </c>
      <c r="E425" s="27" t="n">
        <f aca="false">DATE(2000+D425,C425,B425)</f>
        <v>44809</v>
      </c>
      <c r="F425" s="28" t="n">
        <v>10.041</v>
      </c>
      <c r="G425" s="28" t="n">
        <v>10.0411</v>
      </c>
      <c r="H425" s="28" t="n">
        <v>10.041</v>
      </c>
      <c r="I425" s="47" t="n">
        <f aca="false">F425-F426</f>
        <v>0.00100000000000122</v>
      </c>
      <c r="J425" s="30" t="n">
        <f aca="false">100*I425/(F426*(E425-E426))</f>
        <v>0.00332005312085399</v>
      </c>
      <c r="K425" s="31" t="n">
        <f aca="false">IF(H425&lt;H426,1+K426,0)</f>
        <v>0</v>
      </c>
      <c r="L425" s="32" t="n">
        <f aca="false">MIN(0, H425-MAX(H425:H445))</f>
        <v>-0.000899999999999679</v>
      </c>
      <c r="M425" s="48" t="n">
        <f aca="false">ABS(L425)/MAX(H426:H436)</f>
        <v>8.96244734561865E-005</v>
      </c>
    </row>
    <row r="426" customFormat="false" ht="15" hidden="false" customHeight="false" outlineLevel="0" collapsed="false">
      <c r="A426" s="25" t="s">
        <v>437</v>
      </c>
      <c r="B426" s="25" t="str">
        <f aca="false">LEFT(A426,2)</f>
        <v>02</v>
      </c>
      <c r="C426" s="26" t="n">
        <f aca="false">VLOOKUP(MID(A426,4,4),MONTHS!$A$1:$B$12,2,0)</f>
        <v>9</v>
      </c>
      <c r="D426" s="26" t="n">
        <f aca="false">_xlfn.NUMBERVALUE(RIGHT(A426,2))-43</f>
        <v>22</v>
      </c>
      <c r="E426" s="27" t="n">
        <f aca="false">DATE(2000+D426,C426,B426)</f>
        <v>44806</v>
      </c>
      <c r="F426" s="28" t="n">
        <v>10.04</v>
      </c>
      <c r="G426" s="28" t="n">
        <v>10.0401</v>
      </c>
      <c r="H426" s="28" t="n">
        <v>10.04</v>
      </c>
      <c r="I426" s="47" t="n">
        <f aca="false">F426-F427</f>
        <v>-0.000300000000001077</v>
      </c>
      <c r="J426" s="30" t="n">
        <f aca="false">100*I426/(F427*(E426-E427))</f>
        <v>-0.00298795852714637</v>
      </c>
      <c r="K426" s="31" t="n">
        <f aca="false">IF(H426&lt;H427,1+K427,0)</f>
        <v>3</v>
      </c>
      <c r="L426" s="32" t="n">
        <f aca="false">MIN(0, H426-MAX(H426:H446))</f>
        <v>-0.0019000000000009</v>
      </c>
      <c r="M426" s="48" t="n">
        <f aca="false">ABS(L426)/MAX(H427:H437)</f>
        <v>0.000189207221740995</v>
      </c>
    </row>
    <row r="427" customFormat="false" ht="15" hidden="false" customHeight="false" outlineLevel="0" collapsed="false">
      <c r="A427" s="25" t="s">
        <v>438</v>
      </c>
      <c r="B427" s="25" t="str">
        <f aca="false">LEFT(A427,2)</f>
        <v>01</v>
      </c>
      <c r="C427" s="26" t="n">
        <f aca="false">VLOOKUP(MID(A427,4,4),MONTHS!$A$1:$B$12,2,0)</f>
        <v>9</v>
      </c>
      <c r="D427" s="26" t="n">
        <f aca="false">_xlfn.NUMBERVALUE(RIGHT(A427,2))-43</f>
        <v>22</v>
      </c>
      <c r="E427" s="27" t="n">
        <f aca="false">DATE(2000+D427,C427,B427)</f>
        <v>44805</v>
      </c>
      <c r="F427" s="28" t="n">
        <v>10.0403</v>
      </c>
      <c r="G427" s="28" t="n">
        <v>10.0404</v>
      </c>
      <c r="H427" s="28" t="n">
        <v>10.0403</v>
      </c>
      <c r="I427" s="47" t="n">
        <f aca="false">F427-F428</f>
        <v>-0.00119999999999898</v>
      </c>
      <c r="J427" s="30" t="n">
        <f aca="false">100*I427/(F428*(E427-E428))</f>
        <v>-0.011950405815854</v>
      </c>
      <c r="K427" s="31" t="n">
        <f aca="false">IF(H427&lt;H428,1+K428,0)</f>
        <v>2</v>
      </c>
      <c r="L427" s="32" t="n">
        <f aca="false">MIN(0, H427-MAX(H427:H447))</f>
        <v>-0.00159999999999982</v>
      </c>
      <c r="M427" s="48" t="n">
        <f aca="false">ABS(L427)/MAX(H428:H438)</f>
        <v>0.000159332397255482</v>
      </c>
    </row>
    <row r="428" customFormat="false" ht="15" hidden="false" customHeight="false" outlineLevel="0" collapsed="false">
      <c r="A428" s="25" t="s">
        <v>439</v>
      </c>
      <c r="B428" s="25" t="str">
        <f aca="false">LEFT(A428,2)</f>
        <v>31</v>
      </c>
      <c r="C428" s="26" t="n">
        <f aca="false">VLOOKUP(MID(A428,4,4),MONTHS!$A$1:$B$12,2,0)</f>
        <v>8</v>
      </c>
      <c r="D428" s="26" t="n">
        <f aca="false">_xlfn.NUMBERVALUE(RIGHT(A428,2))-43</f>
        <v>22</v>
      </c>
      <c r="E428" s="27" t="n">
        <f aca="false">DATE(2000+D428,C428,B428)</f>
        <v>44804</v>
      </c>
      <c r="F428" s="28" t="n">
        <v>10.0415</v>
      </c>
      <c r="G428" s="28" t="n">
        <v>10.0416</v>
      </c>
      <c r="H428" s="28" t="n">
        <v>10.0415</v>
      </c>
      <c r="I428" s="47" t="n">
        <f aca="false">F428-F429</f>
        <v>-0.000400000000000844</v>
      </c>
      <c r="J428" s="30" t="n">
        <f aca="false">100*I428/(F429*(E428-E429))</f>
        <v>-0.00398330993139589</v>
      </c>
      <c r="K428" s="31" t="n">
        <f aca="false">IF(H428&lt;H429,1+K429,0)</f>
        <v>1</v>
      </c>
      <c r="L428" s="32" t="n">
        <f aca="false">MIN(0, H428-MAX(H428:H448))</f>
        <v>-0.000400000000000844</v>
      </c>
      <c r="M428" s="48" t="n">
        <f aca="false">ABS(L428)/MAX(H429:H439)</f>
        <v>3.98330993139589E-005</v>
      </c>
    </row>
    <row r="429" customFormat="false" ht="15" hidden="false" customHeight="false" outlineLevel="0" collapsed="false">
      <c r="A429" s="25" t="s">
        <v>440</v>
      </c>
      <c r="B429" s="25" t="str">
        <f aca="false">LEFT(A429,2)</f>
        <v>30</v>
      </c>
      <c r="C429" s="26" t="n">
        <f aca="false">VLOOKUP(MID(A429,4,4),MONTHS!$A$1:$B$12,2,0)</f>
        <v>8</v>
      </c>
      <c r="D429" s="26" t="n">
        <f aca="false">_xlfn.NUMBERVALUE(RIGHT(A429,2))-43</f>
        <v>22</v>
      </c>
      <c r="E429" s="27" t="n">
        <f aca="false">DATE(2000+D429,C429,B429)</f>
        <v>44803</v>
      </c>
      <c r="F429" s="28" t="n">
        <v>10.0419</v>
      </c>
      <c r="G429" s="28" t="n">
        <v>10.042</v>
      </c>
      <c r="H429" s="28" t="n">
        <v>10.0419</v>
      </c>
      <c r="I429" s="47" t="n">
        <f aca="false">F429-F430</f>
        <v>0.00140000000000029</v>
      </c>
      <c r="J429" s="30" t="n">
        <f aca="false">100*I429/(F430*(E429-E430))</f>
        <v>0.0139435287087325</v>
      </c>
      <c r="K429" s="31" t="n">
        <f aca="false">IF(H429&lt;H430,1+K430,0)</f>
        <v>0</v>
      </c>
      <c r="L429" s="32" t="n">
        <f aca="false">MIN(0, H429-MAX(H429:H449))</f>
        <v>0</v>
      </c>
      <c r="M429" s="48" t="n">
        <f aca="false">ABS(L429)/MAX(H430:H440)</f>
        <v>0</v>
      </c>
    </row>
    <row r="430" customFormat="false" ht="15" hidden="false" customHeight="false" outlineLevel="0" collapsed="false">
      <c r="A430" s="25" t="s">
        <v>441</v>
      </c>
      <c r="B430" s="25" t="str">
        <f aca="false">LEFT(A430,2)</f>
        <v>29</v>
      </c>
      <c r="C430" s="26" t="n">
        <f aca="false">VLOOKUP(MID(A430,4,4),MONTHS!$A$1:$B$12,2,0)</f>
        <v>8</v>
      </c>
      <c r="D430" s="26" t="n">
        <f aca="false">_xlfn.NUMBERVALUE(RIGHT(A430,2))-43</f>
        <v>22</v>
      </c>
      <c r="E430" s="27" t="n">
        <f aca="false">DATE(2000+D430,C430,B430)</f>
        <v>44802</v>
      </c>
      <c r="F430" s="28" t="n">
        <v>10.0405</v>
      </c>
      <c r="G430" s="28" t="n">
        <v>10.0406</v>
      </c>
      <c r="H430" s="28" t="n">
        <v>10.0405</v>
      </c>
      <c r="I430" s="47" t="n">
        <f aca="false">F430-F431</f>
        <v>9.99999999997669E-005</v>
      </c>
      <c r="J430" s="30" t="n">
        <f aca="false">100*I430/(F431*(E430-E431))</f>
        <v>0.000331992085307912</v>
      </c>
      <c r="K430" s="31" t="n">
        <f aca="false">IF(H430&lt;H431,1+K431,0)</f>
        <v>0</v>
      </c>
      <c r="L430" s="32" t="n">
        <f aca="false">MIN(0, H430-MAX(H430:H450))</f>
        <v>0</v>
      </c>
      <c r="M430" s="48" t="n">
        <f aca="false">ABS(L430)/MAX(H431:H441)</f>
        <v>0</v>
      </c>
    </row>
    <row r="431" customFormat="false" ht="15" hidden="false" customHeight="false" outlineLevel="0" collapsed="false">
      <c r="A431" s="25" t="s">
        <v>442</v>
      </c>
      <c r="B431" s="25" t="str">
        <f aca="false">LEFT(A431,2)</f>
        <v>26</v>
      </c>
      <c r="C431" s="26" t="n">
        <f aca="false">VLOOKUP(MID(A431,4,4),MONTHS!$A$1:$B$12,2,0)</f>
        <v>8</v>
      </c>
      <c r="D431" s="26" t="n">
        <f aca="false">_xlfn.NUMBERVALUE(RIGHT(A431,2))-43</f>
        <v>22</v>
      </c>
      <c r="E431" s="27" t="n">
        <f aca="false">DATE(2000+D431,C431,B431)</f>
        <v>44799</v>
      </c>
      <c r="F431" s="28" t="n">
        <v>10.0404</v>
      </c>
      <c r="G431" s="28" t="n">
        <v>10.0405</v>
      </c>
      <c r="H431" s="28" t="n">
        <v>10.0404</v>
      </c>
      <c r="I431" s="47" t="n">
        <f aca="false">F431-F432</f>
        <v>0.000600000000000378</v>
      </c>
      <c r="J431" s="30" t="n">
        <f aca="false">100*I431/(F432*(E431-E432))</f>
        <v>0.00597621466563456</v>
      </c>
      <c r="K431" s="31" t="n">
        <f aca="false">IF(H431&lt;H432,1+K432,0)</f>
        <v>0</v>
      </c>
      <c r="L431" s="32" t="n">
        <f aca="false">MIN(0, H431-MAX(H431:H451))</f>
        <v>0</v>
      </c>
      <c r="M431" s="48" t="n">
        <f aca="false">ABS(L431)/MAX(H432:H442)</f>
        <v>0</v>
      </c>
    </row>
    <row r="432" customFormat="false" ht="15" hidden="false" customHeight="false" outlineLevel="0" collapsed="false">
      <c r="A432" s="25" t="s">
        <v>443</v>
      </c>
      <c r="B432" s="25" t="str">
        <f aca="false">LEFT(A432,2)</f>
        <v>25</v>
      </c>
      <c r="C432" s="26" t="n">
        <f aca="false">VLOOKUP(MID(A432,4,4),MONTHS!$A$1:$B$12,2,0)</f>
        <v>8</v>
      </c>
      <c r="D432" s="26" t="n">
        <f aca="false">_xlfn.NUMBERVALUE(RIGHT(A432,2))-43</f>
        <v>22</v>
      </c>
      <c r="E432" s="27" t="n">
        <f aca="false">DATE(2000+D432,C432,B432)</f>
        <v>44798</v>
      </c>
      <c r="F432" s="28" t="n">
        <v>10.0398</v>
      </c>
      <c r="G432" s="28" t="n">
        <v>10.0399</v>
      </c>
      <c r="H432" s="28" t="n">
        <v>10.0398</v>
      </c>
      <c r="I432" s="47" t="n">
        <f aca="false">F432-F433</f>
        <v>0.000600000000000378</v>
      </c>
      <c r="J432" s="30" t="n">
        <f aca="false">100*I432/(F433*(E432-E433))</f>
        <v>0.00597657183839726</v>
      </c>
      <c r="K432" s="31" t="n">
        <f aca="false">IF(H432&lt;H433,1+K433,0)</f>
        <v>0</v>
      </c>
      <c r="L432" s="32" t="n">
        <f aca="false">MIN(0, H432-MAX(H432:H452))</f>
        <v>0</v>
      </c>
      <c r="M432" s="48" t="n">
        <f aca="false">ABS(L432)/MAX(H433:H443)</f>
        <v>0</v>
      </c>
    </row>
    <row r="433" customFormat="false" ht="15" hidden="false" customHeight="false" outlineLevel="0" collapsed="false">
      <c r="A433" s="25" t="s">
        <v>444</v>
      </c>
      <c r="B433" s="25" t="str">
        <f aca="false">LEFT(A433,2)</f>
        <v>24</v>
      </c>
      <c r="C433" s="26" t="n">
        <f aca="false">VLOOKUP(MID(A433,4,4),MONTHS!$A$1:$B$12,2,0)</f>
        <v>8</v>
      </c>
      <c r="D433" s="26" t="n">
        <f aca="false">_xlfn.NUMBERVALUE(RIGHT(A433,2))-43</f>
        <v>22</v>
      </c>
      <c r="E433" s="27" t="n">
        <f aca="false">DATE(2000+D433,C433,B433)</f>
        <v>44797</v>
      </c>
      <c r="F433" s="28" t="n">
        <v>10.0392</v>
      </c>
      <c r="G433" s="28" t="n">
        <v>10.0393</v>
      </c>
      <c r="H433" s="28" t="n">
        <v>10.0392</v>
      </c>
      <c r="I433" s="47" t="n">
        <f aca="false">F433-F434</f>
        <v>0.000899999999999679</v>
      </c>
      <c r="J433" s="30" t="n">
        <f aca="false">100*I433/(F434*(E433-E434))</f>
        <v>0.00896566151638902</v>
      </c>
      <c r="K433" s="31" t="n">
        <f aca="false">IF(H433&lt;H434,1+K434,0)</f>
        <v>0</v>
      </c>
      <c r="L433" s="32" t="n">
        <f aca="false">MIN(0, H433-MAX(H433:H453))</f>
        <v>0</v>
      </c>
      <c r="M433" s="48" t="n">
        <f aca="false">ABS(L433)/MAX(H434:H444)</f>
        <v>0</v>
      </c>
    </row>
    <row r="434" customFormat="false" ht="15" hidden="false" customHeight="false" outlineLevel="0" collapsed="false">
      <c r="A434" s="25" t="s">
        <v>445</v>
      </c>
      <c r="B434" s="25" t="str">
        <f aca="false">LEFT(A434,2)</f>
        <v>23</v>
      </c>
      <c r="C434" s="26" t="n">
        <f aca="false">VLOOKUP(MID(A434,4,4),MONTHS!$A$1:$B$12,2,0)</f>
        <v>8</v>
      </c>
      <c r="D434" s="26" t="n">
        <f aca="false">_xlfn.NUMBERVALUE(RIGHT(A434,2))-43</f>
        <v>22</v>
      </c>
      <c r="E434" s="27" t="n">
        <f aca="false">DATE(2000+D434,C434,B434)</f>
        <v>44796</v>
      </c>
      <c r="F434" s="28" t="n">
        <v>10.0383</v>
      </c>
      <c r="G434" s="28" t="n">
        <v>10.0384</v>
      </c>
      <c r="H434" s="28" t="n">
        <v>10.0383</v>
      </c>
      <c r="I434" s="47" t="n">
        <f aca="false">F434-F435</f>
        <v>0</v>
      </c>
      <c r="J434" s="30" t="n">
        <f aca="false">100*I434/(F435*(E434-E435))</f>
        <v>0</v>
      </c>
      <c r="K434" s="31" t="n">
        <f aca="false">IF(H434&lt;H435,1+K435,0)</f>
        <v>0</v>
      </c>
      <c r="L434" s="32" t="n">
        <f aca="false">MIN(0, H434-MAX(H434:H454))</f>
        <v>-0.000300000000001077</v>
      </c>
      <c r="M434" s="48" t="n">
        <f aca="false">ABS(L434)/MAX(H435:H445)</f>
        <v>2.9884645269368E-005</v>
      </c>
    </row>
    <row r="435" customFormat="false" ht="15" hidden="false" customHeight="false" outlineLevel="0" collapsed="false">
      <c r="A435" s="25" t="s">
        <v>446</v>
      </c>
      <c r="B435" s="25" t="str">
        <f aca="false">LEFT(A435,2)</f>
        <v>22</v>
      </c>
      <c r="C435" s="26" t="n">
        <f aca="false">VLOOKUP(MID(A435,4,4),MONTHS!$A$1:$B$12,2,0)</f>
        <v>8</v>
      </c>
      <c r="D435" s="26" t="n">
        <f aca="false">_xlfn.NUMBERVALUE(RIGHT(A435,2))-43</f>
        <v>22</v>
      </c>
      <c r="E435" s="27" t="n">
        <f aca="false">DATE(2000+D435,C435,B435)</f>
        <v>44795</v>
      </c>
      <c r="F435" s="28" t="n">
        <v>10.0383</v>
      </c>
      <c r="G435" s="28" t="n">
        <v>10.0384</v>
      </c>
      <c r="H435" s="28" t="n">
        <v>10.0383</v>
      </c>
      <c r="I435" s="47" t="n">
        <f aca="false">F435-F436</f>
        <v>0.000499999999998835</v>
      </c>
      <c r="J435" s="30" t="n">
        <f aca="false">100*I435/(F436*(E435-E436))</f>
        <v>0.00166039039098486</v>
      </c>
      <c r="K435" s="31" t="n">
        <f aca="false">IF(H435&lt;H436,1+K436,0)</f>
        <v>0</v>
      </c>
      <c r="L435" s="32" t="n">
        <f aca="false">MIN(0, H435-MAX(H435:H455))</f>
        <v>-0.000300000000001077</v>
      </c>
      <c r="M435" s="48" t="n">
        <f aca="false">ABS(L435)/MAX(H436:H446)</f>
        <v>2.9884645269368E-005</v>
      </c>
    </row>
    <row r="436" customFormat="false" ht="15" hidden="false" customHeight="false" outlineLevel="0" collapsed="false">
      <c r="A436" s="25" t="s">
        <v>447</v>
      </c>
      <c r="B436" s="25" t="str">
        <f aca="false">LEFT(A436,2)</f>
        <v>19</v>
      </c>
      <c r="C436" s="26" t="n">
        <f aca="false">VLOOKUP(MID(A436,4,4),MONTHS!$A$1:$B$12,2,0)</f>
        <v>8</v>
      </c>
      <c r="D436" s="26" t="n">
        <f aca="false">_xlfn.NUMBERVALUE(RIGHT(A436,2))-43</f>
        <v>22</v>
      </c>
      <c r="E436" s="27" t="n">
        <f aca="false">DATE(2000+D436,C436,B436)</f>
        <v>44792</v>
      </c>
      <c r="F436" s="28" t="n">
        <v>10.0378</v>
      </c>
      <c r="G436" s="28" t="n">
        <v>10.0379</v>
      </c>
      <c r="H436" s="28" t="n">
        <v>10.0378</v>
      </c>
      <c r="I436" s="47" t="n">
        <f aca="false">F436-F437</f>
        <v>-0.000799999999999912</v>
      </c>
      <c r="J436" s="30" t="n">
        <f aca="false">100*I436/(F437*(E436-E437))</f>
        <v>-0.00796923873846863</v>
      </c>
      <c r="K436" s="31" t="n">
        <f aca="false">IF(H436&lt;H437,1+K437,0)</f>
        <v>1</v>
      </c>
      <c r="L436" s="32" t="n">
        <f aca="false">MIN(0, H436-MAX(H436:H456))</f>
        <v>-0.000799999999999912</v>
      </c>
      <c r="M436" s="48" t="n">
        <f aca="false">ABS(L436)/MAX(H437:H447)</f>
        <v>7.96923873846863E-005</v>
      </c>
    </row>
    <row r="437" customFormat="false" ht="15" hidden="false" customHeight="false" outlineLevel="0" collapsed="false">
      <c r="A437" s="25" t="s">
        <v>448</v>
      </c>
      <c r="B437" s="25" t="str">
        <f aca="false">LEFT(A437,2)</f>
        <v>18</v>
      </c>
      <c r="C437" s="26" t="n">
        <f aca="false">VLOOKUP(MID(A437,4,4),MONTHS!$A$1:$B$12,2,0)</f>
        <v>8</v>
      </c>
      <c r="D437" s="26" t="n">
        <f aca="false">_xlfn.NUMBERVALUE(RIGHT(A437,2))-43</f>
        <v>22</v>
      </c>
      <c r="E437" s="27" t="n">
        <f aca="false">DATE(2000+D437,C437,B437)</f>
        <v>44791</v>
      </c>
      <c r="F437" s="28" t="n">
        <v>10.0386</v>
      </c>
      <c r="G437" s="28" t="n">
        <v>10.0387</v>
      </c>
      <c r="H437" s="28" t="n">
        <v>10.0386</v>
      </c>
      <c r="I437" s="47" t="n">
        <f aca="false">F437-F438</f>
        <v>0.00140000000000029</v>
      </c>
      <c r="J437" s="30" t="n">
        <f aca="false">100*I437/(F438*(E437-E438))</f>
        <v>0.0139481130195701</v>
      </c>
      <c r="K437" s="31" t="n">
        <f aca="false">IF(H437&lt;H438,1+K438,0)</f>
        <v>0</v>
      </c>
      <c r="L437" s="32" t="n">
        <f aca="false">MIN(0, H437-MAX(H437:H457))</f>
        <v>0</v>
      </c>
      <c r="M437" s="48" t="n">
        <f aca="false">ABS(L437)/MAX(H438:H448)</f>
        <v>0</v>
      </c>
    </row>
    <row r="438" customFormat="false" ht="15" hidden="false" customHeight="false" outlineLevel="0" collapsed="false">
      <c r="A438" s="25" t="s">
        <v>449</v>
      </c>
      <c r="B438" s="25" t="str">
        <f aca="false">LEFT(A438,2)</f>
        <v>17</v>
      </c>
      <c r="C438" s="26" t="n">
        <f aca="false">VLOOKUP(MID(A438,4,4),MONTHS!$A$1:$B$12,2,0)</f>
        <v>8</v>
      </c>
      <c r="D438" s="26" t="n">
        <f aca="false">_xlfn.NUMBERVALUE(RIGHT(A438,2))-43</f>
        <v>22</v>
      </c>
      <c r="E438" s="27" t="n">
        <f aca="false">DATE(2000+D438,C438,B438)</f>
        <v>44790</v>
      </c>
      <c r="F438" s="28" t="n">
        <v>10.0372</v>
      </c>
      <c r="G438" s="28" t="n">
        <v>10.0373</v>
      </c>
      <c r="H438" s="28" t="n">
        <v>10.0372</v>
      </c>
      <c r="I438" s="47" t="n">
        <f aca="false">F438-F439</f>
        <v>0.00140000000000029</v>
      </c>
      <c r="J438" s="30" t="n">
        <f aca="false">100*I438/(F439*(E438-E439))</f>
        <v>0.0139500587895364</v>
      </c>
      <c r="K438" s="31" t="n">
        <f aca="false">IF(H438&lt;H439,1+K439,0)</f>
        <v>0</v>
      </c>
      <c r="L438" s="32" t="n">
        <f aca="false">MIN(0, H438-MAX(H438:H458))</f>
        <v>0</v>
      </c>
      <c r="M438" s="48" t="n">
        <f aca="false">ABS(L438)/MAX(H439:H449)</f>
        <v>0</v>
      </c>
    </row>
    <row r="439" customFormat="false" ht="15" hidden="false" customHeight="false" outlineLevel="0" collapsed="false">
      <c r="A439" s="25" t="s">
        <v>450</v>
      </c>
      <c r="B439" s="25" t="str">
        <f aca="false">LEFT(A439,2)</f>
        <v>16</v>
      </c>
      <c r="C439" s="26" t="n">
        <f aca="false">VLOOKUP(MID(A439,4,4),MONTHS!$A$1:$B$12,2,0)</f>
        <v>8</v>
      </c>
      <c r="D439" s="26" t="n">
        <f aca="false">_xlfn.NUMBERVALUE(RIGHT(A439,2))-43</f>
        <v>22</v>
      </c>
      <c r="E439" s="27" t="n">
        <f aca="false">DATE(2000+D439,C439,B439)</f>
        <v>44789</v>
      </c>
      <c r="F439" s="28" t="n">
        <v>10.0358</v>
      </c>
      <c r="G439" s="28" t="n">
        <v>10.0359</v>
      </c>
      <c r="H439" s="28" t="n">
        <v>10.0358</v>
      </c>
      <c r="I439" s="47" t="n">
        <f aca="false">F439-F440</f>
        <v>0.000999999999999446</v>
      </c>
      <c r="J439" s="30" t="n">
        <f aca="false">100*I439/(F440*(E439-E440))</f>
        <v>0.00996532068401409</v>
      </c>
      <c r="K439" s="31" t="n">
        <f aca="false">IF(H439&lt;H440,1+K440,0)</f>
        <v>0</v>
      </c>
      <c r="L439" s="32" t="n">
        <f aca="false">MIN(0, H439-MAX(H439:H459))</f>
        <v>0</v>
      </c>
      <c r="M439" s="48" t="n">
        <f aca="false">ABS(L439)/MAX(H440:H450)</f>
        <v>0</v>
      </c>
    </row>
    <row r="440" customFormat="false" ht="15" hidden="false" customHeight="false" outlineLevel="0" collapsed="false">
      <c r="A440" s="25" t="s">
        <v>451</v>
      </c>
      <c r="B440" s="25" t="str">
        <f aca="false">LEFT(A440,2)</f>
        <v>15</v>
      </c>
      <c r="C440" s="26" t="n">
        <f aca="false">VLOOKUP(MID(A440,4,4),MONTHS!$A$1:$B$12,2,0)</f>
        <v>8</v>
      </c>
      <c r="D440" s="26" t="n">
        <f aca="false">_xlfn.NUMBERVALUE(RIGHT(A440,2))-43</f>
        <v>22</v>
      </c>
      <c r="E440" s="27" t="n">
        <f aca="false">DATE(2000+D440,C440,B440)</f>
        <v>44788</v>
      </c>
      <c r="F440" s="28" t="n">
        <v>10.0348</v>
      </c>
      <c r="G440" s="28" t="n">
        <v>10.0349</v>
      </c>
      <c r="H440" s="28" t="n">
        <v>10.0348</v>
      </c>
      <c r="I440" s="47" t="n">
        <f aca="false">F440-F441</f>
        <v>0.00159999999999982</v>
      </c>
      <c r="J440" s="30" t="n">
        <f aca="false">100*I440/(F441*(E440-E441))</f>
        <v>0.00398676394370645</v>
      </c>
      <c r="K440" s="31" t="n">
        <f aca="false">IF(H440&lt;H441,1+K441,0)</f>
        <v>0</v>
      </c>
      <c r="L440" s="32" t="n">
        <f aca="false">MIN(0, H440-MAX(H440:H460))</f>
        <v>0</v>
      </c>
      <c r="M440" s="48" t="n">
        <f aca="false">ABS(L440)/MAX(H441:H451)</f>
        <v>0</v>
      </c>
    </row>
    <row r="441" customFormat="false" ht="15" hidden="false" customHeight="false" outlineLevel="0" collapsed="false">
      <c r="A441" s="25" t="s">
        <v>452</v>
      </c>
      <c r="B441" s="25" t="str">
        <f aca="false">LEFT(A441,2)</f>
        <v>11</v>
      </c>
      <c r="C441" s="26" t="n">
        <f aca="false">VLOOKUP(MID(A441,4,4),MONTHS!$A$1:$B$12,2,0)</f>
        <v>8</v>
      </c>
      <c r="D441" s="26" t="n">
        <f aca="false">_xlfn.NUMBERVALUE(RIGHT(A441,2))-43</f>
        <v>22</v>
      </c>
      <c r="E441" s="27" t="n">
        <f aca="false">DATE(2000+D441,C441,B441)</f>
        <v>44784</v>
      </c>
      <c r="F441" s="28" t="n">
        <v>10.0332</v>
      </c>
      <c r="G441" s="28" t="n">
        <v>10.0333</v>
      </c>
      <c r="H441" s="28" t="n">
        <v>10.0332</v>
      </c>
      <c r="I441" s="47" t="n">
        <f aca="false">F441-F442</f>
        <v>0.00130000000000052</v>
      </c>
      <c r="J441" s="30" t="n">
        <f aca="false">100*I441/(F442*(E441-E442))</f>
        <v>0.0129586618686443</v>
      </c>
      <c r="K441" s="31" t="n">
        <f aca="false">IF(H441&lt;H442,1+K442,0)</f>
        <v>0</v>
      </c>
      <c r="L441" s="32" t="n">
        <f aca="false">MIN(0, H441-MAX(H441:H461))</f>
        <v>0</v>
      </c>
      <c r="M441" s="48" t="n">
        <f aca="false">ABS(L441)/MAX(H442:H452)</f>
        <v>0</v>
      </c>
    </row>
    <row r="442" customFormat="false" ht="15" hidden="false" customHeight="false" outlineLevel="0" collapsed="false">
      <c r="A442" s="25" t="s">
        <v>453</v>
      </c>
      <c r="B442" s="25" t="str">
        <f aca="false">LEFT(A442,2)</f>
        <v>10</v>
      </c>
      <c r="C442" s="26" t="n">
        <f aca="false">VLOOKUP(MID(A442,4,4),MONTHS!$A$1:$B$12,2,0)</f>
        <v>8</v>
      </c>
      <c r="D442" s="26" t="n">
        <f aca="false">_xlfn.NUMBERVALUE(RIGHT(A442,2))-43</f>
        <v>22</v>
      </c>
      <c r="E442" s="27" t="n">
        <f aca="false">DATE(2000+D442,C442,B442)</f>
        <v>44783</v>
      </c>
      <c r="F442" s="28" t="n">
        <v>10.0319</v>
      </c>
      <c r="G442" s="28" t="n">
        <v>10.032</v>
      </c>
      <c r="H442" s="28" t="n">
        <v>10.0319</v>
      </c>
      <c r="I442" s="47" t="n">
        <f aca="false">F442-F443</f>
        <v>0.0022000000000002</v>
      </c>
      <c r="J442" s="30" t="n">
        <f aca="false">100*I442/(F443*(E442-E443))</f>
        <v>0.0219348534851511</v>
      </c>
      <c r="K442" s="31" t="n">
        <f aca="false">IF(H442&lt;H443,1+K443,0)</f>
        <v>0</v>
      </c>
      <c r="L442" s="32" t="n">
        <f aca="false">MIN(0, H442-MAX(H442:H462))</f>
        <v>0</v>
      </c>
      <c r="M442" s="48" t="n">
        <f aca="false">ABS(L442)/MAX(H443:H453)</f>
        <v>0</v>
      </c>
    </row>
    <row r="443" customFormat="false" ht="15" hidden="false" customHeight="false" outlineLevel="0" collapsed="false">
      <c r="A443" s="25" t="s">
        <v>454</v>
      </c>
      <c r="B443" s="25" t="str">
        <f aca="false">LEFT(A443,2)</f>
        <v>09</v>
      </c>
      <c r="C443" s="26" t="n">
        <f aca="false">VLOOKUP(MID(A443,4,4),MONTHS!$A$1:$B$12,2,0)</f>
        <v>8</v>
      </c>
      <c r="D443" s="26" t="n">
        <f aca="false">_xlfn.NUMBERVALUE(RIGHT(A443,2))-43</f>
        <v>22</v>
      </c>
      <c r="E443" s="27" t="n">
        <f aca="false">DATE(2000+D443,C443,B443)</f>
        <v>44782</v>
      </c>
      <c r="F443" s="28" t="n">
        <v>10.0297</v>
      </c>
      <c r="G443" s="28" t="n">
        <v>10.0298</v>
      </c>
      <c r="H443" s="28" t="n">
        <v>10.0297</v>
      </c>
      <c r="I443" s="47" t="n">
        <f aca="false">F443-F444</f>
        <v>0.000500000000000611</v>
      </c>
      <c r="J443" s="30" t="n">
        <f aca="false">100*I443/(F444*(E443-E444))</f>
        <v>0.00498544250788309</v>
      </c>
      <c r="K443" s="31" t="n">
        <f aca="false">IF(H443&lt;H444,1+K444,0)</f>
        <v>0</v>
      </c>
      <c r="L443" s="32" t="n">
        <f aca="false">MIN(0, H443-MAX(H443:H463))</f>
        <v>0</v>
      </c>
      <c r="M443" s="48" t="n">
        <f aca="false">ABS(L443)/MAX(H444:H454)</f>
        <v>0</v>
      </c>
    </row>
    <row r="444" customFormat="false" ht="15" hidden="false" customHeight="false" outlineLevel="0" collapsed="false">
      <c r="A444" s="25" t="s">
        <v>455</v>
      </c>
      <c r="B444" s="25" t="str">
        <f aca="false">LEFT(A444,2)</f>
        <v>08</v>
      </c>
      <c r="C444" s="26" t="n">
        <f aca="false">VLOOKUP(MID(A444,4,4),MONTHS!$A$1:$B$12,2,0)</f>
        <v>8</v>
      </c>
      <c r="D444" s="26" t="n">
        <f aca="false">_xlfn.NUMBERVALUE(RIGHT(A444,2))-43</f>
        <v>22</v>
      </c>
      <c r="E444" s="27" t="n">
        <f aca="false">DATE(2000+D444,C444,B444)</f>
        <v>44781</v>
      </c>
      <c r="F444" s="28" t="n">
        <v>10.0292</v>
      </c>
      <c r="G444" s="28" t="n">
        <v>10.0293</v>
      </c>
      <c r="H444" s="28" t="n">
        <v>10.0292</v>
      </c>
      <c r="I444" s="47" t="n">
        <f aca="false">F444-F445</f>
        <v>0.000199999999999534</v>
      </c>
      <c r="J444" s="30" t="n">
        <f aca="false">100*I444/(F445*(E444-E445))</f>
        <v>0.000664738923786133</v>
      </c>
      <c r="K444" s="31" t="n">
        <f aca="false">IF(H444&lt;H445,1+K445,0)</f>
        <v>0</v>
      </c>
      <c r="L444" s="32" t="n">
        <f aca="false">MIN(0, H444-MAX(H444:H464))</f>
        <v>0</v>
      </c>
      <c r="M444" s="48" t="n">
        <f aca="false">ABS(L444)/MAX(H445:H455)</f>
        <v>0</v>
      </c>
    </row>
    <row r="445" customFormat="false" ht="15" hidden="false" customHeight="false" outlineLevel="0" collapsed="false">
      <c r="A445" s="25" t="s">
        <v>456</v>
      </c>
      <c r="B445" s="25" t="str">
        <f aca="false">LEFT(A445,2)</f>
        <v>05</v>
      </c>
      <c r="C445" s="26" t="n">
        <f aca="false">VLOOKUP(MID(A445,4,4),MONTHS!$A$1:$B$12,2,0)</f>
        <v>8</v>
      </c>
      <c r="D445" s="26" t="n">
        <f aca="false">_xlfn.NUMBERVALUE(RIGHT(A445,2))-43</f>
        <v>22</v>
      </c>
      <c r="E445" s="27" t="n">
        <f aca="false">DATE(2000+D445,C445,B445)</f>
        <v>44778</v>
      </c>
      <c r="F445" s="28" t="n">
        <v>10.029</v>
      </c>
      <c r="G445" s="28" t="n">
        <v>10.0291</v>
      </c>
      <c r="H445" s="28" t="n">
        <v>10.029</v>
      </c>
      <c r="I445" s="47" t="n">
        <f aca="false">F445-F446</f>
        <v>0.00169999999999959</v>
      </c>
      <c r="J445" s="30" t="n">
        <f aca="false">100*I445/(F446*(E445-E446))</f>
        <v>0.0169537163543485</v>
      </c>
      <c r="K445" s="31" t="n">
        <f aca="false">IF(H445&lt;H446,1+K446,0)</f>
        <v>0</v>
      </c>
      <c r="L445" s="32" t="n">
        <f aca="false">MIN(0, H445-MAX(H445:H465))</f>
        <v>0</v>
      </c>
      <c r="M445" s="48" t="n">
        <f aca="false">ABS(L445)/MAX(H446:H456)</f>
        <v>0</v>
      </c>
    </row>
    <row r="446" customFormat="false" ht="15" hidden="false" customHeight="false" outlineLevel="0" collapsed="false">
      <c r="A446" s="25" t="s">
        <v>457</v>
      </c>
      <c r="B446" s="25" t="str">
        <f aca="false">LEFT(A446,2)</f>
        <v>04</v>
      </c>
      <c r="C446" s="26" t="n">
        <f aca="false">VLOOKUP(MID(A446,4,4),MONTHS!$A$1:$B$12,2,0)</f>
        <v>8</v>
      </c>
      <c r="D446" s="26" t="n">
        <f aca="false">_xlfn.NUMBERVALUE(RIGHT(A446,2))-43</f>
        <v>22</v>
      </c>
      <c r="E446" s="27" t="n">
        <f aca="false">DATE(2000+D446,C446,B446)</f>
        <v>44777</v>
      </c>
      <c r="F446" s="28" t="n">
        <v>10.0273</v>
      </c>
      <c r="G446" s="28" t="n">
        <v>10.0274</v>
      </c>
      <c r="H446" s="28" t="n">
        <v>10.0273</v>
      </c>
      <c r="I446" s="47" t="n">
        <f aca="false">F446-F447</f>
        <v>0.000600000000000378</v>
      </c>
      <c r="J446" s="30" t="n">
        <f aca="false">100*I446/(F447*(E446-E447))</f>
        <v>0.00598402265950291</v>
      </c>
      <c r="K446" s="31" t="n">
        <f aca="false">IF(H446&lt;H447,1+K447,0)</f>
        <v>0</v>
      </c>
      <c r="L446" s="32" t="n">
        <f aca="false">MIN(0, H446-MAX(H446:H466))</f>
        <v>0</v>
      </c>
      <c r="M446" s="48" t="n">
        <f aca="false">ABS(L446)/MAX(H447:H457)</f>
        <v>0</v>
      </c>
    </row>
    <row r="447" customFormat="false" ht="15" hidden="false" customHeight="false" outlineLevel="0" collapsed="false">
      <c r="A447" s="25" t="s">
        <v>458</v>
      </c>
      <c r="B447" s="25" t="str">
        <f aca="false">LEFT(A447,2)</f>
        <v>03</v>
      </c>
      <c r="C447" s="26" t="n">
        <f aca="false">VLOOKUP(MID(A447,4,4),MONTHS!$A$1:$B$12,2,0)</f>
        <v>8</v>
      </c>
      <c r="D447" s="26" t="n">
        <f aca="false">_xlfn.NUMBERVALUE(RIGHT(A447,2))-43</f>
        <v>22</v>
      </c>
      <c r="E447" s="27" t="n">
        <f aca="false">DATE(2000+D447,C447,B447)</f>
        <v>44776</v>
      </c>
      <c r="F447" s="28" t="n">
        <v>10.0267</v>
      </c>
      <c r="G447" s="28" t="n">
        <v>10.0268</v>
      </c>
      <c r="H447" s="28" t="n">
        <v>10.0267</v>
      </c>
      <c r="I447" s="47" t="n">
        <f aca="false">F447-F448</f>
        <v>-0.000500000000000611</v>
      </c>
      <c r="J447" s="30" t="n">
        <f aca="false">100*I447/(F448*(E447-E448))</f>
        <v>-0.00498643689166079</v>
      </c>
      <c r="K447" s="31" t="n">
        <f aca="false">IF(H447&lt;H448,1+K448,0)</f>
        <v>1</v>
      </c>
      <c r="L447" s="32" t="n">
        <f aca="false">MIN(0, H447-MAX(H447:H467))</f>
        <v>-0.000500000000000611</v>
      </c>
      <c r="M447" s="48" t="n">
        <f aca="false">ABS(L447)/MAX(H448:H458)</f>
        <v>4.98643689166079E-005</v>
      </c>
    </row>
    <row r="448" customFormat="false" ht="15" hidden="false" customHeight="false" outlineLevel="0" collapsed="false">
      <c r="A448" s="25" t="s">
        <v>459</v>
      </c>
      <c r="B448" s="25" t="str">
        <f aca="false">LEFT(A448,2)</f>
        <v>02</v>
      </c>
      <c r="C448" s="26" t="n">
        <f aca="false">VLOOKUP(MID(A448,4,4),MONTHS!$A$1:$B$12,2,0)</f>
        <v>8</v>
      </c>
      <c r="D448" s="26" t="n">
        <f aca="false">_xlfn.NUMBERVALUE(RIGHT(A448,2))-43</f>
        <v>22</v>
      </c>
      <c r="E448" s="27" t="n">
        <f aca="false">DATE(2000+D448,C448,B448)</f>
        <v>44775</v>
      </c>
      <c r="F448" s="28" t="n">
        <v>10.0272</v>
      </c>
      <c r="G448" s="28" t="n">
        <v>10.0273</v>
      </c>
      <c r="H448" s="28" t="n">
        <v>10.0272</v>
      </c>
      <c r="I448" s="47" t="n">
        <f aca="false">F448-F449</f>
        <v>0.00170000000000137</v>
      </c>
      <c r="J448" s="30" t="n">
        <f aca="false">100*I448/(F449*(E448-E449))</f>
        <v>0.0169567602613472</v>
      </c>
      <c r="K448" s="31" t="n">
        <f aca="false">IF(H448&lt;H449,1+K449,0)</f>
        <v>0</v>
      </c>
      <c r="L448" s="32" t="n">
        <f aca="false">MIN(0, H448-MAX(H448:H468))</f>
        <v>0</v>
      </c>
      <c r="M448" s="48" t="n">
        <f aca="false">ABS(L448)/MAX(H449:H459)</f>
        <v>0</v>
      </c>
    </row>
    <row r="449" customFormat="false" ht="15" hidden="false" customHeight="false" outlineLevel="0" collapsed="false">
      <c r="A449" s="25" t="s">
        <v>460</v>
      </c>
      <c r="B449" s="25" t="str">
        <f aca="false">LEFT(A449,2)</f>
        <v>01</v>
      </c>
      <c r="C449" s="26" t="n">
        <f aca="false">VLOOKUP(MID(A449,4,4),MONTHS!$A$1:$B$12,2,0)</f>
        <v>8</v>
      </c>
      <c r="D449" s="26" t="n">
        <f aca="false">_xlfn.NUMBERVALUE(RIGHT(A449,2))-43</f>
        <v>22</v>
      </c>
      <c r="E449" s="27" t="n">
        <f aca="false">DATE(2000+D449,C449,B449)</f>
        <v>44774</v>
      </c>
      <c r="F449" s="28" t="n">
        <v>10.0255</v>
      </c>
      <c r="G449" s="28" t="n">
        <v>10.0256</v>
      </c>
      <c r="H449" s="28" t="n">
        <v>10.0255</v>
      </c>
      <c r="I449" s="47" t="n">
        <f aca="false">F449-F450</f>
        <v>0.00309999999999988</v>
      </c>
      <c r="J449" s="30" t="n">
        <f aca="false">100*I449/(F450*(E449-E450))</f>
        <v>0.00618614303959108</v>
      </c>
      <c r="K449" s="31" t="n">
        <f aca="false">IF(H449&lt;H450,1+K450,0)</f>
        <v>0</v>
      </c>
      <c r="L449" s="32" t="n">
        <f aca="false">MIN(0, H449-MAX(H449:H469))</f>
        <v>0</v>
      </c>
      <c r="M449" s="48" t="n">
        <f aca="false">ABS(L449)/MAX(H450:H460)</f>
        <v>0</v>
      </c>
    </row>
    <row r="450" customFormat="false" ht="15" hidden="false" customHeight="false" outlineLevel="0" collapsed="false">
      <c r="A450" s="25" t="s">
        <v>461</v>
      </c>
      <c r="B450" s="25" t="str">
        <f aca="false">LEFT(A450,2)</f>
        <v>27</v>
      </c>
      <c r="C450" s="26" t="n">
        <f aca="false">VLOOKUP(MID(A450,4,4),MONTHS!$A$1:$B$12,2,0)</f>
        <v>7</v>
      </c>
      <c r="D450" s="26" t="n">
        <f aca="false">_xlfn.NUMBERVALUE(RIGHT(A450,2))-43</f>
        <v>22</v>
      </c>
      <c r="E450" s="27" t="n">
        <f aca="false">DATE(2000+D450,C450,B450)</f>
        <v>44769</v>
      </c>
      <c r="F450" s="28" t="n">
        <v>10.0224</v>
      </c>
      <c r="G450" s="28" t="n">
        <v>10.0225</v>
      </c>
      <c r="H450" s="28" t="n">
        <v>10.0224</v>
      </c>
      <c r="I450" s="47" t="n">
        <f aca="false">F450-F451</f>
        <v>0.00139999999999851</v>
      </c>
      <c r="J450" s="30" t="n">
        <f aca="false">100*I450/(F451*(E450-E451))</f>
        <v>0.0139706616106029</v>
      </c>
      <c r="K450" s="31" t="n">
        <f aca="false">IF(H450&lt;H451,1+K451,0)</f>
        <v>0</v>
      </c>
      <c r="L450" s="32" t="n">
        <f aca="false">MIN(0, H450-MAX(H450:H470))</f>
        <v>0</v>
      </c>
      <c r="M450" s="48" t="n">
        <f aca="false">ABS(L450)/MAX(H451:H461)</f>
        <v>0</v>
      </c>
    </row>
    <row r="451" customFormat="false" ht="15" hidden="false" customHeight="false" outlineLevel="0" collapsed="false">
      <c r="A451" s="25" t="s">
        <v>462</v>
      </c>
      <c r="B451" s="25" t="str">
        <f aca="false">LEFT(A451,2)</f>
        <v>26</v>
      </c>
      <c r="C451" s="26" t="n">
        <f aca="false">VLOOKUP(MID(A451,4,4),MONTHS!$A$1:$B$12,2,0)</f>
        <v>7</v>
      </c>
      <c r="D451" s="26" t="n">
        <f aca="false">_xlfn.NUMBERVALUE(RIGHT(A451,2))-43</f>
        <v>22</v>
      </c>
      <c r="E451" s="27" t="n">
        <f aca="false">DATE(2000+D451,C451,B451)</f>
        <v>44768</v>
      </c>
      <c r="F451" s="28" t="n">
        <v>10.021</v>
      </c>
      <c r="G451" s="28" t="n">
        <v>10.0211</v>
      </c>
      <c r="H451" s="28" t="n">
        <v>10.021</v>
      </c>
      <c r="I451" s="47" t="n">
        <f aca="false">F451-F452</f>
        <v>0.00120000000000076</v>
      </c>
      <c r="J451" s="30" t="n">
        <f aca="false">100*I451/(F452*(E451-E452))</f>
        <v>0.0119762869518429</v>
      </c>
      <c r="K451" s="31" t="n">
        <f aca="false">IF(H451&lt;H452,1+K452,0)</f>
        <v>0</v>
      </c>
      <c r="L451" s="32" t="n">
        <f aca="false">MIN(0, H451-MAX(H451:H471))</f>
        <v>0</v>
      </c>
      <c r="M451" s="48" t="n">
        <f aca="false">ABS(L451)/MAX(H452:H462)</f>
        <v>0</v>
      </c>
    </row>
    <row r="452" customFormat="false" ht="15" hidden="false" customHeight="false" outlineLevel="0" collapsed="false">
      <c r="A452" s="25" t="s">
        <v>463</v>
      </c>
      <c r="B452" s="25" t="str">
        <f aca="false">LEFT(A452,2)</f>
        <v>25</v>
      </c>
      <c r="C452" s="26" t="n">
        <f aca="false">VLOOKUP(MID(A452,4,4),MONTHS!$A$1:$B$12,2,0)</f>
        <v>7</v>
      </c>
      <c r="D452" s="26" t="n">
        <f aca="false">_xlfn.NUMBERVALUE(RIGHT(A452,2))-43</f>
        <v>22</v>
      </c>
      <c r="E452" s="27" t="n">
        <f aca="false">DATE(2000+D452,C452,B452)</f>
        <v>44767</v>
      </c>
      <c r="F452" s="28" t="n">
        <v>10.0198</v>
      </c>
      <c r="G452" s="28" t="n">
        <v>10.0199</v>
      </c>
      <c r="H452" s="28" t="n">
        <v>10.0198</v>
      </c>
      <c r="I452" s="47" t="n">
        <f aca="false">F452-F453</f>
        <v>0.00229999999999997</v>
      </c>
      <c r="J452" s="30" t="n">
        <f aca="false">100*I452/(F453*(E452-E453))</f>
        <v>0.0076532734381498</v>
      </c>
      <c r="K452" s="31" t="n">
        <f aca="false">IF(H452&lt;H453,1+K453,0)</f>
        <v>0</v>
      </c>
      <c r="L452" s="32" t="n">
        <f aca="false">MIN(0, H452-MAX(H452:H472))</f>
        <v>0</v>
      </c>
      <c r="M452" s="48" t="n">
        <f aca="false">ABS(L452)/MAX(H453:H463)</f>
        <v>0</v>
      </c>
    </row>
    <row r="453" customFormat="false" ht="15" hidden="false" customHeight="false" outlineLevel="0" collapsed="false">
      <c r="A453" s="25" t="s">
        <v>464</v>
      </c>
      <c r="B453" s="25" t="str">
        <f aca="false">LEFT(A453,2)</f>
        <v>22</v>
      </c>
      <c r="C453" s="26" t="n">
        <f aca="false">VLOOKUP(MID(A453,4,4),MONTHS!$A$1:$B$12,2,0)</f>
        <v>7</v>
      </c>
      <c r="D453" s="26" t="n">
        <f aca="false">_xlfn.NUMBERVALUE(RIGHT(A453,2))-43</f>
        <v>22</v>
      </c>
      <c r="E453" s="27" t="n">
        <f aca="false">DATE(2000+D453,C453,B453)</f>
        <v>44764</v>
      </c>
      <c r="F453" s="28" t="n">
        <v>10.0175</v>
      </c>
      <c r="G453" s="28" t="n">
        <v>10.0176</v>
      </c>
      <c r="H453" s="28" t="n">
        <v>10.0175</v>
      </c>
      <c r="I453" s="47" t="n">
        <f aca="false">F453-F454</f>
        <v>0.00109999999999921</v>
      </c>
      <c r="J453" s="30" t="n">
        <f aca="false">100*I453/(F454*(E453-E454))</f>
        <v>0.0109819895371512</v>
      </c>
      <c r="K453" s="31" t="n">
        <f aca="false">IF(H453&lt;H454,1+K454,0)</f>
        <v>0</v>
      </c>
      <c r="L453" s="32" t="n">
        <f aca="false">MIN(0, H453-MAX(H453:H473))</f>
        <v>-0.00150000000000006</v>
      </c>
      <c r="M453" s="48" t="n">
        <f aca="false">ABS(L453)/MAX(H454:H464)</f>
        <v>0.000149715540473107</v>
      </c>
    </row>
    <row r="454" customFormat="false" ht="15" hidden="false" customHeight="false" outlineLevel="0" collapsed="false">
      <c r="A454" s="25" t="s">
        <v>465</v>
      </c>
      <c r="B454" s="25" t="str">
        <f aca="false">LEFT(A454,2)</f>
        <v>21</v>
      </c>
      <c r="C454" s="26" t="n">
        <f aca="false">VLOOKUP(MID(A454,4,4),MONTHS!$A$1:$B$12,2,0)</f>
        <v>7</v>
      </c>
      <c r="D454" s="26" t="n">
        <f aca="false">_xlfn.NUMBERVALUE(RIGHT(A454,2))-43</f>
        <v>22</v>
      </c>
      <c r="E454" s="27" t="n">
        <f aca="false">DATE(2000+D454,C454,B454)</f>
        <v>44763</v>
      </c>
      <c r="F454" s="28" t="n">
        <v>10.0164</v>
      </c>
      <c r="G454" s="28" t="n">
        <v>10.0165</v>
      </c>
      <c r="H454" s="28" t="n">
        <v>10.0164</v>
      </c>
      <c r="I454" s="47" t="n">
        <f aca="false">F454-F455</f>
        <v>0.00110000000000099</v>
      </c>
      <c r="J454" s="30" t="n">
        <f aca="false">100*I454/(F455*(E454-E455))</f>
        <v>0.0109831957105727</v>
      </c>
      <c r="K454" s="31" t="n">
        <f aca="false">IF(H454&lt;H455,1+K455,0)</f>
        <v>0</v>
      </c>
      <c r="L454" s="32" t="n">
        <f aca="false">MIN(0, H454-MAX(H454:H474))</f>
        <v>-0.00259999999999927</v>
      </c>
      <c r="M454" s="48" t="n">
        <f aca="false">ABS(L454)/MAX(H455:H465)</f>
        <v>0.000259506936819969</v>
      </c>
    </row>
    <row r="455" customFormat="false" ht="15" hidden="false" customHeight="false" outlineLevel="0" collapsed="false">
      <c r="A455" s="25" t="s">
        <v>466</v>
      </c>
      <c r="B455" s="25" t="str">
        <f aca="false">LEFT(A455,2)</f>
        <v>20</v>
      </c>
      <c r="C455" s="26" t="n">
        <f aca="false">VLOOKUP(MID(A455,4,4),MONTHS!$A$1:$B$12,2,0)</f>
        <v>7</v>
      </c>
      <c r="D455" s="26" t="n">
        <f aca="false">_xlfn.NUMBERVALUE(RIGHT(A455,2))-43</f>
        <v>22</v>
      </c>
      <c r="E455" s="27" t="n">
        <f aca="false">DATE(2000+D455,C455,B455)</f>
        <v>44762</v>
      </c>
      <c r="F455" s="28" t="n">
        <v>10.0153</v>
      </c>
      <c r="G455" s="28" t="n">
        <v>10.0154</v>
      </c>
      <c r="H455" s="28" t="n">
        <v>10.0153</v>
      </c>
      <c r="I455" s="47" t="n">
        <f aca="false">F455-F456</f>
        <v>-0.00229999999999997</v>
      </c>
      <c r="J455" s="30" t="n">
        <f aca="false">100*I455/(F456*(E455-E456))</f>
        <v>-0.0229595911196291</v>
      </c>
      <c r="K455" s="31" t="n">
        <f aca="false">IF(H455&lt;H456,1+K456,0)</f>
        <v>2</v>
      </c>
      <c r="L455" s="32" t="n">
        <f aca="false">MIN(0, H455-MAX(H455:H475))</f>
        <v>-0.00370000000000026</v>
      </c>
      <c r="M455" s="48" t="n">
        <f aca="false">ABS(L455)/MAX(H456:H466)</f>
        <v>0.000369298333167008</v>
      </c>
    </row>
    <row r="456" customFormat="false" ht="15" hidden="false" customHeight="false" outlineLevel="0" collapsed="false">
      <c r="A456" s="25" t="s">
        <v>467</v>
      </c>
      <c r="B456" s="25" t="str">
        <f aca="false">LEFT(A456,2)</f>
        <v>19</v>
      </c>
      <c r="C456" s="26" t="n">
        <f aca="false">VLOOKUP(MID(A456,4,4),MONTHS!$A$1:$B$12,2,0)</f>
        <v>7</v>
      </c>
      <c r="D456" s="26" t="n">
        <f aca="false">_xlfn.NUMBERVALUE(RIGHT(A456,2))-43</f>
        <v>22</v>
      </c>
      <c r="E456" s="27" t="n">
        <f aca="false">DATE(2000+D456,C456,B456)</f>
        <v>44761</v>
      </c>
      <c r="F456" s="28" t="n">
        <v>10.0176</v>
      </c>
      <c r="G456" s="28" t="n">
        <v>10.0177</v>
      </c>
      <c r="H456" s="28" t="n">
        <v>10.0176</v>
      </c>
      <c r="I456" s="47" t="n">
        <f aca="false">F456-F457</f>
        <v>-0.00130000000000052</v>
      </c>
      <c r="J456" s="30" t="n">
        <f aca="false">100*I456/(F457*(E456-E457))</f>
        <v>-0.0129754763497043</v>
      </c>
      <c r="K456" s="31" t="n">
        <f aca="false">IF(H456&lt;H457,1+K457,0)</f>
        <v>1</v>
      </c>
      <c r="L456" s="32" t="n">
        <f aca="false">MIN(0, H456-MAX(H456:H476))</f>
        <v>-0.00140000000000029</v>
      </c>
      <c r="M456" s="48" t="n">
        <f aca="false">ABS(L456)/MAX(H457:H467)</f>
        <v>0.00013973450444159</v>
      </c>
    </row>
    <row r="457" customFormat="false" ht="15" hidden="false" customHeight="false" outlineLevel="0" collapsed="false">
      <c r="A457" s="25" t="s">
        <v>468</v>
      </c>
      <c r="B457" s="25" t="str">
        <f aca="false">LEFT(A457,2)</f>
        <v>18</v>
      </c>
      <c r="C457" s="26" t="n">
        <f aca="false">VLOOKUP(MID(A457,4,4),MONTHS!$A$1:$B$12,2,0)</f>
        <v>7</v>
      </c>
      <c r="D457" s="26" t="n">
        <f aca="false">_xlfn.NUMBERVALUE(RIGHT(A457,2))-43</f>
        <v>22</v>
      </c>
      <c r="E457" s="27" t="n">
        <f aca="false">DATE(2000+D457,C457,B457)</f>
        <v>44760</v>
      </c>
      <c r="F457" s="28" t="n">
        <v>10.0189</v>
      </c>
      <c r="G457" s="28" t="n">
        <v>10.019</v>
      </c>
      <c r="H457" s="28" t="n">
        <v>10.0189</v>
      </c>
      <c r="I457" s="47" t="n">
        <f aca="false">F457-F458</f>
        <v>0.000899999999999679</v>
      </c>
      <c r="J457" s="30" t="n">
        <f aca="false">100*I457/(F458*(E457-E458))</f>
        <v>0.00299460970253437</v>
      </c>
      <c r="K457" s="31" t="n">
        <f aca="false">IF(H457&lt;H458,1+K458,0)</f>
        <v>0</v>
      </c>
      <c r="L457" s="32" t="n">
        <f aca="false">MIN(0, H457-MAX(H457:H477))</f>
        <v>-9.99999999997669E-005</v>
      </c>
      <c r="M457" s="48" t="n">
        <f aca="false">ABS(L457)/MAX(H458:H468)</f>
        <v>9.98103603151681E-006</v>
      </c>
    </row>
    <row r="458" customFormat="false" ht="15" hidden="false" customHeight="false" outlineLevel="0" collapsed="false">
      <c r="A458" s="25" t="s">
        <v>469</v>
      </c>
      <c r="B458" s="25" t="str">
        <f aca="false">LEFT(A458,2)</f>
        <v>15</v>
      </c>
      <c r="C458" s="26" t="n">
        <f aca="false">VLOOKUP(MID(A458,4,4),MONTHS!$A$1:$B$12,2,0)</f>
        <v>7</v>
      </c>
      <c r="D458" s="26" t="n">
        <f aca="false">_xlfn.NUMBERVALUE(RIGHT(A458,2))-43</f>
        <v>22</v>
      </c>
      <c r="E458" s="27" t="n">
        <f aca="false">DATE(2000+D458,C458,B458)</f>
        <v>44757</v>
      </c>
      <c r="F458" s="28" t="n">
        <v>10.018</v>
      </c>
      <c r="G458" s="28" t="n">
        <v>10.0181</v>
      </c>
      <c r="H458" s="28" t="n">
        <v>10.018</v>
      </c>
      <c r="I458" s="47" t="n">
        <f aca="false">F458-F459</f>
        <v>0</v>
      </c>
      <c r="J458" s="30" t="n">
        <f aca="false">100*I458/(F459*(E458-E459))</f>
        <v>0</v>
      </c>
      <c r="K458" s="31" t="n">
        <f aca="false">IF(H458&lt;H459,1+K459,0)</f>
        <v>0</v>
      </c>
      <c r="L458" s="32" t="n">
        <f aca="false">MIN(0, H458-MAX(H458:H478))</f>
        <v>-0.000999999999999446</v>
      </c>
      <c r="M458" s="48" t="n">
        <f aca="false">ABS(L458)/MAX(H459:H469)</f>
        <v>9.98103603153454E-005</v>
      </c>
    </row>
    <row r="459" customFormat="false" ht="15" hidden="false" customHeight="false" outlineLevel="0" collapsed="false">
      <c r="A459" s="25" t="s">
        <v>470</v>
      </c>
      <c r="B459" s="25" t="str">
        <f aca="false">LEFT(A459,2)</f>
        <v>14</v>
      </c>
      <c r="C459" s="26" t="n">
        <f aca="false">VLOOKUP(MID(A459,4,4),MONTHS!$A$1:$B$12,2,0)</f>
        <v>7</v>
      </c>
      <c r="D459" s="26" t="n">
        <f aca="false">_xlfn.NUMBERVALUE(RIGHT(A459,2))-43</f>
        <v>22</v>
      </c>
      <c r="E459" s="27" t="n">
        <f aca="false">DATE(2000+D459,C459,B459)</f>
        <v>44756</v>
      </c>
      <c r="F459" s="28" t="n">
        <v>10.018</v>
      </c>
      <c r="G459" s="28" t="n">
        <v>10.0181</v>
      </c>
      <c r="H459" s="28" t="n">
        <v>10.018</v>
      </c>
      <c r="I459" s="47" t="n">
        <f aca="false">F459-F460</f>
        <v>-0.000999999999999446</v>
      </c>
      <c r="J459" s="30" t="n">
        <f aca="false">100*I459/(F460*(E459-E460))</f>
        <v>-0.00499051801576727</v>
      </c>
      <c r="K459" s="31" t="n">
        <f aca="false">IF(H459&lt;H460,1+K460,0)</f>
        <v>1</v>
      </c>
      <c r="L459" s="32" t="n">
        <f aca="false">MIN(0, H459-MAX(H459:H479))</f>
        <v>-0.000999999999999446</v>
      </c>
      <c r="M459" s="48" t="n">
        <f aca="false">ABS(L459)/MAX(H460:H470)</f>
        <v>9.98103603153454E-005</v>
      </c>
    </row>
    <row r="460" customFormat="false" ht="15" hidden="false" customHeight="false" outlineLevel="0" collapsed="false">
      <c r="A460" s="25" t="s">
        <v>471</v>
      </c>
      <c r="B460" s="25" t="str">
        <f aca="false">LEFT(A460,2)</f>
        <v>12</v>
      </c>
      <c r="C460" s="26" t="n">
        <f aca="false">VLOOKUP(MID(A460,4,4),MONTHS!$A$1:$B$12,2,0)</f>
        <v>7</v>
      </c>
      <c r="D460" s="26" t="n">
        <f aca="false">_xlfn.NUMBERVALUE(RIGHT(A460,2))-43</f>
        <v>22</v>
      </c>
      <c r="E460" s="27" t="n">
        <f aca="false">DATE(2000+D460,C460,B460)</f>
        <v>44754</v>
      </c>
      <c r="F460" s="28" t="n">
        <v>10.019</v>
      </c>
      <c r="G460" s="28" t="n">
        <v>10.0191</v>
      </c>
      <c r="H460" s="28" t="n">
        <v>10.019</v>
      </c>
      <c r="I460" s="47" t="n">
        <f aca="false">F460-F461</f>
        <v>0.00159999999999982</v>
      </c>
      <c r="J460" s="30" t="n">
        <f aca="false">100*I460/(F461*(E460-E461))</f>
        <v>0.0159722083574563</v>
      </c>
      <c r="K460" s="31" t="n">
        <f aca="false">IF(H460&lt;H461,1+K461,0)</f>
        <v>0</v>
      </c>
      <c r="L460" s="32" t="n">
        <f aca="false">MIN(0, H460-MAX(H460:H480))</f>
        <v>0</v>
      </c>
      <c r="M460" s="48" t="n">
        <f aca="false">ABS(L460)/MAX(H461:H471)</f>
        <v>0</v>
      </c>
    </row>
    <row r="461" customFormat="false" ht="15" hidden="false" customHeight="false" outlineLevel="0" collapsed="false">
      <c r="A461" s="25" t="s">
        <v>472</v>
      </c>
      <c r="B461" s="25" t="str">
        <f aca="false">LEFT(A461,2)</f>
        <v>11</v>
      </c>
      <c r="C461" s="26" t="n">
        <f aca="false">VLOOKUP(MID(A461,4,4),MONTHS!$A$1:$B$12,2,0)</f>
        <v>7</v>
      </c>
      <c r="D461" s="26" t="n">
        <f aca="false">_xlfn.NUMBERVALUE(RIGHT(A461,2))-43</f>
        <v>22</v>
      </c>
      <c r="E461" s="27" t="n">
        <f aca="false">DATE(2000+D461,C461,B461)</f>
        <v>44753</v>
      </c>
      <c r="F461" s="28" t="n">
        <v>10.0174</v>
      </c>
      <c r="G461" s="28" t="n">
        <v>10.0175</v>
      </c>
      <c r="H461" s="28" t="n">
        <v>10.0174</v>
      </c>
      <c r="I461" s="47" t="n">
        <f aca="false">F461-F462</f>
        <v>0.00140000000000029</v>
      </c>
      <c r="J461" s="30" t="n">
        <f aca="false">100*I461/(F462*(E461-E462))</f>
        <v>0.0046592119275835</v>
      </c>
      <c r="K461" s="31" t="n">
        <f aca="false">IF(H461&lt;H462,1+K462,0)</f>
        <v>0</v>
      </c>
      <c r="L461" s="32" t="n">
        <f aca="false">MIN(0, H461-MAX(H461:H481))</f>
        <v>0</v>
      </c>
      <c r="M461" s="48" t="n">
        <f aca="false">ABS(L461)/MAX(H462:H472)</f>
        <v>0</v>
      </c>
    </row>
    <row r="462" customFormat="false" ht="15" hidden="false" customHeight="false" outlineLevel="0" collapsed="false">
      <c r="A462" s="25" t="s">
        <v>473</v>
      </c>
      <c r="B462" s="25" t="str">
        <f aca="false">LEFT(A462,2)</f>
        <v>08</v>
      </c>
      <c r="C462" s="26" t="n">
        <f aca="false">VLOOKUP(MID(A462,4,4),MONTHS!$A$1:$B$12,2,0)</f>
        <v>7</v>
      </c>
      <c r="D462" s="26" t="n">
        <f aca="false">_xlfn.NUMBERVALUE(RIGHT(A462,2))-43</f>
        <v>22</v>
      </c>
      <c r="E462" s="27" t="n">
        <f aca="false">DATE(2000+D462,C462,B462)</f>
        <v>44750</v>
      </c>
      <c r="F462" s="28" t="n">
        <v>10.016</v>
      </c>
      <c r="G462" s="28" t="n">
        <v>10.0161</v>
      </c>
      <c r="H462" s="28" t="n">
        <v>10.016</v>
      </c>
      <c r="I462" s="47" t="n">
        <f aca="false">F462-F463</f>
        <v>0.0019000000000009</v>
      </c>
      <c r="J462" s="30" t="n">
        <f aca="false">100*I462/(F463*(E462-E463))</f>
        <v>0.0189732477207228</v>
      </c>
      <c r="K462" s="31" t="n">
        <f aca="false">IF(H462&lt;H463,1+K463,0)</f>
        <v>0</v>
      </c>
      <c r="L462" s="32" t="n">
        <f aca="false">MIN(0, H462-MAX(H462:H482))</f>
        <v>0</v>
      </c>
      <c r="M462" s="48" t="n">
        <f aca="false">ABS(L462)/MAX(H463:H473)</f>
        <v>0</v>
      </c>
    </row>
    <row r="463" customFormat="false" ht="15" hidden="false" customHeight="false" outlineLevel="0" collapsed="false">
      <c r="A463" s="25" t="s">
        <v>474</v>
      </c>
      <c r="B463" s="25" t="str">
        <f aca="false">LEFT(A463,2)</f>
        <v>07</v>
      </c>
      <c r="C463" s="26" t="n">
        <f aca="false">VLOOKUP(MID(A463,4,4),MONTHS!$A$1:$B$12,2,0)</f>
        <v>7</v>
      </c>
      <c r="D463" s="26" t="n">
        <f aca="false">_xlfn.NUMBERVALUE(RIGHT(A463,2))-43</f>
        <v>22</v>
      </c>
      <c r="E463" s="27" t="n">
        <f aca="false">DATE(2000+D463,C463,B463)</f>
        <v>44749</v>
      </c>
      <c r="F463" s="28" t="n">
        <v>10.0141</v>
      </c>
      <c r="G463" s="28" t="n">
        <v>10.0142</v>
      </c>
      <c r="H463" s="28" t="n">
        <v>10.0141</v>
      </c>
      <c r="I463" s="47" t="n">
        <f aca="false">F463-F464</f>
        <v>9.99999999997669E-005</v>
      </c>
      <c r="J463" s="30" t="n">
        <f aca="false">100*I463/(F464*(E463-E464))</f>
        <v>0.000998601957257509</v>
      </c>
      <c r="K463" s="31" t="n">
        <f aca="false">IF(H463&lt;H464,1+K464,0)</f>
        <v>0</v>
      </c>
      <c r="L463" s="32" t="n">
        <f aca="false">MIN(0, H463-MAX(H463:H483))</f>
        <v>0</v>
      </c>
      <c r="M463" s="48" t="n">
        <f aca="false">ABS(L463)/MAX(H464:H474)</f>
        <v>0</v>
      </c>
    </row>
    <row r="464" customFormat="false" ht="15" hidden="false" customHeight="false" outlineLevel="0" collapsed="false">
      <c r="A464" s="25" t="s">
        <v>475</v>
      </c>
      <c r="B464" s="25" t="str">
        <f aca="false">LEFT(A464,2)</f>
        <v>06</v>
      </c>
      <c r="C464" s="26" t="n">
        <f aca="false">VLOOKUP(MID(A464,4,4),MONTHS!$A$1:$B$12,2,0)</f>
        <v>7</v>
      </c>
      <c r="D464" s="26" t="n">
        <f aca="false">_xlfn.NUMBERVALUE(RIGHT(A464,2))-43</f>
        <v>22</v>
      </c>
      <c r="E464" s="27" t="n">
        <f aca="false">DATE(2000+D464,C464,B464)</f>
        <v>44748</v>
      </c>
      <c r="F464" s="28" t="n">
        <v>10.014</v>
      </c>
      <c r="G464" s="28" t="n">
        <v>10.0141</v>
      </c>
      <c r="H464" s="28" t="n">
        <v>10.014</v>
      </c>
      <c r="I464" s="47" t="n">
        <f aca="false">F464-F465</f>
        <v>0.00199999999999889</v>
      </c>
      <c r="J464" s="30" t="n">
        <f aca="false">100*I464/(F465*(E464-E465))</f>
        <v>0.0199760287654704</v>
      </c>
      <c r="K464" s="31" t="n">
        <f aca="false">IF(H464&lt;H465,1+K465,0)</f>
        <v>0</v>
      </c>
      <c r="L464" s="32" t="n">
        <f aca="false">MIN(0, H464-MAX(H464:H484))</f>
        <v>0</v>
      </c>
      <c r="M464" s="48" t="n">
        <f aca="false">ABS(L464)/MAX(H465:H475)</f>
        <v>0</v>
      </c>
    </row>
    <row r="465" customFormat="false" ht="15" hidden="false" customHeight="false" outlineLevel="0" collapsed="false">
      <c r="A465" s="25" t="s">
        <v>476</v>
      </c>
      <c r="B465" s="25" t="str">
        <f aca="false">LEFT(A465,2)</f>
        <v>05</v>
      </c>
      <c r="C465" s="26" t="n">
        <f aca="false">VLOOKUP(MID(A465,4,4),MONTHS!$A$1:$B$12,2,0)</f>
        <v>7</v>
      </c>
      <c r="D465" s="26" t="n">
        <f aca="false">_xlfn.NUMBERVALUE(RIGHT(A465,2))-43</f>
        <v>22</v>
      </c>
      <c r="E465" s="27" t="n">
        <f aca="false">DATE(2000+D465,C465,B465)</f>
        <v>44747</v>
      </c>
      <c r="F465" s="28" t="n">
        <v>10.012</v>
      </c>
      <c r="G465" s="28" t="n">
        <v>10.0121</v>
      </c>
      <c r="H465" s="28" t="n">
        <v>10.012</v>
      </c>
      <c r="I465" s="47" t="n">
        <f aca="false">F465-F466</f>
        <v>0.000400000000000844</v>
      </c>
      <c r="J465" s="30" t="n">
        <f aca="false">100*I465/(F466*(E465-E466))</f>
        <v>0.00399536537617208</v>
      </c>
      <c r="K465" s="31" t="n">
        <f aca="false">IF(H465&lt;H466,1+K466,0)</f>
        <v>0</v>
      </c>
      <c r="L465" s="32" t="n">
        <f aca="false">MIN(0, H465-MAX(H465:H485))</f>
        <v>0</v>
      </c>
      <c r="M465" s="48" t="n">
        <f aca="false">ABS(L465)/MAX(H466:H476)</f>
        <v>0</v>
      </c>
    </row>
    <row r="466" customFormat="false" ht="15" hidden="false" customHeight="false" outlineLevel="0" collapsed="false">
      <c r="A466" s="25" t="s">
        <v>477</v>
      </c>
      <c r="B466" s="25" t="str">
        <f aca="false">LEFT(A466,2)</f>
        <v>04</v>
      </c>
      <c r="C466" s="26" t="n">
        <f aca="false">VLOOKUP(MID(A466,4,4),MONTHS!$A$1:$B$12,2,0)</f>
        <v>7</v>
      </c>
      <c r="D466" s="26" t="n">
        <f aca="false">_xlfn.NUMBERVALUE(RIGHT(A466,2))-43</f>
        <v>22</v>
      </c>
      <c r="E466" s="27" t="n">
        <f aca="false">DATE(2000+D466,C466,B466)</f>
        <v>44746</v>
      </c>
      <c r="F466" s="28" t="n">
        <v>10.0116</v>
      </c>
      <c r="G466" s="28" t="n">
        <v>10.0117</v>
      </c>
      <c r="H466" s="28" t="n">
        <v>10.0116</v>
      </c>
      <c r="I466" s="47" t="n">
        <f aca="false">F466-F467</f>
        <v>0.00229999999999997</v>
      </c>
      <c r="J466" s="30" t="n">
        <f aca="false">100*I466/(F467*(E466-E467))</f>
        <v>0.00765954329140556</v>
      </c>
      <c r="K466" s="31" t="n">
        <f aca="false">IF(H466&lt;H467,1+K467,0)</f>
        <v>0</v>
      </c>
      <c r="L466" s="32" t="n">
        <f aca="false">MIN(0, H466-MAX(H466:H486))</f>
        <v>0</v>
      </c>
      <c r="M466" s="48" t="n">
        <f aca="false">ABS(L466)/MAX(H467:H477)</f>
        <v>0</v>
      </c>
    </row>
    <row r="467" customFormat="false" ht="15" hidden="false" customHeight="false" outlineLevel="0" collapsed="false">
      <c r="A467" s="25" t="s">
        <v>478</v>
      </c>
      <c r="B467" s="25" t="str">
        <f aca="false">LEFT(A467,2)</f>
        <v>01</v>
      </c>
      <c r="C467" s="26" t="n">
        <f aca="false">VLOOKUP(MID(A467,4,4),MONTHS!$A$1:$B$12,2,0)</f>
        <v>7</v>
      </c>
      <c r="D467" s="26" t="n">
        <f aca="false">_xlfn.NUMBERVALUE(RIGHT(A467,2))-43</f>
        <v>22</v>
      </c>
      <c r="E467" s="27" t="n">
        <f aca="false">DATE(2000+D467,C467,B467)</f>
        <v>44743</v>
      </c>
      <c r="F467" s="28" t="n">
        <v>10.0093</v>
      </c>
      <c r="G467" s="28" t="n">
        <v>10.0094</v>
      </c>
      <c r="H467" s="28" t="n">
        <v>10.0093</v>
      </c>
      <c r="I467" s="47" t="n">
        <f aca="false">F467-F468</f>
        <v>0.000899999999999679</v>
      </c>
      <c r="J467" s="30" t="n">
        <f aca="false">100*I467/(F468*(E467-E468))</f>
        <v>0.00899244634506693</v>
      </c>
      <c r="K467" s="31" t="n">
        <f aca="false">IF(H467&lt;H468,1+K468,0)</f>
        <v>0</v>
      </c>
      <c r="L467" s="32" t="n">
        <f aca="false">MIN(0, H467-MAX(H467:H487))</f>
        <v>-0.000899999999999679</v>
      </c>
      <c r="M467" s="48" t="n">
        <f aca="false">ABS(L467)/MAX(H468:H478)</f>
        <v>8.99244634506693E-005</v>
      </c>
    </row>
    <row r="468" customFormat="false" ht="15" hidden="false" customHeight="false" outlineLevel="0" collapsed="false">
      <c r="A468" s="25" t="s">
        <v>479</v>
      </c>
      <c r="B468" s="25" t="str">
        <f aca="false">LEFT(A468,2)</f>
        <v>30</v>
      </c>
      <c r="C468" s="26" t="n">
        <f aca="false">VLOOKUP(MID(A468,4,4),MONTHS!$A$1:$B$12,2,0)</f>
        <v>6</v>
      </c>
      <c r="D468" s="26" t="n">
        <f aca="false">_xlfn.NUMBERVALUE(RIGHT(A468,2))-43</f>
        <v>22</v>
      </c>
      <c r="E468" s="27" t="n">
        <f aca="false">DATE(2000+D468,C468,B468)</f>
        <v>44742</v>
      </c>
      <c r="F468" s="28" t="n">
        <v>10.0084</v>
      </c>
      <c r="G468" s="28" t="n">
        <v>10.0085</v>
      </c>
      <c r="H468" s="28" t="n">
        <v>10.0084</v>
      </c>
      <c r="I468" s="47" t="n">
        <f aca="false">F468-F469</f>
        <v>0.000999999999999446</v>
      </c>
      <c r="J468" s="30" t="n">
        <f aca="false">100*I468/(F469*(E468-E469))</f>
        <v>0.00999260547194522</v>
      </c>
      <c r="K468" s="31" t="n">
        <f aca="false">IF(H468&lt;H469,1+K469,0)</f>
        <v>0</v>
      </c>
      <c r="L468" s="32" t="n">
        <f aca="false">MIN(0, H468-MAX(H468:H488))</f>
        <v>-0.00179999999999936</v>
      </c>
      <c r="M468" s="48" t="n">
        <f aca="false">ABS(L468)/MAX(H469:H479)</f>
        <v>0.000179866898495049</v>
      </c>
    </row>
    <row r="469" customFormat="false" ht="15" hidden="false" customHeight="false" outlineLevel="0" collapsed="false">
      <c r="A469" s="25" t="s">
        <v>480</v>
      </c>
      <c r="B469" s="25" t="str">
        <f aca="false">LEFT(A469,2)</f>
        <v>29</v>
      </c>
      <c r="C469" s="26" t="n">
        <f aca="false">VLOOKUP(MID(A469,4,4),MONTHS!$A$1:$B$12,2,0)</f>
        <v>6</v>
      </c>
      <c r="D469" s="26" t="n">
        <f aca="false">_xlfn.NUMBERVALUE(RIGHT(A469,2))-43</f>
        <v>22</v>
      </c>
      <c r="E469" s="27" t="n">
        <f aca="false">DATE(2000+D469,C469,B469)</f>
        <v>44741</v>
      </c>
      <c r="F469" s="28" t="n">
        <v>10.0074</v>
      </c>
      <c r="G469" s="28" t="n">
        <v>10.0075</v>
      </c>
      <c r="H469" s="28" t="n">
        <v>10.0074</v>
      </c>
      <c r="I469" s="47" t="n">
        <f aca="false">F469-F470</f>
        <v>0.00100000000000122</v>
      </c>
      <c r="J469" s="30" t="n">
        <f aca="false">100*I469/(F470*(E469-E470))</f>
        <v>0.00999360409339245</v>
      </c>
      <c r="K469" s="31" t="n">
        <f aca="false">IF(H469&lt;H470,1+K470,0)</f>
        <v>0</v>
      </c>
      <c r="L469" s="32" t="n">
        <f aca="false">MIN(0, H469-MAX(H469:H489))</f>
        <v>-0.0027999999999988</v>
      </c>
      <c r="M469" s="48" t="n">
        <f aca="false">ABS(L469)/MAX(H470:H480)</f>
        <v>0.000279806933215961</v>
      </c>
    </row>
    <row r="470" customFormat="false" ht="15" hidden="false" customHeight="false" outlineLevel="0" collapsed="false">
      <c r="A470" s="25" t="s">
        <v>481</v>
      </c>
      <c r="B470" s="25" t="str">
        <f aca="false">LEFT(A470,2)</f>
        <v>28</v>
      </c>
      <c r="C470" s="26" t="n">
        <f aca="false">VLOOKUP(MID(A470,4,4),MONTHS!$A$1:$B$12,2,0)</f>
        <v>6</v>
      </c>
      <c r="D470" s="26" t="n">
        <f aca="false">_xlfn.NUMBERVALUE(RIGHT(A470,2))-43</f>
        <v>22</v>
      </c>
      <c r="E470" s="27" t="n">
        <f aca="false">DATE(2000+D470,C470,B470)</f>
        <v>44740</v>
      </c>
      <c r="F470" s="28" t="n">
        <v>10.0064</v>
      </c>
      <c r="G470" s="28" t="n">
        <v>10.0065</v>
      </c>
      <c r="H470" s="28" t="n">
        <v>10.0064</v>
      </c>
      <c r="I470" s="47" t="n">
        <f aca="false">F470-F471</f>
        <v>-0.000500000000000611</v>
      </c>
      <c r="J470" s="30" t="n">
        <f aca="false">100*I470/(F471*(E470-E471))</f>
        <v>-0.00499655237886469</v>
      </c>
      <c r="K470" s="31" t="n">
        <f aca="false">IF(H470&lt;H471,1+K471,0)</f>
        <v>1</v>
      </c>
      <c r="L470" s="32" t="n">
        <f aca="false">MIN(0, H470-MAX(H470:H490))</f>
        <v>-0.00380000000000003</v>
      </c>
      <c r="M470" s="48" t="n">
        <f aca="false">ABS(L470)/MAX(H471:H481)</f>
        <v>0.000379737980793255</v>
      </c>
    </row>
    <row r="471" customFormat="false" ht="15" hidden="false" customHeight="false" outlineLevel="0" collapsed="false">
      <c r="A471" s="25" t="s">
        <v>482</v>
      </c>
      <c r="B471" s="25" t="str">
        <f aca="false">LEFT(A471,2)</f>
        <v>27</v>
      </c>
      <c r="C471" s="26" t="n">
        <f aca="false">VLOOKUP(MID(A471,4,4),MONTHS!$A$1:$B$12,2,0)</f>
        <v>6</v>
      </c>
      <c r="D471" s="26" t="n">
        <f aca="false">_xlfn.NUMBERVALUE(RIGHT(A471,2))-43</f>
        <v>22</v>
      </c>
      <c r="E471" s="27" t="n">
        <f aca="false">DATE(2000+D471,C471,B471)</f>
        <v>44739</v>
      </c>
      <c r="F471" s="28" t="n">
        <v>10.0069</v>
      </c>
      <c r="G471" s="28" t="n">
        <v>10.007</v>
      </c>
      <c r="H471" s="28" t="n">
        <v>10.0069</v>
      </c>
      <c r="I471" s="47" t="n">
        <f aca="false">F471-F472</f>
        <v>0.00120000000000076</v>
      </c>
      <c r="J471" s="30" t="n">
        <f aca="false">100*I471/(F472*(E471-E472))</f>
        <v>0.00399772129886217</v>
      </c>
      <c r="K471" s="31" t="n">
        <f aca="false">IF(H471&lt;H472,1+K472,0)</f>
        <v>0</v>
      </c>
      <c r="L471" s="32" t="n">
        <f aca="false">MIN(0, H471-MAX(H471:H491))</f>
        <v>-0.00329999999999941</v>
      </c>
      <c r="M471" s="48" t="n">
        <f aca="false">ABS(L471)/MAX(H472:H482)</f>
        <v>0.0003296637429821</v>
      </c>
    </row>
    <row r="472" customFormat="false" ht="15" hidden="false" customHeight="false" outlineLevel="0" collapsed="false">
      <c r="A472" s="25" t="s">
        <v>483</v>
      </c>
      <c r="B472" s="25" t="str">
        <f aca="false">LEFT(A472,2)</f>
        <v>24</v>
      </c>
      <c r="C472" s="26" t="n">
        <f aca="false">VLOOKUP(MID(A472,4,4),MONTHS!$A$1:$B$12,2,0)</f>
        <v>6</v>
      </c>
      <c r="D472" s="26" t="n">
        <f aca="false">_xlfn.NUMBERVALUE(RIGHT(A472,2))-43</f>
        <v>22</v>
      </c>
      <c r="E472" s="27" t="n">
        <f aca="false">DATE(2000+D472,C472,B472)</f>
        <v>44736</v>
      </c>
      <c r="F472" s="28" t="n">
        <v>10.0057</v>
      </c>
      <c r="G472" s="28" t="n">
        <v>10.0058</v>
      </c>
      <c r="H472" s="28" t="n">
        <v>10.0057</v>
      </c>
      <c r="I472" s="47" t="n">
        <f aca="false">F472-F473</f>
        <v>0.000199999999999534</v>
      </c>
      <c r="J472" s="30" t="n">
        <f aca="false">100*I472/(F473*(E472-E473))</f>
        <v>0.00199890060466277</v>
      </c>
      <c r="K472" s="31" t="n">
        <f aca="false">IF(H472&lt;H473,1+K473,0)</f>
        <v>0</v>
      </c>
      <c r="L472" s="32" t="n">
        <f aca="false">MIN(0, H472-MAX(H472:H492))</f>
        <v>-0.00450000000000017</v>
      </c>
      <c r="M472" s="48" t="n">
        <f aca="false">ABS(L472)/MAX(H473:H483)</f>
        <v>0.00044954146770296</v>
      </c>
    </row>
    <row r="473" customFormat="false" ht="15" hidden="false" customHeight="false" outlineLevel="0" collapsed="false">
      <c r="A473" s="25" t="s">
        <v>484</v>
      </c>
      <c r="B473" s="25" t="str">
        <f aca="false">LEFT(A473,2)</f>
        <v>23</v>
      </c>
      <c r="C473" s="26" t="n">
        <f aca="false">VLOOKUP(MID(A473,4,4),MONTHS!$A$1:$B$12,2,0)</f>
        <v>6</v>
      </c>
      <c r="D473" s="26" t="n">
        <f aca="false">_xlfn.NUMBERVALUE(RIGHT(A473,2))-43</f>
        <v>22</v>
      </c>
      <c r="E473" s="27" t="n">
        <f aca="false">DATE(2000+D473,C473,B473)</f>
        <v>44735</v>
      </c>
      <c r="F473" s="28" t="n">
        <v>10.0055</v>
      </c>
      <c r="G473" s="28" t="n">
        <v>10.0056</v>
      </c>
      <c r="H473" s="28" t="n">
        <v>10.0055</v>
      </c>
      <c r="I473" s="47" t="n">
        <f aca="false">F473-F474</f>
        <v>0.00199999999999889</v>
      </c>
      <c r="J473" s="30" t="n">
        <f aca="false">100*I473/(F474*(E473-E474))</f>
        <v>0.0199930024491317</v>
      </c>
      <c r="K473" s="31" t="n">
        <f aca="false">IF(H473&lt;H474,1+K474,0)</f>
        <v>0</v>
      </c>
      <c r="L473" s="32" t="n">
        <f aca="false">MIN(0, H473-MAX(H473:H493))</f>
        <v>-0.0046999999999997</v>
      </c>
      <c r="M473" s="48" t="n">
        <f aca="false">ABS(L473)/MAX(H474:H484)</f>
        <v>0.000469521088489711</v>
      </c>
    </row>
    <row r="474" customFormat="false" ht="15" hidden="false" customHeight="false" outlineLevel="0" collapsed="false">
      <c r="A474" s="25" t="s">
        <v>485</v>
      </c>
      <c r="B474" s="25" t="str">
        <f aca="false">LEFT(A474,2)</f>
        <v>22</v>
      </c>
      <c r="C474" s="26" t="n">
        <f aca="false">VLOOKUP(MID(A474,4,4),MONTHS!$A$1:$B$12,2,0)</f>
        <v>6</v>
      </c>
      <c r="D474" s="26" t="n">
        <f aca="false">_xlfn.NUMBERVALUE(RIGHT(A474,2))-43</f>
        <v>22</v>
      </c>
      <c r="E474" s="27" t="n">
        <f aca="false">DATE(2000+D474,C474,B474)</f>
        <v>44734</v>
      </c>
      <c r="F474" s="28" t="n">
        <v>10.0035</v>
      </c>
      <c r="G474" s="28" t="n">
        <v>10.0036</v>
      </c>
      <c r="H474" s="28" t="n">
        <v>10.0035</v>
      </c>
      <c r="I474" s="47" t="n">
        <f aca="false">F474-F475</f>
        <v>0.000700000000000145</v>
      </c>
      <c r="J474" s="30" t="n">
        <f aca="false">100*I474/(F475*(E474-E475))</f>
        <v>0.00699804054864783</v>
      </c>
      <c r="K474" s="31" t="n">
        <f aca="false">IF(H474&lt;H475,1+K475,0)</f>
        <v>0</v>
      </c>
      <c r="L474" s="32" t="n">
        <f aca="false">MIN(0, H474-MAX(H474:H494))</f>
        <v>-0.0066999999999986</v>
      </c>
      <c r="M474" s="48" t="n">
        <f aca="false">ABS(L474)/MAX(H475:H485)</f>
        <v>0.000669317296357575</v>
      </c>
    </row>
    <row r="475" customFormat="false" ht="15" hidden="false" customHeight="false" outlineLevel="0" collapsed="false">
      <c r="A475" s="25" t="s">
        <v>486</v>
      </c>
      <c r="B475" s="25" t="str">
        <f aca="false">LEFT(A475,2)</f>
        <v>21</v>
      </c>
      <c r="C475" s="26" t="n">
        <f aca="false">VLOOKUP(MID(A475,4,4),MONTHS!$A$1:$B$12,2,0)</f>
        <v>6</v>
      </c>
      <c r="D475" s="26" t="n">
        <f aca="false">_xlfn.NUMBERVALUE(RIGHT(A475,2))-43</f>
        <v>22</v>
      </c>
      <c r="E475" s="27" t="n">
        <f aca="false">DATE(2000+D475,C475,B475)</f>
        <v>44733</v>
      </c>
      <c r="F475" s="28" t="n">
        <v>10.0028</v>
      </c>
      <c r="G475" s="28" t="n">
        <v>10.0029</v>
      </c>
      <c r="H475" s="28" t="n">
        <v>10.0028</v>
      </c>
      <c r="I475" s="47" t="n">
        <f aca="false">F475-F476</f>
        <v>0.00250000000000128</v>
      </c>
      <c r="J475" s="30" t="n">
        <f aca="false">100*I475/(F476*(E475-E476))</f>
        <v>0.0249992500225121</v>
      </c>
      <c r="K475" s="31" t="n">
        <f aca="false">IF(H475&lt;H476,1+K476,0)</f>
        <v>0</v>
      </c>
      <c r="L475" s="32" t="n">
        <f aca="false">MIN(0, H475-MAX(H475:H495))</f>
        <v>-0.00739999999999874</v>
      </c>
      <c r="M475" s="48" t="n">
        <f aca="false">ABS(L475)/MAX(H476:H486)</f>
        <v>0.000739245969111381</v>
      </c>
    </row>
    <row r="476" customFormat="false" ht="15" hidden="false" customHeight="false" outlineLevel="0" collapsed="false">
      <c r="A476" s="25" t="s">
        <v>487</v>
      </c>
      <c r="B476" s="25" t="str">
        <f aca="false">LEFT(A476,2)</f>
        <v>20</v>
      </c>
      <c r="C476" s="26" t="n">
        <f aca="false">VLOOKUP(MID(A476,4,4),MONTHS!$A$1:$B$12,2,0)</f>
        <v>6</v>
      </c>
      <c r="D476" s="26" t="n">
        <f aca="false">_xlfn.NUMBERVALUE(RIGHT(A476,2))-43</f>
        <v>22</v>
      </c>
      <c r="E476" s="27" t="n">
        <f aca="false">DATE(2000+D476,C476,B476)</f>
        <v>44732</v>
      </c>
      <c r="F476" s="28" t="n">
        <v>10.0003</v>
      </c>
      <c r="G476" s="28" t="n">
        <v>10.0004</v>
      </c>
      <c r="H476" s="28" t="n">
        <v>10.0003</v>
      </c>
      <c r="I476" s="47" t="n">
        <f aca="false">F476-F477</f>
        <v>0.00150000000000006</v>
      </c>
      <c r="J476" s="30" t="n">
        <f aca="false">100*I476/(F477*(E476-E477))</f>
        <v>0.00500060007200883</v>
      </c>
      <c r="K476" s="31" t="n">
        <f aca="false">IF(H476&lt;H477,1+K477,0)</f>
        <v>0</v>
      </c>
      <c r="L476" s="32" t="n">
        <f aca="false">MIN(0, H476-MAX(H476:H496))</f>
        <v>-0.00990000000000002</v>
      </c>
      <c r="M476" s="48" t="n">
        <f aca="false">ABS(L476)/MAX(H477:H487)</f>
        <v>0.000988991228946477</v>
      </c>
    </row>
    <row r="477" customFormat="false" ht="15" hidden="false" customHeight="false" outlineLevel="0" collapsed="false">
      <c r="A477" s="25" t="s">
        <v>488</v>
      </c>
      <c r="B477" s="25" t="str">
        <f aca="false">LEFT(A477,2)</f>
        <v>17</v>
      </c>
      <c r="C477" s="26" t="n">
        <f aca="false">VLOOKUP(MID(A477,4,4),MONTHS!$A$1:$B$12,2,0)</f>
        <v>6</v>
      </c>
      <c r="D477" s="26" t="n">
        <f aca="false">_xlfn.NUMBERVALUE(RIGHT(A477,2))-43</f>
        <v>22</v>
      </c>
      <c r="E477" s="27" t="n">
        <f aca="false">DATE(2000+D477,C477,B477)</f>
        <v>44729</v>
      </c>
      <c r="F477" s="28" t="n">
        <v>9.9988</v>
      </c>
      <c r="G477" s="28" t="n">
        <v>9.9989</v>
      </c>
      <c r="H477" s="28" t="n">
        <v>9.9988</v>
      </c>
      <c r="I477" s="47" t="n">
        <f aca="false">F477-F478</f>
        <v>9.99999999997669E-005</v>
      </c>
      <c r="J477" s="30" t="n">
        <f aca="false">100*I477/(F478*(E477-E478))</f>
        <v>0.00100013001689987</v>
      </c>
      <c r="K477" s="31" t="n">
        <f aca="false">IF(H477&lt;H478,1+K478,0)</f>
        <v>0</v>
      </c>
      <c r="L477" s="32" t="n">
        <f aca="false">MIN(0, H477-MAX(H477:H497))</f>
        <v>-0.0114000000000001</v>
      </c>
      <c r="M477" s="48" t="n">
        <f aca="false">ABS(L477)/MAX(H478:H488)</f>
        <v>0.00113883838484746</v>
      </c>
    </row>
    <row r="478" customFormat="false" ht="15" hidden="false" customHeight="false" outlineLevel="0" collapsed="false">
      <c r="A478" s="25" t="s">
        <v>489</v>
      </c>
      <c r="B478" s="25" t="str">
        <f aca="false">LEFT(A478,2)</f>
        <v>16</v>
      </c>
      <c r="C478" s="26" t="n">
        <f aca="false">VLOOKUP(MID(A478,4,4),MONTHS!$A$1:$B$12,2,0)</f>
        <v>6</v>
      </c>
      <c r="D478" s="26" t="n">
        <f aca="false">_xlfn.NUMBERVALUE(RIGHT(A478,2))-43</f>
        <v>22</v>
      </c>
      <c r="E478" s="27" t="n">
        <f aca="false">DATE(2000+D478,C478,B478)</f>
        <v>44728</v>
      </c>
      <c r="F478" s="28" t="n">
        <v>9.9987</v>
      </c>
      <c r="G478" s="28" t="n">
        <v>9.9988</v>
      </c>
      <c r="H478" s="28" t="n">
        <v>9.9987</v>
      </c>
      <c r="I478" s="47" t="n">
        <f aca="false">F478-F479</f>
        <v>0.000199999999999534</v>
      </c>
      <c r="J478" s="30" t="n">
        <f aca="false">100*I478/(F479*(E478-E479))</f>
        <v>0.00200030004500209</v>
      </c>
      <c r="K478" s="31" t="n">
        <f aca="false">IF(H478&lt;H479,1+K479,0)</f>
        <v>0</v>
      </c>
      <c r="L478" s="32" t="n">
        <f aca="false">MIN(0, H478-MAX(H478:H498))</f>
        <v>-0.0114999999999998</v>
      </c>
      <c r="M478" s="48" t="n">
        <f aca="false">ABS(L478)/MAX(H479:H489)</f>
        <v>0.00114882819524084</v>
      </c>
    </row>
    <row r="479" customFormat="false" ht="15" hidden="false" customHeight="false" outlineLevel="0" collapsed="false">
      <c r="A479" s="25" t="s">
        <v>490</v>
      </c>
      <c r="B479" s="25" t="str">
        <f aca="false">LEFT(A479,2)</f>
        <v>15</v>
      </c>
      <c r="C479" s="26" t="n">
        <f aca="false">VLOOKUP(MID(A479,4,4),MONTHS!$A$1:$B$12,2,0)</f>
        <v>6</v>
      </c>
      <c r="D479" s="26" t="n">
        <f aca="false">_xlfn.NUMBERVALUE(RIGHT(A479,2))-43</f>
        <v>22</v>
      </c>
      <c r="E479" s="27" t="n">
        <f aca="false">DATE(2000+D479,C479,B479)</f>
        <v>44727</v>
      </c>
      <c r="F479" s="28" t="n">
        <v>9.9985</v>
      </c>
      <c r="G479" s="28" t="n">
        <v>9.9986</v>
      </c>
      <c r="H479" s="28" t="n">
        <v>9.9985</v>
      </c>
      <c r="I479" s="47" t="n">
        <f aca="false">F479-F480</f>
        <v>-0.00110000000000099</v>
      </c>
      <c r="J479" s="30" t="n">
        <f aca="false">100*I479/(F480*(E479-E480))</f>
        <v>-0.0110004400176106</v>
      </c>
      <c r="K479" s="31" t="n">
        <f aca="false">IF(H479&lt;H480,1+K480,0)</f>
        <v>3</v>
      </c>
      <c r="L479" s="32" t="n">
        <f aca="false">MIN(0, H479-MAX(H479:H499))</f>
        <v>-0.0116999999999994</v>
      </c>
      <c r="M479" s="48" t="n">
        <f aca="false">ABS(L479)/MAX(H480:H490)</f>
        <v>0.00116880781602759</v>
      </c>
    </row>
    <row r="480" customFormat="false" ht="15" hidden="false" customHeight="false" outlineLevel="0" collapsed="false">
      <c r="A480" s="25" t="s">
        <v>491</v>
      </c>
      <c r="B480" s="25" t="str">
        <f aca="false">LEFT(A480,2)</f>
        <v>14</v>
      </c>
      <c r="C480" s="26" t="n">
        <f aca="false">VLOOKUP(MID(A480,4,4),MONTHS!$A$1:$B$12,2,0)</f>
        <v>6</v>
      </c>
      <c r="D480" s="26" t="n">
        <f aca="false">_xlfn.NUMBERVALUE(RIGHT(A480,2))-43</f>
        <v>22</v>
      </c>
      <c r="E480" s="27" t="n">
        <f aca="false">DATE(2000+D480,C480,B480)</f>
        <v>44726</v>
      </c>
      <c r="F480" s="28" t="n">
        <v>9.9996</v>
      </c>
      <c r="G480" s="28" t="n">
        <v>9.9997</v>
      </c>
      <c r="H480" s="28" t="n">
        <v>9.9996</v>
      </c>
      <c r="I480" s="47" t="n">
        <f aca="false">F480-F481</f>
        <v>-0.00659999999999883</v>
      </c>
      <c r="J480" s="30" t="n">
        <f aca="false">100*I480/(F481*(E480-E481))</f>
        <v>-0.0659591053546684</v>
      </c>
      <c r="K480" s="31" t="n">
        <f aca="false">IF(H480&lt;H481,1+K481,0)</f>
        <v>2</v>
      </c>
      <c r="L480" s="32" t="n">
        <f aca="false">MIN(0, H480-MAX(H480:H500))</f>
        <v>-0.0105999999999984</v>
      </c>
      <c r="M480" s="48" t="n">
        <f aca="false">ABS(L480)/MAX(H481:H491)</f>
        <v>0.0010589199017001</v>
      </c>
    </row>
    <row r="481" customFormat="false" ht="15" hidden="false" customHeight="false" outlineLevel="0" collapsed="false">
      <c r="A481" s="25" t="s">
        <v>492</v>
      </c>
      <c r="B481" s="25" t="str">
        <f aca="false">LEFT(A481,2)</f>
        <v>13</v>
      </c>
      <c r="C481" s="26" t="n">
        <f aca="false">VLOOKUP(MID(A481,4,4),MONTHS!$A$1:$B$12,2,0)</f>
        <v>6</v>
      </c>
      <c r="D481" s="26" t="n">
        <f aca="false">_xlfn.NUMBERVALUE(RIGHT(A481,2))-43</f>
        <v>22</v>
      </c>
      <c r="E481" s="27" t="n">
        <f aca="false">DATE(2000+D481,C481,B481)</f>
        <v>44725</v>
      </c>
      <c r="F481" s="28" t="n">
        <v>10.0062</v>
      </c>
      <c r="G481" s="28" t="n">
        <v>10.0063</v>
      </c>
      <c r="H481" s="28" t="n">
        <v>10.0062</v>
      </c>
      <c r="I481" s="47" t="n">
        <f aca="false">F481-F482</f>
        <v>-0.00399999999999956</v>
      </c>
      <c r="J481" s="30" t="n">
        <f aca="false">100*I481/(F482*(E481-E482))</f>
        <v>-0.0133197471911968</v>
      </c>
      <c r="K481" s="31" t="n">
        <f aca="false">IF(H481&lt;H482,1+K482,0)</f>
        <v>1</v>
      </c>
      <c r="L481" s="32" t="n">
        <f aca="false">MIN(0, H481-MAX(H481:H501))</f>
        <v>-0.00399999999999956</v>
      </c>
      <c r="M481" s="48" t="n">
        <f aca="false">ABS(L481)/MAX(H482:H492)</f>
        <v>0.000399592415735905</v>
      </c>
    </row>
    <row r="482" customFormat="false" ht="15" hidden="false" customHeight="false" outlineLevel="0" collapsed="false">
      <c r="A482" s="25" t="s">
        <v>493</v>
      </c>
      <c r="B482" s="25" t="str">
        <f aca="false">LEFT(A482,2)</f>
        <v>10</v>
      </c>
      <c r="C482" s="26" t="n">
        <f aca="false">VLOOKUP(MID(A482,4,4),MONTHS!$A$1:$B$12,2,0)</f>
        <v>6</v>
      </c>
      <c r="D482" s="26" t="n">
        <f aca="false">_xlfn.NUMBERVALUE(RIGHT(A482,2))-43</f>
        <v>22</v>
      </c>
      <c r="E482" s="27" t="n">
        <f aca="false">DATE(2000+D482,C482,B482)</f>
        <v>44722</v>
      </c>
      <c r="F482" s="28" t="n">
        <v>10.0102</v>
      </c>
      <c r="G482" s="28" t="n">
        <v>10.0103</v>
      </c>
      <c r="H482" s="28" t="n">
        <v>10.0102</v>
      </c>
      <c r="I482" s="47" t="n">
        <f aca="false">F482-F483</f>
        <v>0.000499999999998835</v>
      </c>
      <c r="J482" s="30" t="n">
        <f aca="false">100*I482/(F483*(E482-E483))</f>
        <v>0.00499515469992942</v>
      </c>
      <c r="K482" s="31" t="n">
        <f aca="false">IF(H482&lt;H483,1+K483,0)</f>
        <v>0</v>
      </c>
      <c r="L482" s="32" t="n">
        <f aca="false">MIN(0, H482-MAX(H482:H502))</f>
        <v>0</v>
      </c>
      <c r="M482" s="48" t="n">
        <f aca="false">ABS(L482)/MAX(H483:H493)</f>
        <v>0</v>
      </c>
    </row>
    <row r="483" customFormat="false" ht="15" hidden="false" customHeight="false" outlineLevel="0" collapsed="false">
      <c r="A483" s="25" t="s">
        <v>494</v>
      </c>
      <c r="B483" s="25" t="str">
        <f aca="false">LEFT(A483,2)</f>
        <v>09</v>
      </c>
      <c r="C483" s="26" t="n">
        <f aca="false">VLOOKUP(MID(A483,4,4),MONTHS!$A$1:$B$12,2,0)</f>
        <v>6</v>
      </c>
      <c r="D483" s="26" t="n">
        <f aca="false">_xlfn.NUMBERVALUE(RIGHT(A483,2))-43</f>
        <v>22</v>
      </c>
      <c r="E483" s="27" t="n">
        <f aca="false">DATE(2000+D483,C483,B483)</f>
        <v>44721</v>
      </c>
      <c r="F483" s="28" t="n">
        <v>10.0097</v>
      </c>
      <c r="G483" s="28" t="n">
        <v>10.0098</v>
      </c>
      <c r="H483" s="28" t="n">
        <v>10.0097</v>
      </c>
      <c r="I483" s="47" t="n">
        <f aca="false">F483-F484</f>
        <v>-0.000199999999999534</v>
      </c>
      <c r="J483" s="30" t="n">
        <f aca="false">100*I483/(F484*(E483-E484))</f>
        <v>-0.00199802195825666</v>
      </c>
      <c r="K483" s="31" t="n">
        <f aca="false">IF(H483&lt;H484,1+K484,0)</f>
        <v>1</v>
      </c>
      <c r="L483" s="32" t="n">
        <f aca="false">MIN(0, H483-MAX(H483:H503))</f>
        <v>-0.000199999999999534</v>
      </c>
      <c r="M483" s="48" t="n">
        <f aca="false">ABS(L483)/MAX(H484:H494)</f>
        <v>1.99802195825666E-005</v>
      </c>
    </row>
    <row r="484" customFormat="false" ht="15" hidden="false" customHeight="false" outlineLevel="0" collapsed="false">
      <c r="A484" s="25" t="s">
        <v>495</v>
      </c>
      <c r="B484" s="25" t="str">
        <f aca="false">LEFT(A484,2)</f>
        <v>08</v>
      </c>
      <c r="C484" s="26" t="n">
        <f aca="false">VLOOKUP(MID(A484,4,4),MONTHS!$A$1:$B$12,2,0)</f>
        <v>6</v>
      </c>
      <c r="D484" s="26" t="n">
        <f aca="false">_xlfn.NUMBERVALUE(RIGHT(A484,2))-43</f>
        <v>22</v>
      </c>
      <c r="E484" s="27" t="n">
        <f aca="false">DATE(2000+D484,C484,B484)</f>
        <v>44720</v>
      </c>
      <c r="F484" s="28" t="n">
        <v>10.0099</v>
      </c>
      <c r="G484" s="28" t="n">
        <v>10.01</v>
      </c>
      <c r="H484" s="28" t="n">
        <v>10.0099</v>
      </c>
      <c r="I484" s="47" t="n">
        <f aca="false">F484-F485</f>
        <v>0.000899999999999679</v>
      </c>
      <c r="J484" s="30" t="n">
        <f aca="false">100*I484/(F485*(E484-E485))</f>
        <v>0.00899190728344169</v>
      </c>
      <c r="K484" s="31" t="n">
        <f aca="false">IF(H484&lt;H485,1+K485,0)</f>
        <v>0</v>
      </c>
      <c r="L484" s="32" t="n">
        <f aca="false">MIN(0, H484-MAX(H484:H504))</f>
        <v>0</v>
      </c>
      <c r="M484" s="48" t="n">
        <f aca="false">ABS(L484)/MAX(H485:H495)</f>
        <v>0</v>
      </c>
    </row>
    <row r="485" customFormat="false" ht="15" hidden="false" customHeight="false" outlineLevel="0" collapsed="false">
      <c r="A485" s="25" t="s">
        <v>496</v>
      </c>
      <c r="B485" s="25" t="str">
        <f aca="false">LEFT(A485,2)</f>
        <v>07</v>
      </c>
      <c r="C485" s="26" t="n">
        <f aca="false">VLOOKUP(MID(A485,4,4),MONTHS!$A$1:$B$12,2,0)</f>
        <v>6</v>
      </c>
      <c r="D485" s="26" t="n">
        <f aca="false">_xlfn.NUMBERVALUE(RIGHT(A485,2))-43</f>
        <v>22</v>
      </c>
      <c r="E485" s="27" t="n">
        <f aca="false">DATE(2000+D485,C485,B485)</f>
        <v>44719</v>
      </c>
      <c r="F485" s="28" t="n">
        <v>10.009</v>
      </c>
      <c r="G485" s="28" t="n">
        <v>10.0091</v>
      </c>
      <c r="H485" s="28" t="n">
        <v>10.009</v>
      </c>
      <c r="I485" s="47" t="n">
        <f aca="false">F485-F486</f>
        <v>-0.000299999999999301</v>
      </c>
      <c r="J485" s="30" t="n">
        <f aca="false">100*I485/(F486*(E485-E486))</f>
        <v>-0.00299721259228219</v>
      </c>
      <c r="K485" s="31" t="n">
        <f aca="false">IF(H485&lt;H486,1+K486,0)</f>
        <v>1</v>
      </c>
      <c r="L485" s="32" t="n">
        <f aca="false">MIN(0, H485-MAX(H485:H505))</f>
        <v>-0.000299999999999301</v>
      </c>
      <c r="M485" s="48" t="n">
        <f aca="false">ABS(L485)/MAX(H486:H496)</f>
        <v>2.99721259228219E-005</v>
      </c>
    </row>
    <row r="486" customFormat="false" ht="15" hidden="false" customHeight="false" outlineLevel="0" collapsed="false">
      <c r="A486" s="25" t="s">
        <v>497</v>
      </c>
      <c r="B486" s="25" t="str">
        <f aca="false">LEFT(A486,2)</f>
        <v>06</v>
      </c>
      <c r="C486" s="26" t="n">
        <f aca="false">VLOOKUP(MID(A486,4,4),MONTHS!$A$1:$B$12,2,0)</f>
        <v>6</v>
      </c>
      <c r="D486" s="26" t="n">
        <f aca="false">_xlfn.NUMBERVALUE(RIGHT(A486,2))-43</f>
        <v>22</v>
      </c>
      <c r="E486" s="27" t="n">
        <f aca="false">DATE(2000+D486,C486,B486)</f>
        <v>44718</v>
      </c>
      <c r="F486" s="28" t="n">
        <v>10.0093</v>
      </c>
      <c r="G486" s="28" t="n">
        <v>10.0094</v>
      </c>
      <c r="H486" s="28" t="n">
        <v>10.0093</v>
      </c>
      <c r="I486" s="47" t="n">
        <f aca="false">F486-F487</f>
        <v>0.000600000000000378</v>
      </c>
      <c r="J486" s="30" t="n">
        <f aca="false">100*I486/(F487*(E486-E487))</f>
        <v>0.00149869613436405</v>
      </c>
      <c r="K486" s="31" t="n">
        <f aca="false">IF(H486&lt;H487,1+K487,0)</f>
        <v>0</v>
      </c>
      <c r="L486" s="32" t="n">
        <f aca="false">MIN(0, H486-MAX(H486:H506))</f>
        <v>0</v>
      </c>
      <c r="M486" s="48" t="n">
        <f aca="false">ABS(L486)/MAX(H487:H497)</f>
        <v>0</v>
      </c>
    </row>
    <row r="487" customFormat="false" ht="15" hidden="false" customHeight="false" outlineLevel="0" collapsed="false">
      <c r="A487" s="25" t="s">
        <v>498</v>
      </c>
      <c r="B487" s="25" t="str">
        <f aca="false">LEFT(A487,2)</f>
        <v>02</v>
      </c>
      <c r="C487" s="26" t="n">
        <f aca="false">VLOOKUP(MID(A487,4,4),MONTHS!$A$1:$B$12,2,0)</f>
        <v>6</v>
      </c>
      <c r="D487" s="26" t="n">
        <f aca="false">_xlfn.NUMBERVALUE(RIGHT(A487,2))-43</f>
        <v>22</v>
      </c>
      <c r="E487" s="27" t="n">
        <f aca="false">DATE(2000+D487,C487,B487)</f>
        <v>44714</v>
      </c>
      <c r="F487" s="28" t="n">
        <v>10.0087</v>
      </c>
      <c r="G487" s="28" t="n">
        <v>10.0088</v>
      </c>
      <c r="H487" s="28" t="n">
        <v>10.0087</v>
      </c>
      <c r="I487" s="47" t="n">
        <f aca="false">F487-F488</f>
        <v>-0.00020000000000131</v>
      </c>
      <c r="J487" s="30" t="n">
        <f aca="false">100*I487/(F488*(E487-E488))</f>
        <v>-0.00199822158280441</v>
      </c>
      <c r="K487" s="31" t="n">
        <f aca="false">IF(H487&lt;H488,1+K488,0)</f>
        <v>1</v>
      </c>
      <c r="L487" s="32" t="n">
        <f aca="false">MIN(0, H487-MAX(H487:H507))</f>
        <v>-0.00020000000000131</v>
      </c>
      <c r="M487" s="48" t="n">
        <f aca="false">ABS(L487)/MAX(H488:H498)</f>
        <v>1.99822158280441E-005</v>
      </c>
    </row>
    <row r="488" customFormat="false" ht="15" hidden="false" customHeight="false" outlineLevel="0" collapsed="false">
      <c r="A488" s="25" t="s">
        <v>499</v>
      </c>
      <c r="B488" s="25" t="str">
        <f aca="false">LEFT(A488,2)</f>
        <v>01</v>
      </c>
      <c r="C488" s="26" t="n">
        <f aca="false">VLOOKUP(MID(A488,4,4),MONTHS!$A$1:$B$12,2,0)</f>
        <v>6</v>
      </c>
      <c r="D488" s="26" t="n">
        <f aca="false">_xlfn.NUMBERVALUE(RIGHT(A488,2))-43</f>
        <v>22</v>
      </c>
      <c r="E488" s="27" t="n">
        <f aca="false">DATE(2000+D488,C488,B488)</f>
        <v>44713</v>
      </c>
      <c r="F488" s="28" t="n">
        <v>10.0089</v>
      </c>
      <c r="G488" s="28" t="n">
        <v>10.009</v>
      </c>
      <c r="H488" s="28" t="n">
        <v>10.0089</v>
      </c>
      <c r="I488" s="47" t="n">
        <f aca="false">F488-F489</f>
        <v>0.00100000000000122</v>
      </c>
      <c r="J488" s="30" t="n">
        <f aca="false">100*I488/(F489*(E488-E489))</f>
        <v>0.00999210623608571</v>
      </c>
      <c r="K488" s="31" t="n">
        <f aca="false">IF(H488&lt;H489,1+K489,0)</f>
        <v>0</v>
      </c>
      <c r="L488" s="32" t="n">
        <f aca="false">MIN(0, H488-MAX(H488:H508))</f>
        <v>0</v>
      </c>
      <c r="M488" s="48" t="n">
        <f aca="false">ABS(L488)/MAX(H489:H499)</f>
        <v>0</v>
      </c>
    </row>
    <row r="489" customFormat="false" ht="15" hidden="false" customHeight="false" outlineLevel="0" collapsed="false">
      <c r="A489" s="25" t="s">
        <v>500</v>
      </c>
      <c r="B489" s="25" t="str">
        <f aca="false">LEFT(A489,2)</f>
        <v>31</v>
      </c>
      <c r="C489" s="26" t="n">
        <f aca="false">VLOOKUP(MID(A489,4,4),MONTHS!$A$1:$B$12,2,0)</f>
        <v>5</v>
      </c>
      <c r="D489" s="26" t="n">
        <f aca="false">_xlfn.NUMBERVALUE(RIGHT(A489,2))-43</f>
        <v>22</v>
      </c>
      <c r="E489" s="27" t="n">
        <f aca="false">DATE(2000+D489,C489,B489)</f>
        <v>44712</v>
      </c>
      <c r="F489" s="28" t="n">
        <v>10.0079</v>
      </c>
      <c r="G489" s="28" t="n">
        <v>10.008</v>
      </c>
      <c r="H489" s="28" t="n">
        <v>10.0079</v>
      </c>
      <c r="I489" s="47" t="n">
        <f aca="false">F489-F490</f>
        <v>-0.000400000000000844</v>
      </c>
      <c r="J489" s="30" t="n">
        <f aca="false">100*I489/(F490*(E489-E490))</f>
        <v>-0.00399668275332318</v>
      </c>
      <c r="K489" s="31" t="n">
        <f aca="false">IF(H489&lt;H490,1+K490,0)</f>
        <v>1</v>
      </c>
      <c r="L489" s="32" t="n">
        <f aca="false">MIN(0, H489-MAX(H489:H509))</f>
        <v>-0.000400000000000844</v>
      </c>
      <c r="M489" s="48" t="n">
        <f aca="false">ABS(L489)/MAX(H490:H500)</f>
        <v>3.99668275332318E-005</v>
      </c>
    </row>
    <row r="490" customFormat="false" ht="15" hidden="false" customHeight="false" outlineLevel="0" collapsed="false">
      <c r="A490" s="25" t="s">
        <v>501</v>
      </c>
      <c r="B490" s="25" t="str">
        <f aca="false">LEFT(A490,2)</f>
        <v>30</v>
      </c>
      <c r="C490" s="26" t="n">
        <f aca="false">VLOOKUP(MID(A490,4,4),MONTHS!$A$1:$B$12,2,0)</f>
        <v>5</v>
      </c>
      <c r="D490" s="26" t="n">
        <f aca="false">_xlfn.NUMBERVALUE(RIGHT(A490,2))-43</f>
        <v>22</v>
      </c>
      <c r="E490" s="27" t="n">
        <f aca="false">DATE(2000+D490,C490,B490)</f>
        <v>44711</v>
      </c>
      <c r="F490" s="28" t="n">
        <v>10.0083</v>
      </c>
      <c r="G490" s="28" t="n">
        <v>10.0084</v>
      </c>
      <c r="H490" s="28" t="n">
        <v>10.0083</v>
      </c>
      <c r="I490" s="47" t="n">
        <f aca="false">F490-F491</f>
        <v>0.000600000000000378</v>
      </c>
      <c r="J490" s="30" t="n">
        <f aca="false">100*I490/(F491*(E490-E491))</f>
        <v>0.0019984611848889</v>
      </c>
      <c r="K490" s="31" t="n">
        <f aca="false">IF(H490&lt;H491,1+K491,0)</f>
        <v>0</v>
      </c>
      <c r="L490" s="32" t="n">
        <f aca="false">MIN(0, H490-MAX(H490:H510))</f>
        <v>0</v>
      </c>
      <c r="M490" s="48" t="n">
        <f aca="false">ABS(L490)/MAX(H491:H501)</f>
        <v>0</v>
      </c>
    </row>
    <row r="491" customFormat="false" ht="15" hidden="false" customHeight="false" outlineLevel="0" collapsed="false">
      <c r="A491" s="25" t="s">
        <v>502</v>
      </c>
      <c r="B491" s="25" t="str">
        <f aca="false">LEFT(A491,2)</f>
        <v>27</v>
      </c>
      <c r="C491" s="26" t="n">
        <f aca="false">VLOOKUP(MID(A491,4,4),MONTHS!$A$1:$B$12,2,0)</f>
        <v>5</v>
      </c>
      <c r="D491" s="26" t="n">
        <f aca="false">_xlfn.NUMBERVALUE(RIGHT(A491,2))-43</f>
        <v>22</v>
      </c>
      <c r="E491" s="27" t="n">
        <f aca="false">DATE(2000+D491,C491,B491)</f>
        <v>44708</v>
      </c>
      <c r="F491" s="28" t="n">
        <v>10.0077</v>
      </c>
      <c r="G491" s="28" t="n">
        <v>10.0078</v>
      </c>
      <c r="H491" s="28" t="n">
        <v>10.0077</v>
      </c>
      <c r="I491" s="47" t="n">
        <f aca="false">F491-F492</f>
        <v>0.000899999999999679</v>
      </c>
      <c r="J491" s="30" t="n">
        <f aca="false">100*I491/(F492*(E491-E492))</f>
        <v>0.00899388415876883</v>
      </c>
      <c r="K491" s="31" t="n">
        <f aca="false">IF(H491&lt;H492,1+K492,0)</f>
        <v>0</v>
      </c>
      <c r="L491" s="32" t="n">
        <f aca="false">MIN(0, H491-MAX(H491:H511))</f>
        <v>-0.000199999999999534</v>
      </c>
      <c r="M491" s="48" t="n">
        <f aca="false">ABS(L491)/MAX(H492:H502)</f>
        <v>1.99842124721004E-005</v>
      </c>
    </row>
    <row r="492" customFormat="false" ht="15" hidden="false" customHeight="false" outlineLevel="0" collapsed="false">
      <c r="A492" s="25" t="s">
        <v>503</v>
      </c>
      <c r="B492" s="25" t="str">
        <f aca="false">LEFT(A492,2)</f>
        <v>26</v>
      </c>
      <c r="C492" s="26" t="n">
        <f aca="false">VLOOKUP(MID(A492,4,4),MONTHS!$A$1:$B$12,2,0)</f>
        <v>5</v>
      </c>
      <c r="D492" s="26" t="n">
        <f aca="false">_xlfn.NUMBERVALUE(RIGHT(A492,2))-43</f>
        <v>22</v>
      </c>
      <c r="E492" s="27" t="n">
        <f aca="false">DATE(2000+D492,C492,B492)</f>
        <v>44707</v>
      </c>
      <c r="F492" s="28" t="n">
        <v>10.0068</v>
      </c>
      <c r="G492" s="28" t="n">
        <v>10.0069</v>
      </c>
      <c r="H492" s="28" t="n">
        <v>10.0068</v>
      </c>
      <c r="I492" s="47" t="n">
        <f aca="false">F492-F493</f>
        <v>-0.00109999999999921</v>
      </c>
      <c r="J492" s="30" t="n">
        <f aca="false">100*I492/(F493*(E492-E493))</f>
        <v>-0.010991316859673</v>
      </c>
      <c r="K492" s="31" t="n">
        <f aca="false">IF(H492&lt;H493,1+K493,0)</f>
        <v>1</v>
      </c>
      <c r="L492" s="32" t="n">
        <f aca="false">MIN(0, H492-MAX(H492:H512))</f>
        <v>-0.00109999999999921</v>
      </c>
      <c r="M492" s="48" t="n">
        <f aca="false">ABS(L492)/MAX(H493:H503)</f>
        <v>0.00010991316859673</v>
      </c>
    </row>
    <row r="493" customFormat="false" ht="15" hidden="false" customHeight="false" outlineLevel="0" collapsed="false">
      <c r="A493" s="25" t="s">
        <v>504</v>
      </c>
      <c r="B493" s="25" t="str">
        <f aca="false">LEFT(A493,2)</f>
        <v>25</v>
      </c>
      <c r="C493" s="26" t="n">
        <f aca="false">VLOOKUP(MID(A493,4,4),MONTHS!$A$1:$B$12,2,0)</f>
        <v>5</v>
      </c>
      <c r="D493" s="26" t="n">
        <f aca="false">_xlfn.NUMBERVALUE(RIGHT(A493,2))-43</f>
        <v>22</v>
      </c>
      <c r="E493" s="27" t="n">
        <f aca="false">DATE(2000+D493,C493,B493)</f>
        <v>44706</v>
      </c>
      <c r="F493" s="28" t="n">
        <v>10.0079</v>
      </c>
      <c r="G493" s="28" t="n">
        <v>10.008</v>
      </c>
      <c r="H493" s="28" t="n">
        <v>10.0079</v>
      </c>
      <c r="I493" s="47" t="n">
        <f aca="false">F493-F494</f>
        <v>0.00399999999999956</v>
      </c>
      <c r="J493" s="30" t="n">
        <f aca="false">100*I493/(F494*(E493-E494))</f>
        <v>0.0399844060816238</v>
      </c>
      <c r="K493" s="31" t="n">
        <f aca="false">IF(H493&lt;H494,1+K494,0)</f>
        <v>0</v>
      </c>
      <c r="L493" s="32" t="n">
        <f aca="false">MIN(0, H493-MAX(H493:H513))</f>
        <v>0</v>
      </c>
      <c r="M493" s="48" t="n">
        <f aca="false">ABS(L493)/MAX(H494:H504)</f>
        <v>0</v>
      </c>
    </row>
    <row r="494" customFormat="false" ht="15" hidden="false" customHeight="false" outlineLevel="0" collapsed="false">
      <c r="A494" s="25" t="s">
        <v>505</v>
      </c>
      <c r="B494" s="25" t="str">
        <f aca="false">LEFT(A494,2)</f>
        <v>24</v>
      </c>
      <c r="C494" s="26" t="n">
        <f aca="false">VLOOKUP(MID(A494,4,4),MONTHS!$A$1:$B$12,2,0)</f>
        <v>5</v>
      </c>
      <c r="D494" s="26" t="n">
        <f aca="false">_xlfn.NUMBERVALUE(RIGHT(A494,2))-43</f>
        <v>22</v>
      </c>
      <c r="E494" s="27" t="n">
        <f aca="false">DATE(2000+D494,C494,B494)</f>
        <v>44705</v>
      </c>
      <c r="F494" s="28" t="n">
        <v>10.0039</v>
      </c>
      <c r="G494" s="28" t="n">
        <v>10.004</v>
      </c>
      <c r="H494" s="28" t="n">
        <v>10.0039</v>
      </c>
      <c r="I494" s="47" t="n">
        <f aca="false">F494-F495</f>
        <v>0.00150000000000006</v>
      </c>
      <c r="J494" s="30" t="n">
        <f aca="false">100*I494/(F495*(E494-E495))</f>
        <v>0.0149964008637933</v>
      </c>
      <c r="K494" s="31" t="n">
        <f aca="false">IF(H494&lt;H495,1+K495,0)</f>
        <v>0</v>
      </c>
      <c r="L494" s="32" t="n">
        <f aca="false">MIN(0, H494-MAX(H494:H514))</f>
        <v>0</v>
      </c>
      <c r="M494" s="48" t="n">
        <f aca="false">ABS(L494)/MAX(H495:H505)</f>
        <v>0</v>
      </c>
    </row>
    <row r="495" customFormat="false" ht="15" hidden="false" customHeight="false" outlineLevel="0" collapsed="false">
      <c r="A495" s="25" t="s">
        <v>506</v>
      </c>
      <c r="B495" s="25" t="str">
        <f aca="false">LEFT(A495,2)</f>
        <v>23</v>
      </c>
      <c r="C495" s="26" t="n">
        <f aca="false">VLOOKUP(MID(A495,4,4),MONTHS!$A$1:$B$12,2,0)</f>
        <v>5</v>
      </c>
      <c r="D495" s="26" t="n">
        <f aca="false">_xlfn.NUMBERVALUE(RIGHT(A495,2))-43</f>
        <v>22</v>
      </c>
      <c r="E495" s="27" t="n">
        <f aca="false">DATE(2000+D495,C495,B495)</f>
        <v>44704</v>
      </c>
      <c r="F495" s="28" t="n">
        <v>10.0024</v>
      </c>
      <c r="G495" s="28" t="n">
        <v>10.0025</v>
      </c>
      <c r="H495" s="28" t="n">
        <v>10.0024</v>
      </c>
      <c r="I495" s="47" t="n">
        <f aca="false">F495-F496</f>
        <v>0.00399999999999956</v>
      </c>
      <c r="J495" s="30" t="n">
        <f aca="false">100*I495/(F496*(E495-E496))</f>
        <v>0.0133354670080532</v>
      </c>
      <c r="K495" s="31" t="n">
        <f aca="false">IF(H495&lt;H496,1+K496,0)</f>
        <v>0</v>
      </c>
      <c r="L495" s="32" t="n">
        <f aca="false">MIN(0, H495-MAX(H495:H515))</f>
        <v>0</v>
      </c>
      <c r="M495" s="48" t="n">
        <f aca="false">ABS(L495)/MAX(H496:H506)</f>
        <v>0</v>
      </c>
    </row>
    <row r="496" customFormat="false" ht="15" hidden="false" customHeight="false" outlineLevel="0" collapsed="false">
      <c r="A496" s="25" t="s">
        <v>507</v>
      </c>
      <c r="B496" s="25" t="str">
        <f aca="false">LEFT(A496,2)</f>
        <v>20</v>
      </c>
      <c r="C496" s="26" t="n">
        <f aca="false">VLOOKUP(MID(A496,4,4),MONTHS!$A$1:$B$12,2,0)</f>
        <v>5</v>
      </c>
      <c r="D496" s="26" t="n">
        <f aca="false">_xlfn.NUMBERVALUE(RIGHT(A496,2))-43</f>
        <v>22</v>
      </c>
      <c r="E496" s="27" t="n">
        <f aca="false">DATE(2000+D496,C496,B496)</f>
        <v>44701</v>
      </c>
      <c r="F496" s="28" t="n">
        <v>9.9984</v>
      </c>
      <c r="G496" s="28" t="n">
        <v>9.9985</v>
      </c>
      <c r="H496" s="28" t="n">
        <v>9.9984</v>
      </c>
      <c r="I496" s="47" t="n">
        <f aca="false">F496-F497</f>
        <v>0.00319999999999965</v>
      </c>
      <c r="J496" s="30" t="n">
        <f aca="false">100*I496/(F497*(E496-E497))</f>
        <v>0.0320153673763371</v>
      </c>
      <c r="K496" s="31" t="n">
        <f aca="false">IF(H496&lt;H497,1+K497,0)</f>
        <v>0</v>
      </c>
      <c r="L496" s="32" t="n">
        <f aca="false">MIN(0, H496-MAX(H496:H516))</f>
        <v>-0.00130000000000052</v>
      </c>
      <c r="M496" s="48" t="n">
        <f aca="false">ABS(L496)/MAX(H497:H507)</f>
        <v>0.000130020803328585</v>
      </c>
    </row>
    <row r="497" customFormat="false" ht="15" hidden="false" customHeight="false" outlineLevel="0" collapsed="false">
      <c r="A497" s="25" t="s">
        <v>508</v>
      </c>
      <c r="B497" s="25" t="str">
        <f aca="false">LEFT(A497,2)</f>
        <v>19</v>
      </c>
      <c r="C497" s="26" t="n">
        <f aca="false">VLOOKUP(MID(A497,4,4),MONTHS!$A$1:$B$12,2,0)</f>
        <v>5</v>
      </c>
      <c r="D497" s="26" t="n">
        <f aca="false">_xlfn.NUMBERVALUE(RIGHT(A497,2))-43</f>
        <v>22</v>
      </c>
      <c r="E497" s="27" t="n">
        <f aca="false">DATE(2000+D497,C497,B497)</f>
        <v>44700</v>
      </c>
      <c r="F497" s="28" t="n">
        <v>9.9952</v>
      </c>
      <c r="G497" s="28" t="n">
        <v>9.9953</v>
      </c>
      <c r="H497" s="28" t="n">
        <v>9.9952</v>
      </c>
      <c r="I497" s="47" t="n">
        <f aca="false">F497-F498</f>
        <v>0.00280000000000058</v>
      </c>
      <c r="J497" s="30" t="n">
        <f aca="false">100*I497/(F498*(E497-E498))</f>
        <v>0.0280212961851065</v>
      </c>
      <c r="K497" s="31" t="n">
        <f aca="false">IF(H497&lt;H498,1+K498,0)</f>
        <v>0</v>
      </c>
      <c r="L497" s="32" t="n">
        <f aca="false">MIN(0, H497-MAX(H497:H517))</f>
        <v>-0.00450000000000017</v>
      </c>
      <c r="M497" s="48" t="n">
        <f aca="false">ABS(L497)/MAX(H498:H508)</f>
        <v>0.000450018000720046</v>
      </c>
    </row>
    <row r="498" customFormat="false" ht="15" hidden="false" customHeight="false" outlineLevel="0" collapsed="false">
      <c r="A498" s="25" t="s">
        <v>509</v>
      </c>
      <c r="B498" s="25" t="str">
        <f aca="false">LEFT(A498,2)</f>
        <v>18</v>
      </c>
      <c r="C498" s="26" t="n">
        <f aca="false">VLOOKUP(MID(A498,4,4),MONTHS!$A$1:$B$12,2,0)</f>
        <v>5</v>
      </c>
      <c r="D498" s="26" t="n">
        <f aca="false">_xlfn.NUMBERVALUE(RIGHT(A498,2))-43</f>
        <v>22</v>
      </c>
      <c r="E498" s="27" t="n">
        <f aca="false">DATE(2000+D498,C498,B498)</f>
        <v>44699</v>
      </c>
      <c r="F498" s="28" t="n">
        <v>9.9924</v>
      </c>
      <c r="G498" s="28" t="n">
        <v>9.9925</v>
      </c>
      <c r="H498" s="28" t="n">
        <v>9.9924</v>
      </c>
      <c r="I498" s="47" t="n">
        <f aca="false">F498-F499</f>
        <v>0.00189999999999912</v>
      </c>
      <c r="J498" s="30" t="n">
        <f aca="false">100*I498/(F499*(E498-E499))</f>
        <v>0.0190180671637969</v>
      </c>
      <c r="K498" s="31" t="n">
        <f aca="false">IF(H498&lt;H499,1+K499,0)</f>
        <v>0</v>
      </c>
      <c r="L498" s="32" t="n">
        <f aca="false">MIN(0, H498-MAX(H498:H518))</f>
        <v>-0.00730000000000075</v>
      </c>
      <c r="M498" s="48" t="n">
        <f aca="false">ABS(L498)/MAX(H499:H509)</f>
        <v>0.000730021900657095</v>
      </c>
    </row>
    <row r="499" customFormat="false" ht="15" hidden="false" customHeight="false" outlineLevel="0" collapsed="false">
      <c r="A499" s="25" t="s">
        <v>510</v>
      </c>
      <c r="B499" s="25" t="str">
        <f aca="false">LEFT(A499,2)</f>
        <v>17</v>
      </c>
      <c r="C499" s="26" t="n">
        <f aca="false">VLOOKUP(MID(A499,4,4),MONTHS!$A$1:$B$12,2,0)</f>
        <v>5</v>
      </c>
      <c r="D499" s="26" t="n">
        <f aca="false">_xlfn.NUMBERVALUE(RIGHT(A499,2))-43</f>
        <v>22</v>
      </c>
      <c r="E499" s="27" t="n">
        <f aca="false">DATE(2000+D499,C499,B499)</f>
        <v>44698</v>
      </c>
      <c r="F499" s="28" t="n">
        <v>9.9905</v>
      </c>
      <c r="G499" s="28" t="n">
        <v>9.9906</v>
      </c>
      <c r="H499" s="28" t="n">
        <v>9.9905</v>
      </c>
      <c r="I499" s="47" t="n">
        <f aca="false">F499-F500</f>
        <v>0.000900000000001455</v>
      </c>
      <c r="J499" s="30" t="n">
        <f aca="false">100*I499/(F500*(E499-E500))</f>
        <v>0.00225234243613722</v>
      </c>
      <c r="K499" s="31" t="n">
        <f aca="false">IF(H499&lt;H500,1+K500,0)</f>
        <v>0</v>
      </c>
      <c r="L499" s="32" t="n">
        <f aca="false">MIN(0, H499-MAX(H499:H519))</f>
        <v>-0.00919999999999988</v>
      </c>
      <c r="M499" s="48" t="n">
        <f aca="false">ABS(L499)/MAX(H500:H510)</f>
        <v>0.000920027600828012</v>
      </c>
    </row>
    <row r="500" customFormat="false" ht="15" hidden="false" customHeight="false" outlineLevel="0" collapsed="false">
      <c r="A500" s="25" t="s">
        <v>511</v>
      </c>
      <c r="B500" s="25" t="str">
        <f aca="false">LEFT(A500,2)</f>
        <v>13</v>
      </c>
      <c r="C500" s="26" t="n">
        <f aca="false">VLOOKUP(MID(A500,4,4),MONTHS!$A$1:$B$12,2,0)</f>
        <v>5</v>
      </c>
      <c r="D500" s="26" t="n">
        <f aca="false">_xlfn.NUMBERVALUE(RIGHT(A500,2))-43</f>
        <v>22</v>
      </c>
      <c r="E500" s="27" t="n">
        <f aca="false">DATE(2000+D500,C500,B500)</f>
        <v>44694</v>
      </c>
      <c r="F500" s="28" t="n">
        <v>9.9896</v>
      </c>
      <c r="G500" s="28" t="n">
        <v>9.9897</v>
      </c>
      <c r="H500" s="28" t="n">
        <v>9.9896</v>
      </c>
      <c r="I500" s="47" t="n">
        <f aca="false">F500-F501</f>
        <v>-9.99999999997669E-005</v>
      </c>
      <c r="J500" s="30" t="n">
        <f aca="false">100*I500/(F501*(E500-E501))</f>
        <v>-0.00100103106199152</v>
      </c>
      <c r="K500" s="31" t="n">
        <f aca="false">IF(H500&lt;H501,1+K501,0)</f>
        <v>9</v>
      </c>
      <c r="L500" s="32" t="n">
        <f aca="false">MIN(0, H500-MAX(H500:H520))</f>
        <v>-0.0101000000000013</v>
      </c>
      <c r="M500" s="48" t="n">
        <f aca="false">ABS(L500)/MAX(H501:H511)</f>
        <v>0.00101003030090916</v>
      </c>
    </row>
    <row r="501" customFormat="false" ht="15" hidden="false" customHeight="false" outlineLevel="0" collapsed="false">
      <c r="A501" s="25" t="s">
        <v>512</v>
      </c>
      <c r="B501" s="25" t="str">
        <f aca="false">LEFT(A501,2)</f>
        <v>12</v>
      </c>
      <c r="C501" s="26" t="n">
        <f aca="false">VLOOKUP(MID(A501,4,4),MONTHS!$A$1:$B$12,2,0)</f>
        <v>5</v>
      </c>
      <c r="D501" s="26" t="n">
        <f aca="false">_xlfn.NUMBERVALUE(RIGHT(A501,2))-43</f>
        <v>22</v>
      </c>
      <c r="E501" s="27" t="n">
        <f aca="false">DATE(2000+D501,C501,B501)</f>
        <v>44693</v>
      </c>
      <c r="F501" s="28" t="n">
        <v>9.9897</v>
      </c>
      <c r="G501" s="28" t="n">
        <v>9.9898</v>
      </c>
      <c r="H501" s="28" t="n">
        <v>9.9897</v>
      </c>
      <c r="I501" s="47" t="n">
        <f aca="false">F501-F502</f>
        <v>-0.000900000000001455</v>
      </c>
      <c r="J501" s="30" t="n">
        <f aca="false">100*I501/(F502*(E501-E502))</f>
        <v>-0.00900846795989685</v>
      </c>
      <c r="K501" s="31" t="n">
        <f aca="false">IF(H501&lt;H502,1+K502,0)</f>
        <v>8</v>
      </c>
      <c r="L501" s="32" t="n">
        <f aca="false">MIN(0, H501-MAX(H501:H521))</f>
        <v>-0.0100000000000016</v>
      </c>
      <c r="M501" s="48" t="n">
        <f aca="false">ABS(L501)/MAX(H502:H512)</f>
        <v>0.00100003000090018</v>
      </c>
    </row>
    <row r="502" customFormat="false" ht="15" hidden="false" customHeight="false" outlineLevel="0" collapsed="false">
      <c r="A502" s="25" t="s">
        <v>513</v>
      </c>
      <c r="B502" s="25" t="str">
        <f aca="false">LEFT(A502,2)</f>
        <v>11</v>
      </c>
      <c r="C502" s="26" t="n">
        <f aca="false">VLOOKUP(MID(A502,4,4),MONTHS!$A$1:$B$12,2,0)</f>
        <v>5</v>
      </c>
      <c r="D502" s="26" t="n">
        <f aca="false">_xlfn.NUMBERVALUE(RIGHT(A502,2))-43</f>
        <v>22</v>
      </c>
      <c r="E502" s="27" t="n">
        <f aca="false">DATE(2000+D502,C502,B502)</f>
        <v>44692</v>
      </c>
      <c r="F502" s="28" t="n">
        <v>9.9906</v>
      </c>
      <c r="G502" s="28" t="n">
        <v>9.9907</v>
      </c>
      <c r="H502" s="28" t="n">
        <v>9.9906</v>
      </c>
      <c r="I502" s="47" t="n">
        <f aca="false">F502-F503</f>
        <v>-0.000199999999999534</v>
      </c>
      <c r="J502" s="30" t="n">
        <f aca="false">100*I502/(F503*(E502-E503))</f>
        <v>-0.00200184169435414</v>
      </c>
      <c r="K502" s="31" t="n">
        <f aca="false">IF(H502&lt;H503,1+K503,0)</f>
        <v>7</v>
      </c>
      <c r="L502" s="32" t="n">
        <f aca="false">MIN(0, H502-MAX(H502:H522))</f>
        <v>-0.00910000000000011</v>
      </c>
      <c r="M502" s="48" t="n">
        <f aca="false">ABS(L502)/MAX(H503:H513)</f>
        <v>0.000910027300819035</v>
      </c>
    </row>
    <row r="503" customFormat="false" ht="15" hidden="false" customHeight="false" outlineLevel="0" collapsed="false">
      <c r="A503" s="25" t="s">
        <v>514</v>
      </c>
      <c r="B503" s="25" t="str">
        <f aca="false">LEFT(A503,2)</f>
        <v>10</v>
      </c>
      <c r="C503" s="26" t="n">
        <f aca="false">VLOOKUP(MID(A503,4,4),MONTHS!$A$1:$B$12,2,0)</f>
        <v>5</v>
      </c>
      <c r="D503" s="26" t="n">
        <f aca="false">_xlfn.NUMBERVALUE(RIGHT(A503,2))-43</f>
        <v>22</v>
      </c>
      <c r="E503" s="27" t="n">
        <f aca="false">DATE(2000+D503,C503,B503)</f>
        <v>44691</v>
      </c>
      <c r="F503" s="28" t="n">
        <v>9.9908</v>
      </c>
      <c r="G503" s="28" t="n">
        <v>9.9909</v>
      </c>
      <c r="H503" s="28" t="n">
        <v>9.9908</v>
      </c>
      <c r="I503" s="47" t="n">
        <f aca="false">F503-F504</f>
        <v>-0.000199999999999534</v>
      </c>
      <c r="J503" s="30" t="n">
        <f aca="false">100*I503/(F504*(E503-E504))</f>
        <v>-0.00200180162145465</v>
      </c>
      <c r="K503" s="31" t="n">
        <f aca="false">IF(H503&lt;H504,1+K504,0)</f>
        <v>6</v>
      </c>
      <c r="L503" s="32" t="n">
        <f aca="false">MIN(0, H503-MAX(H503:H523))</f>
        <v>-0.00890000000000057</v>
      </c>
      <c r="M503" s="48" t="n">
        <f aca="false">ABS(L503)/MAX(H504:H514)</f>
        <v>0.000890026700801081</v>
      </c>
    </row>
    <row r="504" customFormat="false" ht="15" hidden="false" customHeight="false" outlineLevel="0" collapsed="false">
      <c r="A504" s="25" t="s">
        <v>515</v>
      </c>
      <c r="B504" s="25" t="str">
        <f aca="false">LEFT(A504,2)</f>
        <v>09</v>
      </c>
      <c r="C504" s="26" t="n">
        <f aca="false">VLOOKUP(MID(A504,4,4),MONTHS!$A$1:$B$12,2,0)</f>
        <v>5</v>
      </c>
      <c r="D504" s="26" t="n">
        <f aca="false">_xlfn.NUMBERVALUE(RIGHT(A504,2))-43</f>
        <v>22</v>
      </c>
      <c r="E504" s="27" t="n">
        <f aca="false">DATE(2000+D504,C504,B504)</f>
        <v>44690</v>
      </c>
      <c r="F504" s="28" t="n">
        <v>9.991</v>
      </c>
      <c r="G504" s="28" t="n">
        <v>9.9911</v>
      </c>
      <c r="H504" s="28" t="n">
        <v>9.991</v>
      </c>
      <c r="I504" s="47" t="n">
        <f aca="false">F504-F505</f>
        <v>-0.0022000000000002</v>
      </c>
      <c r="J504" s="30" t="n">
        <f aca="false">100*I504/(F505*(E504-E505))</f>
        <v>-0.00733832339324141</v>
      </c>
      <c r="K504" s="31" t="n">
        <f aca="false">IF(H504&lt;H505,1+K505,0)</f>
        <v>5</v>
      </c>
      <c r="L504" s="32" t="n">
        <f aca="false">MIN(0, H504-MAX(H504:H524))</f>
        <v>-0.00870000000000104</v>
      </c>
      <c r="M504" s="48" t="n">
        <f aca="false">ABS(L504)/MAX(H505:H515)</f>
        <v>0.000870026100783127</v>
      </c>
    </row>
    <row r="505" customFormat="false" ht="15" hidden="false" customHeight="false" outlineLevel="0" collapsed="false">
      <c r="A505" s="25" t="s">
        <v>516</v>
      </c>
      <c r="B505" s="25" t="str">
        <f aca="false">LEFT(A505,2)</f>
        <v>06</v>
      </c>
      <c r="C505" s="26" t="n">
        <f aca="false">VLOOKUP(MID(A505,4,4),MONTHS!$A$1:$B$12,2,0)</f>
        <v>5</v>
      </c>
      <c r="D505" s="26" t="n">
        <f aca="false">_xlfn.NUMBERVALUE(RIGHT(A505,2))-43</f>
        <v>22</v>
      </c>
      <c r="E505" s="27" t="n">
        <f aca="false">DATE(2000+D505,C505,B505)</f>
        <v>44687</v>
      </c>
      <c r="F505" s="28" t="n">
        <v>9.9932</v>
      </c>
      <c r="G505" s="28" t="n">
        <v>9.9933</v>
      </c>
      <c r="H505" s="28" t="n">
        <v>9.9932</v>
      </c>
      <c r="I505" s="47" t="n">
        <f aca="false">F505-F506</f>
        <v>-0.00380000000000003</v>
      </c>
      <c r="J505" s="30" t="n">
        <f aca="false">100*I505/(F506*(E505-E506))</f>
        <v>-0.0380114034210266</v>
      </c>
      <c r="K505" s="31" t="n">
        <f aca="false">IF(H505&lt;H506,1+K506,0)</f>
        <v>4</v>
      </c>
      <c r="L505" s="32" t="n">
        <f aca="false">MIN(0, H505-MAX(H505:H525))</f>
        <v>-0.00650000000000084</v>
      </c>
      <c r="M505" s="48" t="n">
        <f aca="false">ABS(L505)/MAX(H506:H516)</f>
        <v>0.000650019500585101</v>
      </c>
    </row>
    <row r="506" customFormat="false" ht="15" hidden="false" customHeight="false" outlineLevel="0" collapsed="false">
      <c r="A506" s="25" t="s">
        <v>517</v>
      </c>
      <c r="B506" s="25" t="str">
        <f aca="false">LEFT(A506,2)</f>
        <v>05</v>
      </c>
      <c r="C506" s="26" t="n">
        <f aca="false">VLOOKUP(MID(A506,4,4),MONTHS!$A$1:$B$12,2,0)</f>
        <v>5</v>
      </c>
      <c r="D506" s="26" t="n">
        <f aca="false">_xlfn.NUMBERVALUE(RIGHT(A506,2))-43</f>
        <v>22</v>
      </c>
      <c r="E506" s="27" t="n">
        <f aca="false">DATE(2000+D506,C506,B506)</f>
        <v>44686</v>
      </c>
      <c r="F506" s="28" t="n">
        <v>9.997</v>
      </c>
      <c r="G506" s="28" t="n">
        <v>9.9971</v>
      </c>
      <c r="H506" s="28" t="n">
        <v>9.997</v>
      </c>
      <c r="I506" s="47" t="n">
        <f aca="false">F506-F507</f>
        <v>-0.00140000000000029</v>
      </c>
      <c r="J506" s="30" t="n">
        <f aca="false">100*I506/(F507*(E506-E507))</f>
        <v>-0.00700112017923013</v>
      </c>
      <c r="K506" s="31" t="n">
        <f aca="false">IF(H506&lt;H507,1+K507,0)</f>
        <v>3</v>
      </c>
      <c r="L506" s="32" t="n">
        <f aca="false">MIN(0, H506-MAX(H506:H526))</f>
        <v>-0.00270000000000081</v>
      </c>
      <c r="M506" s="48" t="n">
        <f aca="false">ABS(L506)/MAX(H507:H517)</f>
        <v>0.000270008100243089</v>
      </c>
    </row>
    <row r="507" customFormat="false" ht="15" hidden="false" customHeight="false" outlineLevel="0" collapsed="false">
      <c r="A507" s="25" t="s">
        <v>518</v>
      </c>
      <c r="B507" s="25" t="str">
        <f aca="false">LEFT(A507,2)</f>
        <v>03</v>
      </c>
      <c r="C507" s="26" t="n">
        <f aca="false">VLOOKUP(MID(A507,4,4),MONTHS!$A$1:$B$12,2,0)</f>
        <v>5</v>
      </c>
      <c r="D507" s="26" t="n">
        <f aca="false">_xlfn.NUMBERVALUE(RIGHT(A507,2))-43</f>
        <v>22</v>
      </c>
      <c r="E507" s="27" t="n">
        <f aca="false">DATE(2000+D507,C507,B507)</f>
        <v>44684</v>
      </c>
      <c r="F507" s="28" t="n">
        <v>9.9984</v>
      </c>
      <c r="G507" s="28" t="n">
        <v>9.9985</v>
      </c>
      <c r="H507" s="28" t="n">
        <v>9.9984</v>
      </c>
      <c r="I507" s="47" t="n">
        <f aca="false">F507-F508</f>
        <v>-0.00120000000000076</v>
      </c>
      <c r="J507" s="30" t="n">
        <f aca="false">100*I507/(F508*(E507-E508))</f>
        <v>-0.00300012000480208</v>
      </c>
      <c r="K507" s="31" t="n">
        <f aca="false">IF(H507&lt;H508,1+K508,0)</f>
        <v>2</v>
      </c>
      <c r="L507" s="32" t="n">
        <f aca="false">MIN(0, H507-MAX(H507:H527))</f>
        <v>-0.00130000000000052</v>
      </c>
      <c r="M507" s="48" t="n">
        <f aca="false">ABS(L507)/MAX(H508:H518)</f>
        <v>0.000130003900117056</v>
      </c>
    </row>
    <row r="508" customFormat="false" ht="15" hidden="false" customHeight="false" outlineLevel="0" collapsed="false">
      <c r="A508" s="25" t="s">
        <v>519</v>
      </c>
      <c r="B508" s="25" t="str">
        <f aca="false">LEFT(A508,2)</f>
        <v>29</v>
      </c>
      <c r="C508" s="26" t="n">
        <f aca="false">VLOOKUP(MID(A508,4,4),MONTHS!$A$1:$B$12,2,0)</f>
        <v>4</v>
      </c>
      <c r="D508" s="26" t="n">
        <f aca="false">_xlfn.NUMBERVALUE(RIGHT(A508,2))-43</f>
        <v>22</v>
      </c>
      <c r="E508" s="27" t="n">
        <f aca="false">DATE(2000+D508,C508,B508)</f>
        <v>44680</v>
      </c>
      <c r="F508" s="28" t="n">
        <v>9.9996</v>
      </c>
      <c r="G508" s="28" t="n">
        <v>9.9997</v>
      </c>
      <c r="H508" s="28" t="n">
        <v>9.9996</v>
      </c>
      <c r="I508" s="47" t="n">
        <f aca="false">F508-F509</f>
        <v>-9.99999999997669E-005</v>
      </c>
      <c r="J508" s="30" t="n">
        <f aca="false">100*I508/(F509*(E508-E509))</f>
        <v>-0.0010000300008977</v>
      </c>
      <c r="K508" s="31" t="n">
        <f aca="false">IF(H508&lt;H509,1+K509,0)</f>
        <v>1</v>
      </c>
      <c r="L508" s="32" t="n">
        <f aca="false">MIN(0, H508-MAX(H508:H528))</f>
        <v>-9.99999999997669E-005</v>
      </c>
      <c r="M508" s="48" t="n">
        <f aca="false">ABS(L508)/MAX(H509:H519)</f>
        <v>1.0000300008977E-005</v>
      </c>
    </row>
    <row r="509" customFormat="false" ht="15" hidden="false" customHeight="false" outlineLevel="0" collapsed="false">
      <c r="A509" s="25" t="s">
        <v>520</v>
      </c>
      <c r="B509" s="25" t="str">
        <f aca="false">LEFT(A509,2)</f>
        <v>28</v>
      </c>
      <c r="C509" s="26" t="n">
        <f aca="false">VLOOKUP(MID(A509,4,4),MONTHS!$A$1:$B$12,2,0)</f>
        <v>4</v>
      </c>
      <c r="D509" s="26" t="n">
        <f aca="false">_xlfn.NUMBERVALUE(RIGHT(A509,2))-43</f>
        <v>22</v>
      </c>
      <c r="E509" s="27" t="n">
        <f aca="false">DATE(2000+D509,C509,B509)</f>
        <v>44679</v>
      </c>
      <c r="F509" s="28" t="n">
        <v>9.9997</v>
      </c>
      <c r="G509" s="28" t="n">
        <v>9.9998</v>
      </c>
      <c r="H509" s="28" t="n">
        <v>9.9997</v>
      </c>
      <c r="I509" s="52"/>
      <c r="J509" s="53"/>
      <c r="K509" s="31" t="n">
        <f aca="false">IF(H509&lt;H510,1+K535,0)</f>
        <v>0</v>
      </c>
      <c r="L509" s="31" t="n">
        <f aca="false">MIN(0, H509-MAX(H509:H529))</f>
        <v>0</v>
      </c>
      <c r="M509" s="48"/>
    </row>
    <row r="510" customFormat="false" ht="13.8" hidden="false" customHeight="false" outlineLevel="0" collapsed="false">
      <c r="B510" s="25"/>
      <c r="C510" s="26"/>
      <c r="D510" s="26"/>
      <c r="E510" s="27"/>
    </row>
    <row r="511" customFormat="false" ht="13.8" hidden="false" customHeight="false" outlineLevel="0" collapsed="false">
      <c r="B511" s="25"/>
      <c r="C511" s="26"/>
      <c r="D511" s="26"/>
      <c r="E511" s="27"/>
    </row>
    <row r="512" customFormat="false" ht="13.8" hidden="false" customHeight="false" outlineLevel="0" collapsed="false">
      <c r="B512" s="25"/>
      <c r="C512" s="26"/>
      <c r="D512" s="26"/>
      <c r="E512" s="27"/>
    </row>
    <row r="513" customFormat="false" ht="13.8" hidden="false" customHeight="false" outlineLevel="0" collapsed="false">
      <c r="B513" s="25"/>
      <c r="C513" s="26"/>
      <c r="D513" s="26"/>
      <c r="E513" s="27"/>
    </row>
    <row r="514" customFormat="false" ht="13.8" hidden="false" customHeight="false" outlineLevel="0" collapsed="false">
      <c r="B514" s="25"/>
      <c r="C514" s="26"/>
      <c r="D514" s="26"/>
      <c r="E514" s="27"/>
    </row>
    <row r="515" customFormat="false" ht="13.8" hidden="false" customHeight="false" outlineLevel="0" collapsed="false">
      <c r="B515" s="25"/>
      <c r="C515" s="26"/>
      <c r="D515" s="26"/>
      <c r="E515" s="27"/>
    </row>
    <row r="516" customFormat="false" ht="13.8" hidden="false" customHeight="false" outlineLevel="0" collapsed="false">
      <c r="B516" s="25"/>
      <c r="C516" s="26"/>
      <c r="D516" s="26"/>
      <c r="E516" s="27"/>
    </row>
    <row r="517" customFormat="false" ht="13.8" hidden="false" customHeight="false" outlineLevel="0" collapsed="false">
      <c r="B517" s="25"/>
      <c r="C517" s="26"/>
      <c r="D517" s="26"/>
      <c r="E517" s="27"/>
    </row>
    <row r="518" customFormat="false" ht="13.8" hidden="false" customHeight="false" outlineLevel="0" collapsed="false">
      <c r="B518" s="25"/>
      <c r="C518" s="26"/>
      <c r="D518" s="26"/>
      <c r="E518" s="27"/>
    </row>
    <row r="519" customFormat="false" ht="13.8" hidden="false" customHeight="false" outlineLevel="0" collapsed="false">
      <c r="B519" s="25"/>
      <c r="C519" s="26"/>
      <c r="D519" s="26"/>
      <c r="E519" s="27"/>
    </row>
    <row r="520" customFormat="false" ht="13.8" hidden="false" customHeight="false" outlineLevel="0" collapsed="false">
      <c r="B520" s="25"/>
      <c r="C520" s="26"/>
      <c r="D520" s="26"/>
      <c r="E520" s="27"/>
    </row>
    <row r="521" customFormat="false" ht="13.8" hidden="false" customHeight="false" outlineLevel="0" collapsed="false">
      <c r="B521" s="25"/>
      <c r="C521" s="26"/>
      <c r="D521" s="26"/>
      <c r="E521" s="27"/>
    </row>
    <row r="522" customFormat="false" ht="13.8" hidden="false" customHeight="false" outlineLevel="0" collapsed="false">
      <c r="B522" s="25"/>
      <c r="C522" s="26"/>
      <c r="D522" s="26"/>
      <c r="E522" s="27"/>
    </row>
    <row r="523" customFormat="false" ht="13.8" hidden="false" customHeight="false" outlineLevel="0" collapsed="false">
      <c r="B523" s="25"/>
      <c r="C523" s="26"/>
      <c r="D523" s="26"/>
      <c r="E523" s="27"/>
    </row>
    <row r="524" customFormat="false" ht="13.8" hidden="false" customHeight="false" outlineLevel="0" collapsed="false">
      <c r="B524" s="25"/>
      <c r="C524" s="26"/>
      <c r="D524" s="26"/>
      <c r="E524" s="27"/>
    </row>
    <row r="525" customFormat="false" ht="13.8" hidden="false" customHeight="false" outlineLevel="0" collapsed="false">
      <c r="B525" s="25"/>
      <c r="C525" s="26"/>
      <c r="D525" s="26"/>
      <c r="E525" s="27"/>
    </row>
    <row r="526" customFormat="false" ht="13.8" hidden="false" customHeight="false" outlineLevel="0" collapsed="false">
      <c r="B526" s="25"/>
      <c r="C526" s="26"/>
      <c r="D526" s="26"/>
      <c r="E526" s="27"/>
    </row>
    <row r="527" customFormat="false" ht="13.8" hidden="false" customHeight="false" outlineLevel="0" collapsed="false">
      <c r="B527" s="25"/>
      <c r="C527" s="26"/>
      <c r="D527" s="26"/>
      <c r="E527" s="27"/>
    </row>
    <row r="528" customFormat="false" ht="13.8" hidden="false" customHeight="false" outlineLevel="0" collapsed="false">
      <c r="B528" s="25"/>
      <c r="C528" s="26"/>
      <c r="D528" s="26"/>
      <c r="E528" s="27"/>
    </row>
    <row r="529" customFormat="false" ht="13.8" hidden="false" customHeight="false" outlineLevel="0" collapsed="false">
      <c r="B529" s="25"/>
      <c r="C529" s="26"/>
      <c r="D529" s="26"/>
      <c r="E529" s="27"/>
    </row>
    <row r="530" customFormat="false" ht="13.8" hidden="false" customHeight="false" outlineLevel="0" collapsed="false">
      <c r="B530" s="25"/>
      <c r="C530" s="26"/>
      <c r="D530" s="26"/>
      <c r="E530" s="27"/>
    </row>
    <row r="531" customFormat="false" ht="13.8" hidden="false" customHeight="false" outlineLevel="0" collapsed="false">
      <c r="B531" s="25"/>
      <c r="C531" s="26"/>
      <c r="D531" s="26"/>
      <c r="E531" s="27"/>
    </row>
    <row r="532" customFormat="false" ht="13.8" hidden="false" customHeight="false" outlineLevel="0" collapsed="false">
      <c r="B532" s="25"/>
      <c r="C532" s="26"/>
      <c r="D532" s="26"/>
      <c r="E532" s="27"/>
    </row>
    <row r="533" customFormat="false" ht="13.8" hidden="false" customHeight="false" outlineLevel="0" collapsed="false">
      <c r="B533" s="25"/>
      <c r="C533" s="26"/>
      <c r="D533" s="26"/>
      <c r="E533" s="27"/>
    </row>
    <row r="534" customFormat="false" ht="13.8" hidden="false" customHeight="false" outlineLevel="0" collapsed="false">
      <c r="B534" s="25"/>
      <c r="C534" s="26"/>
      <c r="D534" s="26"/>
      <c r="E534" s="27"/>
    </row>
    <row r="535" customFormat="false" ht="13.8" hidden="false" customHeight="false" outlineLevel="0" collapsed="false">
      <c r="B535" s="25"/>
      <c r="C535" s="26"/>
      <c r="D535" s="26"/>
      <c r="E535" s="27"/>
    </row>
    <row r="536" customFormat="false" ht="13.8" hidden="false" customHeight="false" outlineLevel="0" collapsed="false">
      <c r="B536" s="25"/>
      <c r="C536" s="26"/>
      <c r="D536" s="26"/>
      <c r="E536" s="27"/>
    </row>
    <row r="537" customFormat="false" ht="13.8" hidden="false" customHeight="false" outlineLevel="0" collapsed="false">
      <c r="B537" s="25"/>
      <c r="C537" s="26"/>
      <c r="D537" s="26"/>
      <c r="E537" s="27"/>
    </row>
    <row r="538" customFormat="false" ht="13.8" hidden="false" customHeight="false" outlineLevel="0" collapsed="false">
      <c r="B538" s="25"/>
      <c r="C538" s="26"/>
      <c r="D538" s="26"/>
      <c r="E538" s="27"/>
    </row>
    <row r="539" customFormat="false" ht="13.8" hidden="false" customHeight="false" outlineLevel="0" collapsed="false">
      <c r="B539" s="25"/>
      <c r="C539" s="26"/>
      <c r="D539" s="26"/>
      <c r="E539" s="27"/>
    </row>
    <row r="540" customFormat="false" ht="13.8" hidden="false" customHeight="false" outlineLevel="0" collapsed="false">
      <c r="B540" s="25"/>
      <c r="C540" s="26"/>
      <c r="D540" s="26"/>
      <c r="E540" s="27"/>
    </row>
    <row r="541" customFormat="false" ht="13.8" hidden="false" customHeight="false" outlineLevel="0" collapsed="false">
      <c r="B541" s="25"/>
      <c r="C541" s="26"/>
      <c r="D541" s="26"/>
      <c r="E541" s="27"/>
    </row>
    <row r="542" customFormat="false" ht="13.8" hidden="false" customHeight="false" outlineLevel="0" collapsed="false">
      <c r="B542" s="25"/>
      <c r="C542" s="26"/>
      <c r="D542" s="26"/>
      <c r="E542" s="27"/>
    </row>
    <row r="543" customFormat="false" ht="13.8" hidden="false" customHeight="false" outlineLevel="0" collapsed="false">
      <c r="B543" s="25"/>
      <c r="C543" s="26"/>
      <c r="D543" s="26"/>
      <c r="E543" s="27"/>
    </row>
    <row r="544" customFormat="false" ht="13.8" hidden="false" customHeight="false" outlineLevel="0" collapsed="false">
      <c r="B544" s="25"/>
      <c r="C544" s="26"/>
      <c r="D544" s="26"/>
      <c r="E544" s="27"/>
    </row>
    <row r="545" customFormat="false" ht="13.8" hidden="false" customHeight="false" outlineLevel="0" collapsed="false">
      <c r="B545" s="25"/>
      <c r="C545" s="26"/>
      <c r="D545" s="26"/>
      <c r="E545" s="27"/>
    </row>
    <row r="546" customFormat="false" ht="13.8" hidden="false" customHeight="false" outlineLevel="0" collapsed="false">
      <c r="B546" s="25"/>
      <c r="C546" s="26"/>
      <c r="D546" s="26"/>
      <c r="E546" s="27"/>
    </row>
    <row r="547" customFormat="false" ht="13.8" hidden="false" customHeight="false" outlineLevel="0" collapsed="false">
      <c r="B547" s="25"/>
      <c r="C547" s="26"/>
      <c r="D547" s="26"/>
      <c r="E547" s="27"/>
    </row>
    <row r="548" customFormat="false" ht="13.8" hidden="false" customHeight="false" outlineLevel="0" collapsed="false">
      <c r="B548" s="25"/>
      <c r="C548" s="26"/>
      <c r="D548" s="26"/>
      <c r="E548" s="27"/>
    </row>
    <row r="549" customFormat="false" ht="13.8" hidden="false" customHeight="false" outlineLevel="0" collapsed="false">
      <c r="B549" s="25"/>
      <c r="C549" s="26"/>
      <c r="D549" s="26"/>
      <c r="E549" s="27"/>
    </row>
    <row r="550" customFormat="false" ht="13.8" hidden="false" customHeight="false" outlineLevel="0" collapsed="false">
      <c r="B550" s="25"/>
      <c r="C550" s="26"/>
      <c r="D550" s="26"/>
      <c r="E550" s="27"/>
    </row>
    <row r="551" customFormat="false" ht="13.8" hidden="false" customHeight="false" outlineLevel="0" collapsed="false">
      <c r="B551" s="25"/>
      <c r="C551" s="26"/>
      <c r="D551" s="26"/>
      <c r="E551" s="27"/>
    </row>
    <row r="552" customFormat="false" ht="13.8" hidden="false" customHeight="false" outlineLevel="0" collapsed="false">
      <c r="B552" s="25"/>
      <c r="C552" s="26"/>
      <c r="D552" s="26"/>
      <c r="E552" s="27"/>
    </row>
    <row r="553" customFormat="false" ht="13.8" hidden="false" customHeight="false" outlineLevel="0" collapsed="false">
      <c r="B553" s="25"/>
      <c r="C553" s="26"/>
      <c r="D553" s="26"/>
      <c r="E553" s="27"/>
    </row>
    <row r="554" customFormat="false" ht="13.8" hidden="false" customHeight="false" outlineLevel="0" collapsed="false">
      <c r="B554" s="25"/>
      <c r="C554" s="26"/>
      <c r="D554" s="26"/>
      <c r="E554" s="27"/>
    </row>
    <row r="555" customFormat="false" ht="13.8" hidden="false" customHeight="false" outlineLevel="0" collapsed="false">
      <c r="B555" s="25"/>
      <c r="C555" s="26"/>
      <c r="D555" s="26"/>
      <c r="E555" s="27"/>
    </row>
    <row r="556" customFormat="false" ht="13.8" hidden="false" customHeight="false" outlineLevel="0" collapsed="false">
      <c r="B556" s="25"/>
      <c r="C556" s="26"/>
      <c r="D556" s="26"/>
      <c r="E556" s="27"/>
    </row>
    <row r="557" customFormat="false" ht="13.8" hidden="false" customHeight="false" outlineLevel="0" collapsed="false">
      <c r="B557" s="25"/>
      <c r="C557" s="26"/>
      <c r="D557" s="26"/>
      <c r="E557" s="27"/>
    </row>
    <row r="558" customFormat="false" ht="13.8" hidden="false" customHeight="false" outlineLevel="0" collapsed="false">
      <c r="B558" s="25"/>
      <c r="C558" s="26"/>
      <c r="D558" s="26"/>
      <c r="E558" s="27"/>
    </row>
    <row r="559" customFormat="false" ht="13.8" hidden="false" customHeight="false" outlineLevel="0" collapsed="false">
      <c r="B559" s="25"/>
      <c r="C559" s="26"/>
      <c r="D559" s="26"/>
      <c r="E559" s="27"/>
    </row>
    <row r="560" customFormat="false" ht="13.8" hidden="false" customHeight="false" outlineLevel="0" collapsed="false">
      <c r="B560" s="25"/>
      <c r="C560" s="26"/>
      <c r="D560" s="26"/>
      <c r="E560" s="27"/>
    </row>
    <row r="561" customFormat="false" ht="13.8" hidden="false" customHeight="false" outlineLevel="0" collapsed="false">
      <c r="B561" s="25"/>
      <c r="C561" s="26"/>
      <c r="D561" s="26"/>
      <c r="E561" s="27"/>
    </row>
    <row r="562" customFormat="false" ht="13.8" hidden="false" customHeight="false" outlineLevel="0" collapsed="false">
      <c r="B562" s="25"/>
      <c r="C562" s="26"/>
      <c r="D562" s="26"/>
      <c r="E562" s="27"/>
    </row>
    <row r="563" customFormat="false" ht="13.8" hidden="false" customHeight="false" outlineLevel="0" collapsed="false">
      <c r="B563" s="25"/>
      <c r="C563" s="26"/>
      <c r="D563" s="26"/>
      <c r="E563" s="27"/>
    </row>
    <row r="564" customFormat="false" ht="13.8" hidden="false" customHeight="false" outlineLevel="0" collapsed="false">
      <c r="B564" s="25"/>
      <c r="C564" s="26"/>
      <c r="D564" s="26"/>
      <c r="E564" s="27"/>
    </row>
    <row r="565" customFormat="false" ht="13.8" hidden="false" customHeight="false" outlineLevel="0" collapsed="false">
      <c r="B565" s="25"/>
      <c r="C565" s="26"/>
      <c r="D565" s="26"/>
      <c r="E565" s="27"/>
    </row>
    <row r="566" customFormat="false" ht="13.8" hidden="false" customHeight="false" outlineLevel="0" collapsed="false">
      <c r="B566" s="25"/>
      <c r="C566" s="26"/>
      <c r="D566" s="26"/>
      <c r="E566" s="27"/>
    </row>
    <row r="567" customFormat="false" ht="13.8" hidden="false" customHeight="false" outlineLevel="0" collapsed="false">
      <c r="B567" s="25"/>
      <c r="C567" s="26"/>
      <c r="D567" s="26"/>
      <c r="E567" s="27"/>
    </row>
    <row r="568" customFormat="false" ht="13.8" hidden="false" customHeight="false" outlineLevel="0" collapsed="false">
      <c r="B568" s="25"/>
      <c r="C568" s="26"/>
      <c r="D568" s="26"/>
      <c r="E568" s="27"/>
    </row>
    <row r="569" customFormat="false" ht="13.8" hidden="false" customHeight="false" outlineLevel="0" collapsed="false">
      <c r="B569" s="25"/>
      <c r="C569" s="26"/>
      <c r="D569" s="26"/>
      <c r="E569" s="27"/>
    </row>
    <row r="570" customFormat="false" ht="13.8" hidden="false" customHeight="false" outlineLevel="0" collapsed="false">
      <c r="B570" s="25"/>
      <c r="C570" s="26"/>
      <c r="D570" s="26"/>
      <c r="E570" s="27"/>
    </row>
    <row r="571" customFormat="false" ht="13.8" hidden="false" customHeight="false" outlineLevel="0" collapsed="false">
      <c r="B571" s="25"/>
      <c r="C571" s="26"/>
      <c r="D571" s="26"/>
      <c r="E571" s="27"/>
    </row>
    <row r="572" customFormat="false" ht="13.8" hidden="false" customHeight="false" outlineLevel="0" collapsed="false">
      <c r="B572" s="25"/>
      <c r="C572" s="26"/>
      <c r="D572" s="26"/>
      <c r="E572" s="27"/>
    </row>
    <row r="573" customFormat="false" ht="13.8" hidden="false" customHeight="false" outlineLevel="0" collapsed="false">
      <c r="B573" s="25"/>
      <c r="C573" s="26"/>
      <c r="D573" s="26"/>
      <c r="E573" s="27"/>
    </row>
    <row r="574" customFormat="false" ht="13.8" hidden="false" customHeight="false" outlineLevel="0" collapsed="false">
      <c r="B574" s="25"/>
      <c r="C574" s="26"/>
      <c r="D574" s="26"/>
      <c r="E574" s="27"/>
    </row>
    <row r="575" customFormat="false" ht="13.8" hidden="false" customHeight="false" outlineLevel="0" collapsed="false">
      <c r="B575" s="25"/>
      <c r="C575" s="26"/>
      <c r="D575" s="26"/>
      <c r="E575" s="27"/>
    </row>
    <row r="576" customFormat="false" ht="13.8" hidden="false" customHeight="false" outlineLevel="0" collapsed="false">
      <c r="B576" s="25"/>
      <c r="C576" s="26"/>
      <c r="D576" s="26"/>
      <c r="E576" s="27"/>
    </row>
    <row r="577" customFormat="false" ht="13.8" hidden="false" customHeight="false" outlineLevel="0" collapsed="false">
      <c r="B577" s="25"/>
      <c r="C577" s="26"/>
      <c r="D577" s="26"/>
      <c r="E577" s="27"/>
    </row>
    <row r="578" customFormat="false" ht="13.8" hidden="false" customHeight="false" outlineLevel="0" collapsed="false">
      <c r="B578" s="25"/>
      <c r="C578" s="26"/>
      <c r="D578" s="26"/>
      <c r="E578" s="27"/>
    </row>
    <row r="579" customFormat="false" ht="13.8" hidden="false" customHeight="false" outlineLevel="0" collapsed="false">
      <c r="B579" s="25"/>
      <c r="C579" s="26"/>
      <c r="D579" s="26"/>
      <c r="E579" s="27"/>
    </row>
    <row r="580" customFormat="false" ht="13.8" hidden="false" customHeight="false" outlineLevel="0" collapsed="false">
      <c r="B580" s="25"/>
      <c r="C580" s="26"/>
      <c r="D580" s="26"/>
      <c r="E580" s="27"/>
    </row>
    <row r="581" customFormat="false" ht="13.8" hidden="false" customHeight="false" outlineLevel="0" collapsed="false">
      <c r="B581" s="25"/>
      <c r="C581" s="26"/>
      <c r="D581" s="26"/>
      <c r="E581" s="27"/>
    </row>
    <row r="582" customFormat="false" ht="13.8" hidden="false" customHeight="false" outlineLevel="0" collapsed="false">
      <c r="B582" s="25"/>
      <c r="C582" s="26"/>
      <c r="D582" s="26"/>
      <c r="E582" s="27"/>
    </row>
    <row r="583" customFormat="false" ht="13.8" hidden="false" customHeight="false" outlineLevel="0" collapsed="false">
      <c r="B583" s="25"/>
      <c r="C583" s="26"/>
      <c r="D583" s="26"/>
      <c r="E583" s="27"/>
    </row>
    <row r="584" customFormat="false" ht="13.8" hidden="false" customHeight="false" outlineLevel="0" collapsed="false">
      <c r="B584" s="25"/>
      <c r="C584" s="26"/>
      <c r="D584" s="26"/>
      <c r="E584" s="27"/>
    </row>
    <row r="585" customFormat="false" ht="13.8" hidden="false" customHeight="false" outlineLevel="0" collapsed="false">
      <c r="B585" s="25"/>
      <c r="C585" s="26"/>
      <c r="D585" s="26"/>
      <c r="E585" s="27"/>
    </row>
    <row r="586" customFormat="false" ht="13.8" hidden="false" customHeight="false" outlineLevel="0" collapsed="false">
      <c r="B586" s="25"/>
      <c r="C586" s="26"/>
      <c r="D586" s="26"/>
      <c r="E586" s="27"/>
    </row>
    <row r="587" customFormat="false" ht="13.8" hidden="false" customHeight="false" outlineLevel="0" collapsed="false">
      <c r="B587" s="25"/>
      <c r="C587" s="26"/>
      <c r="D587" s="26"/>
      <c r="E587" s="27"/>
    </row>
    <row r="588" customFormat="false" ht="13.8" hidden="false" customHeight="false" outlineLevel="0" collapsed="false">
      <c r="B588" s="25"/>
      <c r="C588" s="26"/>
      <c r="D588" s="26"/>
      <c r="E588" s="27"/>
    </row>
    <row r="589" customFormat="false" ht="13.8" hidden="false" customHeight="false" outlineLevel="0" collapsed="false">
      <c r="B589" s="25"/>
      <c r="C589" s="26"/>
      <c r="D589" s="26"/>
      <c r="E589" s="27"/>
    </row>
    <row r="590" customFormat="false" ht="13.8" hidden="false" customHeight="false" outlineLevel="0" collapsed="false">
      <c r="B590" s="25"/>
      <c r="C590" s="26"/>
      <c r="D590" s="26"/>
      <c r="E590" s="27"/>
    </row>
    <row r="591" customFormat="false" ht="13.8" hidden="false" customHeight="false" outlineLevel="0" collapsed="false">
      <c r="B591" s="25"/>
      <c r="C591" s="26"/>
      <c r="D591" s="26"/>
      <c r="E591" s="27"/>
    </row>
    <row r="592" customFormat="false" ht="13.8" hidden="false" customHeight="false" outlineLevel="0" collapsed="false">
      <c r="B592" s="25"/>
      <c r="C592" s="26"/>
      <c r="D592" s="26"/>
      <c r="E592" s="27"/>
    </row>
    <row r="593" customFormat="false" ht="13.8" hidden="false" customHeight="false" outlineLevel="0" collapsed="false">
      <c r="B593" s="25"/>
      <c r="C593" s="26"/>
      <c r="D593" s="26"/>
      <c r="E593" s="27"/>
    </row>
    <row r="594" customFormat="false" ht="13.8" hidden="false" customHeight="false" outlineLevel="0" collapsed="false">
      <c r="B594" s="25"/>
      <c r="C594" s="26"/>
      <c r="D594" s="26"/>
      <c r="E594" s="27"/>
    </row>
    <row r="595" customFormat="false" ht="13.8" hidden="false" customHeight="false" outlineLevel="0" collapsed="false">
      <c r="B595" s="25"/>
      <c r="C595" s="26"/>
      <c r="D595" s="26"/>
      <c r="E595" s="27"/>
    </row>
    <row r="596" customFormat="false" ht="13.8" hidden="false" customHeight="false" outlineLevel="0" collapsed="false">
      <c r="B596" s="25"/>
      <c r="C596" s="26"/>
      <c r="D596" s="26"/>
      <c r="E596" s="27"/>
    </row>
    <row r="597" customFormat="false" ht="13.8" hidden="false" customHeight="false" outlineLevel="0" collapsed="false">
      <c r="B597" s="25"/>
      <c r="C597" s="26"/>
      <c r="D597" s="26"/>
      <c r="E597" s="27"/>
    </row>
    <row r="598" customFormat="false" ht="13.8" hidden="false" customHeight="false" outlineLevel="0" collapsed="false">
      <c r="B598" s="25"/>
      <c r="C598" s="26"/>
      <c r="D598" s="26"/>
      <c r="E598" s="27"/>
    </row>
    <row r="599" customFormat="false" ht="13.8" hidden="false" customHeight="false" outlineLevel="0" collapsed="false">
      <c r="B599" s="25"/>
      <c r="C599" s="26"/>
      <c r="D599" s="26"/>
      <c r="E599" s="27"/>
    </row>
    <row r="600" customFormat="false" ht="13.8" hidden="false" customHeight="false" outlineLevel="0" collapsed="false">
      <c r="B600" s="25"/>
      <c r="C600" s="26"/>
      <c r="D600" s="26"/>
      <c r="E600" s="27"/>
    </row>
    <row r="601" customFormat="false" ht="13.8" hidden="false" customHeight="false" outlineLevel="0" collapsed="false">
      <c r="B601" s="25"/>
      <c r="C601" s="26"/>
      <c r="D601" s="26"/>
      <c r="E601" s="27"/>
    </row>
    <row r="602" customFormat="false" ht="13.8" hidden="false" customHeight="false" outlineLevel="0" collapsed="false">
      <c r="B602" s="25"/>
      <c r="C602" s="26"/>
      <c r="D602" s="26"/>
      <c r="E602" s="27"/>
    </row>
    <row r="603" customFormat="false" ht="13.8" hidden="false" customHeight="false" outlineLevel="0" collapsed="false">
      <c r="B603" s="25"/>
      <c r="C603" s="26"/>
      <c r="D603" s="26"/>
      <c r="E603" s="27"/>
    </row>
    <row r="604" customFormat="false" ht="13.8" hidden="false" customHeight="false" outlineLevel="0" collapsed="false">
      <c r="B604" s="25"/>
      <c r="C604" s="26"/>
      <c r="D604" s="26"/>
      <c r="E604" s="27"/>
    </row>
    <row r="605" customFormat="false" ht="13.8" hidden="false" customHeight="false" outlineLevel="0" collapsed="false">
      <c r="B605" s="25"/>
      <c r="C605" s="26"/>
      <c r="D605" s="26"/>
      <c r="E605" s="27"/>
    </row>
    <row r="606" customFormat="false" ht="13.8" hidden="false" customHeight="false" outlineLevel="0" collapsed="false">
      <c r="B606" s="25"/>
      <c r="C606" s="26"/>
      <c r="D606" s="26"/>
      <c r="E606" s="27"/>
    </row>
    <row r="607" customFormat="false" ht="13.8" hidden="false" customHeight="false" outlineLevel="0" collapsed="false">
      <c r="B607" s="25"/>
      <c r="C607" s="26"/>
      <c r="D607" s="26"/>
      <c r="E607" s="27"/>
    </row>
    <row r="608" customFormat="false" ht="13.8" hidden="false" customHeight="false" outlineLevel="0" collapsed="false">
      <c r="B608" s="25"/>
      <c r="C608" s="26"/>
      <c r="D608" s="26"/>
      <c r="E608" s="27"/>
    </row>
    <row r="609" customFormat="false" ht="13.8" hidden="false" customHeight="false" outlineLevel="0" collapsed="false">
      <c r="B609" s="25"/>
      <c r="C609" s="26"/>
      <c r="D609" s="26"/>
      <c r="E609" s="27"/>
    </row>
    <row r="610" customFormat="false" ht="13.8" hidden="false" customHeight="false" outlineLevel="0" collapsed="false">
      <c r="B610" s="25"/>
      <c r="C610" s="26"/>
      <c r="D610" s="26"/>
      <c r="E610" s="27"/>
    </row>
    <row r="611" customFormat="false" ht="13.8" hidden="false" customHeight="false" outlineLevel="0" collapsed="false">
      <c r="B611" s="25"/>
      <c r="C611" s="26"/>
      <c r="D611" s="26"/>
      <c r="E611" s="27"/>
    </row>
    <row r="612" customFormat="false" ht="13.8" hidden="false" customHeight="false" outlineLevel="0" collapsed="false">
      <c r="B612" s="25"/>
      <c r="C612" s="26"/>
      <c r="D612" s="26"/>
      <c r="E612" s="27"/>
    </row>
    <row r="613" customFormat="false" ht="13.8" hidden="false" customHeight="false" outlineLevel="0" collapsed="false">
      <c r="B613" s="25"/>
      <c r="C613" s="26"/>
      <c r="D613" s="26"/>
      <c r="E613" s="27"/>
    </row>
    <row r="614" customFormat="false" ht="13.8" hidden="false" customHeight="false" outlineLevel="0" collapsed="false">
      <c r="B614" s="25"/>
      <c r="C614" s="26"/>
      <c r="D614" s="26"/>
      <c r="E614" s="27"/>
    </row>
    <row r="615" customFormat="false" ht="13.8" hidden="false" customHeight="false" outlineLevel="0" collapsed="false">
      <c r="B615" s="25"/>
      <c r="C615" s="26"/>
      <c r="D615" s="26"/>
      <c r="E615" s="27"/>
    </row>
    <row r="616" customFormat="false" ht="13.8" hidden="false" customHeight="false" outlineLevel="0" collapsed="false">
      <c r="B616" s="25"/>
      <c r="C616" s="26"/>
      <c r="D616" s="26"/>
      <c r="E616" s="27"/>
    </row>
    <row r="617" customFormat="false" ht="13.8" hidden="false" customHeight="false" outlineLevel="0" collapsed="false">
      <c r="B617" s="25"/>
      <c r="C617" s="26"/>
      <c r="D617" s="26"/>
      <c r="E617" s="27"/>
    </row>
    <row r="618" customFormat="false" ht="13.8" hidden="false" customHeight="false" outlineLevel="0" collapsed="false">
      <c r="B618" s="25"/>
      <c r="C618" s="26"/>
      <c r="D618" s="26"/>
      <c r="E618" s="27"/>
    </row>
    <row r="619" customFormat="false" ht="13.8" hidden="false" customHeight="false" outlineLevel="0" collapsed="false">
      <c r="B619" s="25"/>
      <c r="C619" s="26"/>
      <c r="D619" s="26"/>
      <c r="E619" s="27"/>
    </row>
    <row r="620" customFormat="false" ht="13.8" hidden="false" customHeight="false" outlineLevel="0" collapsed="false">
      <c r="B620" s="25"/>
      <c r="C620" s="26"/>
      <c r="D620" s="26"/>
      <c r="E620" s="27"/>
    </row>
    <row r="621" customFormat="false" ht="13.8" hidden="false" customHeight="false" outlineLevel="0" collapsed="false">
      <c r="B621" s="25"/>
      <c r="C621" s="26"/>
      <c r="D621" s="26"/>
      <c r="E621" s="27"/>
    </row>
    <row r="622" customFormat="false" ht="13.8" hidden="false" customHeight="false" outlineLevel="0" collapsed="false">
      <c r="B622" s="25"/>
      <c r="C622" s="26"/>
      <c r="D622" s="26"/>
      <c r="E622" s="27"/>
    </row>
    <row r="623" customFormat="false" ht="13.8" hidden="false" customHeight="false" outlineLevel="0" collapsed="false">
      <c r="B623" s="25"/>
      <c r="C623" s="26"/>
      <c r="D623" s="26"/>
      <c r="E623" s="27"/>
    </row>
    <row r="624" customFormat="false" ht="13.8" hidden="false" customHeight="false" outlineLevel="0" collapsed="false">
      <c r="B624" s="25"/>
      <c r="C624" s="26"/>
      <c r="D624" s="26"/>
      <c r="E624" s="27"/>
    </row>
    <row r="625" customFormat="false" ht="13.8" hidden="false" customHeight="false" outlineLevel="0" collapsed="false">
      <c r="B625" s="25"/>
      <c r="C625" s="26"/>
      <c r="D625" s="26"/>
      <c r="E625" s="27"/>
    </row>
    <row r="626" customFormat="false" ht="13.8" hidden="false" customHeight="false" outlineLevel="0" collapsed="false">
      <c r="B626" s="25"/>
      <c r="C626" s="26"/>
      <c r="D626" s="26"/>
      <c r="E626" s="27"/>
    </row>
    <row r="627" customFormat="false" ht="13.8" hidden="false" customHeight="false" outlineLevel="0" collapsed="false">
      <c r="B627" s="25"/>
      <c r="C627" s="26"/>
      <c r="D627" s="26"/>
      <c r="E627" s="27"/>
    </row>
    <row r="628" customFormat="false" ht="13.8" hidden="false" customHeight="false" outlineLevel="0" collapsed="false">
      <c r="B628" s="25"/>
      <c r="C628" s="26"/>
      <c r="D628" s="26"/>
      <c r="E628" s="27"/>
    </row>
    <row r="629" customFormat="false" ht="13.8" hidden="false" customHeight="false" outlineLevel="0" collapsed="false">
      <c r="B629" s="25"/>
      <c r="C629" s="26"/>
      <c r="D629" s="26"/>
      <c r="E629" s="27"/>
    </row>
    <row r="630" customFormat="false" ht="13.8" hidden="false" customHeight="false" outlineLevel="0" collapsed="false">
      <c r="B630" s="25"/>
      <c r="C630" s="26"/>
      <c r="D630" s="26"/>
      <c r="E630" s="27"/>
    </row>
    <row r="631" customFormat="false" ht="13.8" hidden="false" customHeight="false" outlineLevel="0" collapsed="false">
      <c r="B631" s="25"/>
      <c r="C631" s="26"/>
      <c r="D631" s="26"/>
      <c r="E631" s="27"/>
    </row>
    <row r="632" customFormat="false" ht="13.8" hidden="false" customHeight="false" outlineLevel="0" collapsed="false">
      <c r="B632" s="25"/>
      <c r="C632" s="26"/>
      <c r="D632" s="26"/>
      <c r="E632" s="27"/>
    </row>
    <row r="633" customFormat="false" ht="13.8" hidden="false" customHeight="false" outlineLevel="0" collapsed="false">
      <c r="B633" s="25"/>
      <c r="C633" s="26"/>
      <c r="D633" s="26"/>
      <c r="E633" s="27"/>
    </row>
    <row r="634" customFormat="false" ht="13.8" hidden="false" customHeight="false" outlineLevel="0" collapsed="false">
      <c r="B634" s="25"/>
      <c r="C634" s="26"/>
      <c r="D634" s="26"/>
      <c r="E634" s="27"/>
    </row>
    <row r="635" customFormat="false" ht="13.8" hidden="false" customHeight="false" outlineLevel="0" collapsed="false">
      <c r="B635" s="25"/>
      <c r="C635" s="26"/>
      <c r="D635" s="26"/>
      <c r="E635" s="27"/>
    </row>
    <row r="636" customFormat="false" ht="13.8" hidden="false" customHeight="false" outlineLevel="0" collapsed="false">
      <c r="B636" s="25"/>
      <c r="C636" s="26"/>
      <c r="D636" s="26"/>
      <c r="E636" s="27"/>
    </row>
    <row r="637" customFormat="false" ht="13.8" hidden="false" customHeight="false" outlineLevel="0" collapsed="false">
      <c r="B637" s="25"/>
      <c r="C637" s="26"/>
      <c r="D637" s="26"/>
      <c r="E637" s="27"/>
    </row>
    <row r="638" customFormat="false" ht="13.8" hidden="false" customHeight="false" outlineLevel="0" collapsed="false">
      <c r="B638" s="25"/>
      <c r="C638" s="26"/>
      <c r="D638" s="26"/>
      <c r="E638" s="27"/>
    </row>
    <row r="639" customFormat="false" ht="13.8" hidden="false" customHeight="false" outlineLevel="0" collapsed="false">
      <c r="B639" s="25"/>
      <c r="C639" s="26"/>
      <c r="D639" s="26"/>
      <c r="E639" s="27"/>
    </row>
    <row r="640" customFormat="false" ht="13.8" hidden="false" customHeight="false" outlineLevel="0" collapsed="false">
      <c r="B640" s="25"/>
      <c r="C640" s="26"/>
      <c r="D640" s="26"/>
      <c r="E640" s="27"/>
    </row>
    <row r="641" customFormat="false" ht="13.8" hidden="false" customHeight="false" outlineLevel="0" collapsed="false">
      <c r="B641" s="25"/>
      <c r="C641" s="26"/>
      <c r="D641" s="26"/>
      <c r="E641" s="27"/>
    </row>
    <row r="642" customFormat="false" ht="13.8" hidden="false" customHeight="false" outlineLevel="0" collapsed="false">
      <c r="B642" s="25"/>
      <c r="C642" s="26"/>
      <c r="D642" s="26"/>
      <c r="E642" s="27"/>
    </row>
    <row r="643" customFormat="false" ht="13.8" hidden="false" customHeight="false" outlineLevel="0" collapsed="false">
      <c r="B643" s="25"/>
      <c r="C643" s="26"/>
      <c r="D643" s="26"/>
      <c r="E643" s="27"/>
    </row>
    <row r="644" customFormat="false" ht="13.8" hidden="false" customHeight="false" outlineLevel="0" collapsed="false">
      <c r="B644" s="25"/>
      <c r="C644" s="26"/>
      <c r="D644" s="26"/>
      <c r="E644" s="27"/>
    </row>
    <row r="645" customFormat="false" ht="13.8" hidden="false" customHeight="false" outlineLevel="0" collapsed="false">
      <c r="B645" s="25"/>
      <c r="C645" s="26"/>
      <c r="D645" s="26"/>
      <c r="E645" s="27"/>
    </row>
    <row r="646" customFormat="false" ht="13.8" hidden="false" customHeight="false" outlineLevel="0" collapsed="false">
      <c r="B646" s="25"/>
      <c r="C646" s="26"/>
      <c r="D646" s="26"/>
      <c r="E646" s="27"/>
    </row>
    <row r="647" customFormat="false" ht="13.8" hidden="false" customHeight="false" outlineLevel="0" collapsed="false">
      <c r="B647" s="25"/>
      <c r="C647" s="26"/>
      <c r="D647" s="26"/>
      <c r="E647" s="27"/>
    </row>
    <row r="648" customFormat="false" ht="13.8" hidden="false" customHeight="false" outlineLevel="0" collapsed="false">
      <c r="B648" s="25"/>
      <c r="C648" s="26"/>
      <c r="D648" s="26"/>
      <c r="E648" s="27"/>
    </row>
    <row r="649" customFormat="false" ht="13.8" hidden="false" customHeight="false" outlineLevel="0" collapsed="false">
      <c r="B649" s="25"/>
      <c r="C649" s="26"/>
      <c r="D649" s="26"/>
      <c r="E649" s="27"/>
    </row>
    <row r="650" customFormat="false" ht="13.8" hidden="false" customHeight="false" outlineLevel="0" collapsed="false">
      <c r="B650" s="25"/>
      <c r="C650" s="26"/>
      <c r="D650" s="26"/>
      <c r="E650" s="27"/>
    </row>
    <row r="651" customFormat="false" ht="13.8" hidden="false" customHeight="false" outlineLevel="0" collapsed="false">
      <c r="B651" s="25"/>
      <c r="C651" s="26"/>
      <c r="D651" s="26"/>
      <c r="E651" s="27"/>
    </row>
    <row r="652" customFormat="false" ht="13.8" hidden="false" customHeight="false" outlineLevel="0" collapsed="false">
      <c r="B652" s="25"/>
      <c r="C652" s="26"/>
      <c r="D652" s="26"/>
      <c r="E652" s="27"/>
    </row>
    <row r="653" customFormat="false" ht="13.8" hidden="false" customHeight="false" outlineLevel="0" collapsed="false">
      <c r="B653" s="25"/>
      <c r="C653" s="26"/>
      <c r="D653" s="26"/>
      <c r="E653" s="27"/>
    </row>
    <row r="654" customFormat="false" ht="13.8" hidden="false" customHeight="false" outlineLevel="0" collapsed="false">
      <c r="B654" s="25"/>
      <c r="C654" s="26"/>
      <c r="D654" s="26"/>
      <c r="E654" s="27"/>
    </row>
    <row r="655" customFormat="false" ht="13.8" hidden="false" customHeight="false" outlineLevel="0" collapsed="false">
      <c r="B655" s="25"/>
      <c r="C655" s="26"/>
      <c r="D655" s="26"/>
      <c r="E655" s="27"/>
    </row>
    <row r="656" customFormat="false" ht="13.8" hidden="false" customHeight="false" outlineLevel="0" collapsed="false">
      <c r="B656" s="25"/>
      <c r="C656" s="26"/>
      <c r="D656" s="26"/>
      <c r="E656" s="27"/>
    </row>
    <row r="657" customFormat="false" ht="13.8" hidden="false" customHeight="false" outlineLevel="0" collapsed="false">
      <c r="B657" s="25"/>
      <c r="C657" s="26"/>
      <c r="D657" s="26"/>
      <c r="E657" s="27"/>
    </row>
    <row r="658" customFormat="false" ht="13.8" hidden="false" customHeight="false" outlineLevel="0" collapsed="false">
      <c r="B658" s="25"/>
      <c r="C658" s="26"/>
      <c r="D658" s="26"/>
      <c r="E658" s="27"/>
    </row>
    <row r="659" customFormat="false" ht="13.8" hidden="false" customHeight="false" outlineLevel="0" collapsed="false">
      <c r="B659" s="25"/>
      <c r="C659" s="26"/>
      <c r="D659" s="26"/>
      <c r="E659" s="27"/>
    </row>
    <row r="660" customFormat="false" ht="13.8" hidden="false" customHeight="false" outlineLevel="0" collapsed="false">
      <c r="B660" s="25"/>
      <c r="C660" s="26"/>
      <c r="D660" s="26"/>
      <c r="E660" s="27"/>
    </row>
    <row r="661" customFormat="false" ht="13.8" hidden="false" customHeight="false" outlineLevel="0" collapsed="false">
      <c r="B661" s="25"/>
      <c r="C661" s="26"/>
      <c r="D661" s="26"/>
      <c r="E661" s="27"/>
    </row>
    <row r="662" customFormat="false" ht="13.8" hidden="false" customHeight="false" outlineLevel="0" collapsed="false">
      <c r="B662" s="25"/>
      <c r="C662" s="26"/>
      <c r="D662" s="26"/>
      <c r="E662" s="27"/>
    </row>
    <row r="663" customFormat="false" ht="13.8" hidden="false" customHeight="false" outlineLevel="0" collapsed="false">
      <c r="B663" s="25"/>
      <c r="C663" s="26"/>
      <c r="D663" s="26"/>
      <c r="E663" s="27"/>
    </row>
    <row r="664" customFormat="false" ht="13.8" hidden="false" customHeight="false" outlineLevel="0" collapsed="false">
      <c r="B664" s="25"/>
      <c r="C664" s="26"/>
      <c r="D664" s="26"/>
      <c r="E664" s="27"/>
    </row>
    <row r="665" customFormat="false" ht="13.8" hidden="false" customHeight="false" outlineLevel="0" collapsed="false">
      <c r="B665" s="25"/>
      <c r="C665" s="26"/>
      <c r="D665" s="26"/>
      <c r="E665" s="27"/>
    </row>
    <row r="666" customFormat="false" ht="13.8" hidden="false" customHeight="false" outlineLevel="0" collapsed="false">
      <c r="B666" s="25"/>
      <c r="C666" s="26"/>
      <c r="D666" s="26"/>
      <c r="E666" s="27"/>
    </row>
    <row r="667" customFormat="false" ht="13.8" hidden="false" customHeight="false" outlineLevel="0" collapsed="false">
      <c r="B667" s="25"/>
      <c r="C667" s="26"/>
      <c r="D667" s="26"/>
      <c r="E667" s="27"/>
    </row>
    <row r="668" customFormat="false" ht="13.8" hidden="false" customHeight="false" outlineLevel="0" collapsed="false">
      <c r="B668" s="25"/>
      <c r="C668" s="26"/>
      <c r="D668" s="26"/>
      <c r="E668" s="27"/>
    </row>
    <row r="669" customFormat="false" ht="13.8" hidden="false" customHeight="false" outlineLevel="0" collapsed="false">
      <c r="B669" s="25"/>
      <c r="C669" s="26"/>
      <c r="D669" s="26"/>
      <c r="E669" s="27"/>
    </row>
    <row r="670" customFormat="false" ht="13.8" hidden="false" customHeight="false" outlineLevel="0" collapsed="false">
      <c r="B670" s="25"/>
      <c r="C670" s="26"/>
      <c r="D670" s="26"/>
      <c r="E670" s="27"/>
    </row>
    <row r="671" customFormat="false" ht="13.8" hidden="false" customHeight="false" outlineLevel="0" collapsed="false">
      <c r="B671" s="25"/>
      <c r="C671" s="26"/>
      <c r="D671" s="26"/>
      <c r="E671" s="27"/>
    </row>
    <row r="672" customFormat="false" ht="13.8" hidden="false" customHeight="false" outlineLevel="0" collapsed="false">
      <c r="B672" s="25"/>
      <c r="C672" s="26"/>
      <c r="D672" s="26"/>
      <c r="E672" s="27"/>
    </row>
    <row r="673" customFormat="false" ht="13.8" hidden="false" customHeight="false" outlineLevel="0" collapsed="false">
      <c r="B673" s="25"/>
      <c r="C673" s="26"/>
      <c r="D673" s="26"/>
      <c r="E673" s="27"/>
    </row>
    <row r="674" customFormat="false" ht="13.8" hidden="false" customHeight="false" outlineLevel="0" collapsed="false">
      <c r="B674" s="25"/>
      <c r="C674" s="26"/>
      <c r="D674" s="26"/>
      <c r="E674" s="27"/>
    </row>
    <row r="675" customFormat="false" ht="13.8" hidden="false" customHeight="false" outlineLevel="0" collapsed="false">
      <c r="B675" s="25"/>
      <c r="C675" s="26"/>
      <c r="D675" s="26"/>
      <c r="E675" s="27"/>
    </row>
    <row r="676" customFormat="false" ht="13.8" hidden="false" customHeight="false" outlineLevel="0" collapsed="false">
      <c r="B676" s="25"/>
      <c r="C676" s="26"/>
      <c r="D676" s="26"/>
      <c r="E676" s="27"/>
    </row>
    <row r="677" customFormat="false" ht="13.8" hidden="false" customHeight="false" outlineLevel="0" collapsed="false">
      <c r="B677" s="25"/>
      <c r="C677" s="26"/>
      <c r="D677" s="26"/>
      <c r="E677" s="27"/>
    </row>
    <row r="678" customFormat="false" ht="13.8" hidden="false" customHeight="false" outlineLevel="0" collapsed="false">
      <c r="B678" s="25"/>
      <c r="C678" s="26"/>
      <c r="D678" s="26"/>
      <c r="E678" s="27"/>
    </row>
    <row r="679" customFormat="false" ht="13.8" hidden="false" customHeight="false" outlineLevel="0" collapsed="false">
      <c r="B679" s="25"/>
      <c r="C679" s="26"/>
      <c r="D679" s="26"/>
      <c r="E679" s="27"/>
    </row>
    <row r="680" customFormat="false" ht="13.8" hidden="false" customHeight="false" outlineLevel="0" collapsed="false">
      <c r="B680" s="25"/>
      <c r="C680" s="26"/>
      <c r="D680" s="26"/>
      <c r="E680" s="27"/>
    </row>
    <row r="681" customFormat="false" ht="13.8" hidden="false" customHeight="false" outlineLevel="0" collapsed="false">
      <c r="B681" s="25"/>
      <c r="C681" s="26"/>
      <c r="D681" s="26"/>
      <c r="E681" s="27"/>
    </row>
    <row r="682" customFormat="false" ht="13.8" hidden="false" customHeight="false" outlineLevel="0" collapsed="false">
      <c r="B682" s="25"/>
      <c r="C682" s="26"/>
      <c r="D682" s="26"/>
      <c r="E682" s="27"/>
    </row>
    <row r="683" customFormat="false" ht="13.8" hidden="false" customHeight="false" outlineLevel="0" collapsed="false">
      <c r="B683" s="25"/>
      <c r="C683" s="26"/>
      <c r="D683" s="26"/>
      <c r="E683" s="27"/>
    </row>
    <row r="684" customFormat="false" ht="13.8" hidden="false" customHeight="false" outlineLevel="0" collapsed="false">
      <c r="B684" s="25"/>
      <c r="C684" s="26"/>
      <c r="D684" s="26"/>
      <c r="E684" s="27"/>
    </row>
    <row r="685" customFormat="false" ht="13.8" hidden="false" customHeight="false" outlineLevel="0" collapsed="false">
      <c r="B685" s="25"/>
      <c r="C685" s="26"/>
      <c r="D685" s="26"/>
      <c r="E685" s="27"/>
    </row>
    <row r="686" customFormat="false" ht="13.8" hidden="false" customHeight="false" outlineLevel="0" collapsed="false">
      <c r="B686" s="25"/>
      <c r="C686" s="26"/>
      <c r="D686" s="26"/>
      <c r="E686" s="27"/>
    </row>
    <row r="687" customFormat="false" ht="13.8" hidden="false" customHeight="false" outlineLevel="0" collapsed="false">
      <c r="B687" s="25"/>
      <c r="C687" s="26"/>
      <c r="D687" s="26"/>
      <c r="E687" s="27"/>
    </row>
    <row r="688" customFormat="false" ht="13.8" hidden="false" customHeight="false" outlineLevel="0" collapsed="false">
      <c r="B688" s="25"/>
      <c r="C688" s="26"/>
      <c r="D688" s="26"/>
      <c r="E688" s="27"/>
    </row>
    <row r="689" customFormat="false" ht="13.8" hidden="false" customHeight="false" outlineLevel="0" collapsed="false">
      <c r="B689" s="25"/>
      <c r="C689" s="26"/>
      <c r="D689" s="26"/>
      <c r="E689" s="27"/>
    </row>
    <row r="690" customFormat="false" ht="13.8" hidden="false" customHeight="false" outlineLevel="0" collapsed="false">
      <c r="B690" s="25"/>
      <c r="C690" s="26"/>
      <c r="D690" s="26"/>
      <c r="E690" s="27"/>
    </row>
    <row r="691" customFormat="false" ht="13.8" hidden="false" customHeight="false" outlineLevel="0" collapsed="false">
      <c r="B691" s="25"/>
      <c r="C691" s="26"/>
      <c r="D691" s="26"/>
      <c r="E691" s="27"/>
    </row>
    <row r="692" customFormat="false" ht="13.8" hidden="false" customHeight="false" outlineLevel="0" collapsed="false">
      <c r="B692" s="25"/>
      <c r="C692" s="26"/>
      <c r="D692" s="26"/>
      <c r="E692" s="27"/>
    </row>
    <row r="693" customFormat="false" ht="13.8" hidden="false" customHeight="false" outlineLevel="0" collapsed="false">
      <c r="B693" s="25"/>
      <c r="C693" s="26"/>
      <c r="D693" s="26"/>
      <c r="E693" s="27"/>
    </row>
    <row r="694" customFormat="false" ht="13.8" hidden="false" customHeight="false" outlineLevel="0" collapsed="false">
      <c r="B694" s="25"/>
      <c r="C694" s="26"/>
      <c r="D694" s="26"/>
      <c r="E694" s="27"/>
    </row>
    <row r="695" customFormat="false" ht="13.8" hidden="false" customHeight="false" outlineLevel="0" collapsed="false">
      <c r="B695" s="25"/>
      <c r="C695" s="26"/>
      <c r="D695" s="26"/>
      <c r="E695" s="27"/>
    </row>
    <row r="696" customFormat="false" ht="13.8" hidden="false" customHeight="false" outlineLevel="0" collapsed="false">
      <c r="B696" s="25"/>
      <c r="C696" s="26"/>
      <c r="D696" s="26"/>
      <c r="E696" s="27"/>
    </row>
    <row r="697" customFormat="false" ht="13.8" hidden="false" customHeight="false" outlineLevel="0" collapsed="false">
      <c r="B697" s="25"/>
      <c r="C697" s="26"/>
      <c r="D697" s="26"/>
      <c r="E697" s="27"/>
    </row>
    <row r="698" customFormat="false" ht="13.8" hidden="false" customHeight="false" outlineLevel="0" collapsed="false">
      <c r="B698" s="25"/>
      <c r="C698" s="26"/>
      <c r="D698" s="26"/>
      <c r="E698" s="27"/>
    </row>
    <row r="699" customFormat="false" ht="13.8" hidden="false" customHeight="false" outlineLevel="0" collapsed="false">
      <c r="B699" s="25"/>
      <c r="C699" s="26"/>
      <c r="D699" s="26"/>
      <c r="E699" s="27"/>
    </row>
    <row r="700" customFormat="false" ht="13.8" hidden="false" customHeight="false" outlineLevel="0" collapsed="false">
      <c r="B700" s="25"/>
      <c r="C700" s="26"/>
      <c r="D700" s="26"/>
      <c r="E700" s="27"/>
    </row>
    <row r="701" customFormat="false" ht="13.8" hidden="false" customHeight="false" outlineLevel="0" collapsed="false">
      <c r="B701" s="25"/>
      <c r="C701" s="26"/>
      <c r="D701" s="26"/>
      <c r="E701" s="27"/>
    </row>
    <row r="702" customFormat="false" ht="13.8" hidden="false" customHeight="false" outlineLevel="0" collapsed="false">
      <c r="B702" s="25"/>
      <c r="C702" s="26"/>
      <c r="D702" s="26"/>
      <c r="E702" s="27"/>
    </row>
    <row r="703" customFormat="false" ht="13.8" hidden="false" customHeight="false" outlineLevel="0" collapsed="false">
      <c r="B703" s="25"/>
      <c r="C703" s="26"/>
      <c r="D703" s="26"/>
      <c r="E703" s="27"/>
    </row>
    <row r="704" customFormat="false" ht="13.8" hidden="false" customHeight="false" outlineLevel="0" collapsed="false">
      <c r="B704" s="25"/>
      <c r="C704" s="26"/>
      <c r="D704" s="26"/>
      <c r="E704" s="27"/>
    </row>
    <row r="705" customFormat="false" ht="13.8" hidden="false" customHeight="false" outlineLevel="0" collapsed="false">
      <c r="B705" s="25"/>
      <c r="C705" s="26"/>
      <c r="D705" s="26"/>
      <c r="E705" s="27"/>
    </row>
    <row r="706" customFormat="false" ht="13.8" hidden="false" customHeight="false" outlineLevel="0" collapsed="false">
      <c r="B706" s="25"/>
      <c r="C706" s="26"/>
      <c r="D706" s="26"/>
      <c r="E706" s="27"/>
    </row>
    <row r="707" customFormat="false" ht="13.8" hidden="false" customHeight="false" outlineLevel="0" collapsed="false">
      <c r="B707" s="25"/>
      <c r="C707" s="26"/>
      <c r="D707" s="26"/>
      <c r="E707" s="27"/>
    </row>
    <row r="708" customFormat="false" ht="13.8" hidden="false" customHeight="false" outlineLevel="0" collapsed="false">
      <c r="B708" s="25"/>
      <c r="C708" s="26"/>
      <c r="D708" s="26"/>
      <c r="E708" s="27"/>
    </row>
    <row r="709" customFormat="false" ht="13.8" hidden="false" customHeight="false" outlineLevel="0" collapsed="false">
      <c r="B709" s="25"/>
      <c r="C709" s="26"/>
      <c r="D709" s="26"/>
      <c r="E709" s="27"/>
    </row>
    <row r="710" customFormat="false" ht="13.8" hidden="false" customHeight="false" outlineLevel="0" collapsed="false">
      <c r="B710" s="25"/>
      <c r="C710" s="26"/>
      <c r="D710" s="26"/>
      <c r="E710" s="27"/>
    </row>
    <row r="711" customFormat="false" ht="13.8" hidden="false" customHeight="false" outlineLevel="0" collapsed="false">
      <c r="B711" s="25"/>
      <c r="C711" s="26"/>
      <c r="D711" s="26"/>
      <c r="E711" s="27"/>
    </row>
    <row r="712" customFormat="false" ht="13.8" hidden="false" customHeight="false" outlineLevel="0" collapsed="false">
      <c r="B712" s="25"/>
      <c r="C712" s="26"/>
      <c r="D712" s="26"/>
      <c r="E712" s="27"/>
    </row>
    <row r="713" customFormat="false" ht="13.8" hidden="false" customHeight="false" outlineLevel="0" collapsed="false">
      <c r="B713" s="25"/>
      <c r="C713" s="26"/>
      <c r="D713" s="26"/>
      <c r="E713" s="27"/>
    </row>
    <row r="714" customFormat="false" ht="13.8" hidden="false" customHeight="false" outlineLevel="0" collapsed="false">
      <c r="B714" s="25"/>
      <c r="C714" s="26"/>
      <c r="D714" s="26"/>
      <c r="E714" s="27"/>
    </row>
    <row r="715" customFormat="false" ht="13.8" hidden="false" customHeight="false" outlineLevel="0" collapsed="false">
      <c r="B715" s="25"/>
      <c r="C715" s="26"/>
      <c r="D715" s="26"/>
      <c r="E715" s="27"/>
    </row>
    <row r="716" customFormat="false" ht="13.8" hidden="false" customHeight="false" outlineLevel="0" collapsed="false">
      <c r="B716" s="25"/>
      <c r="C716" s="26"/>
      <c r="D716" s="26"/>
      <c r="E716" s="27"/>
    </row>
    <row r="717" customFormat="false" ht="13.8" hidden="false" customHeight="false" outlineLevel="0" collapsed="false">
      <c r="B717" s="25"/>
      <c r="C717" s="26"/>
      <c r="D717" s="26"/>
      <c r="E717" s="27"/>
    </row>
    <row r="718" customFormat="false" ht="13.8" hidden="false" customHeight="false" outlineLevel="0" collapsed="false">
      <c r="B718" s="25"/>
      <c r="C718" s="26"/>
      <c r="D718" s="26"/>
      <c r="E718" s="27"/>
    </row>
    <row r="719" customFormat="false" ht="13.8" hidden="false" customHeight="false" outlineLevel="0" collapsed="false">
      <c r="B719" s="25"/>
      <c r="C719" s="26"/>
      <c r="D719" s="26"/>
      <c r="E719" s="27"/>
    </row>
    <row r="720" customFormat="false" ht="13.8" hidden="false" customHeight="false" outlineLevel="0" collapsed="false">
      <c r="B720" s="25"/>
      <c r="C720" s="26"/>
      <c r="D720" s="26"/>
      <c r="E720" s="27"/>
    </row>
    <row r="721" customFormat="false" ht="13.8" hidden="false" customHeight="false" outlineLevel="0" collapsed="false">
      <c r="B721" s="25"/>
      <c r="C721" s="26"/>
      <c r="D721" s="26"/>
      <c r="E721" s="27"/>
    </row>
    <row r="722" customFormat="false" ht="13.8" hidden="false" customHeight="false" outlineLevel="0" collapsed="false">
      <c r="B722" s="25"/>
      <c r="C722" s="26"/>
      <c r="D722" s="26"/>
      <c r="E722" s="27"/>
    </row>
    <row r="723" customFormat="false" ht="13.8" hidden="false" customHeight="false" outlineLevel="0" collapsed="false">
      <c r="B723" s="25"/>
      <c r="C723" s="26"/>
      <c r="D723" s="26"/>
      <c r="E723" s="27"/>
    </row>
    <row r="724" customFormat="false" ht="13.8" hidden="false" customHeight="false" outlineLevel="0" collapsed="false">
      <c r="B724" s="25"/>
      <c r="C724" s="26"/>
      <c r="D724" s="26"/>
      <c r="E724" s="27"/>
    </row>
    <row r="725" customFormat="false" ht="13.8" hidden="false" customHeight="false" outlineLevel="0" collapsed="false">
      <c r="B725" s="25"/>
      <c r="C725" s="26"/>
      <c r="D725" s="26"/>
      <c r="E725" s="27"/>
    </row>
    <row r="726" customFormat="false" ht="13.8" hidden="false" customHeight="false" outlineLevel="0" collapsed="false">
      <c r="B726" s="25"/>
      <c r="C726" s="26"/>
      <c r="D726" s="26"/>
      <c r="E726" s="27"/>
    </row>
    <row r="727" customFormat="false" ht="13.8" hidden="false" customHeight="false" outlineLevel="0" collapsed="false">
      <c r="B727" s="25"/>
      <c r="C727" s="26"/>
      <c r="D727" s="26"/>
      <c r="E727" s="27"/>
    </row>
    <row r="728" customFormat="false" ht="13.8" hidden="false" customHeight="false" outlineLevel="0" collapsed="false">
      <c r="B728" s="25"/>
      <c r="C728" s="26"/>
      <c r="D728" s="26"/>
      <c r="E728" s="27"/>
    </row>
    <row r="729" customFormat="false" ht="13.8" hidden="false" customHeight="false" outlineLevel="0" collapsed="false">
      <c r="B729" s="25"/>
      <c r="C729" s="26"/>
      <c r="D729" s="26"/>
      <c r="E729" s="27"/>
    </row>
    <row r="730" customFormat="false" ht="13.8" hidden="false" customHeight="false" outlineLevel="0" collapsed="false">
      <c r="B730" s="25"/>
      <c r="C730" s="26"/>
      <c r="D730" s="26"/>
      <c r="E730" s="27"/>
    </row>
    <row r="731" customFormat="false" ht="13.8" hidden="false" customHeight="false" outlineLevel="0" collapsed="false">
      <c r="B731" s="25"/>
      <c r="C731" s="26"/>
      <c r="D731" s="26"/>
      <c r="E731" s="27"/>
    </row>
    <row r="732" customFormat="false" ht="13.8" hidden="false" customHeight="false" outlineLevel="0" collapsed="false">
      <c r="B732" s="25"/>
      <c r="C732" s="26"/>
      <c r="D732" s="26"/>
      <c r="E732" s="27"/>
    </row>
    <row r="733" customFormat="false" ht="13.8" hidden="false" customHeight="false" outlineLevel="0" collapsed="false">
      <c r="B733" s="25"/>
      <c r="C733" s="26"/>
      <c r="D733" s="26"/>
      <c r="E733" s="27"/>
    </row>
    <row r="734" customFormat="false" ht="13.8" hidden="false" customHeight="false" outlineLevel="0" collapsed="false">
      <c r="B734" s="25"/>
      <c r="C734" s="26"/>
      <c r="D734" s="26"/>
      <c r="E734" s="27"/>
    </row>
    <row r="735" customFormat="false" ht="13.8" hidden="false" customHeight="false" outlineLevel="0" collapsed="false">
      <c r="B735" s="25"/>
      <c r="C735" s="26"/>
      <c r="D735" s="26"/>
      <c r="E735" s="27"/>
    </row>
    <row r="736" customFormat="false" ht="13.8" hidden="false" customHeight="false" outlineLevel="0" collapsed="false">
      <c r="B736" s="25"/>
      <c r="C736" s="26"/>
      <c r="D736" s="26"/>
      <c r="E736" s="27"/>
    </row>
    <row r="737" customFormat="false" ht="13.8" hidden="false" customHeight="false" outlineLevel="0" collapsed="false">
      <c r="B737" s="25"/>
      <c r="C737" s="26"/>
      <c r="D737" s="26"/>
      <c r="E737" s="27"/>
    </row>
    <row r="738" customFormat="false" ht="13.8" hidden="false" customHeight="false" outlineLevel="0" collapsed="false">
      <c r="B738" s="25"/>
      <c r="C738" s="26"/>
      <c r="D738" s="26"/>
      <c r="E738" s="27"/>
    </row>
    <row r="739" customFormat="false" ht="13.8" hidden="false" customHeight="false" outlineLevel="0" collapsed="false">
      <c r="B739" s="25"/>
      <c r="C739" s="26"/>
      <c r="D739" s="26"/>
      <c r="E739" s="27"/>
    </row>
    <row r="740" customFormat="false" ht="13.8" hidden="false" customHeight="false" outlineLevel="0" collapsed="false">
      <c r="B740" s="25"/>
      <c r="C740" s="26"/>
      <c r="D740" s="26"/>
      <c r="E740" s="27"/>
    </row>
    <row r="741" customFormat="false" ht="13.8" hidden="false" customHeight="false" outlineLevel="0" collapsed="false">
      <c r="B741" s="25"/>
      <c r="C741" s="26"/>
      <c r="D741" s="26"/>
      <c r="E741" s="27"/>
    </row>
    <row r="742" customFormat="false" ht="13.8" hidden="false" customHeight="false" outlineLevel="0" collapsed="false">
      <c r="B742" s="25"/>
      <c r="C742" s="26"/>
      <c r="D742" s="26"/>
      <c r="E742" s="27"/>
    </row>
    <row r="743" customFormat="false" ht="13.8" hidden="false" customHeight="false" outlineLevel="0" collapsed="false">
      <c r="B743" s="25"/>
      <c r="C743" s="26"/>
      <c r="D743" s="26"/>
      <c r="E743" s="27"/>
    </row>
    <row r="744" customFormat="false" ht="13.8" hidden="false" customHeight="false" outlineLevel="0" collapsed="false">
      <c r="B744" s="25"/>
      <c r="C744" s="26"/>
      <c r="D744" s="26"/>
      <c r="E744" s="27"/>
    </row>
    <row r="745" customFormat="false" ht="13.8" hidden="false" customHeight="false" outlineLevel="0" collapsed="false">
      <c r="B745" s="25"/>
      <c r="C745" s="26"/>
      <c r="D745" s="26"/>
      <c r="E745" s="27"/>
    </row>
    <row r="746" customFormat="false" ht="13.8" hidden="false" customHeight="false" outlineLevel="0" collapsed="false">
      <c r="B746" s="25"/>
      <c r="C746" s="26"/>
      <c r="D746" s="26"/>
      <c r="E746" s="27"/>
    </row>
    <row r="747" customFormat="false" ht="13.8" hidden="false" customHeight="false" outlineLevel="0" collapsed="false">
      <c r="B747" s="25"/>
      <c r="C747" s="26"/>
      <c r="D747" s="26"/>
      <c r="E747" s="27"/>
    </row>
    <row r="748" customFormat="false" ht="13.8" hidden="false" customHeight="false" outlineLevel="0" collapsed="false">
      <c r="B748" s="25"/>
      <c r="C748" s="26"/>
      <c r="D748" s="26"/>
      <c r="E748" s="27"/>
    </row>
    <row r="749" customFormat="false" ht="13.8" hidden="false" customHeight="false" outlineLevel="0" collapsed="false">
      <c r="B749" s="25"/>
      <c r="C749" s="26"/>
      <c r="D749" s="26"/>
      <c r="E749" s="27"/>
    </row>
    <row r="750" customFormat="false" ht="13.8" hidden="false" customHeight="false" outlineLevel="0" collapsed="false">
      <c r="B750" s="25"/>
      <c r="C750" s="26"/>
      <c r="D750" s="26"/>
      <c r="E750" s="27"/>
    </row>
    <row r="751" customFormat="false" ht="13.8" hidden="false" customHeight="false" outlineLevel="0" collapsed="false">
      <c r="B751" s="25"/>
      <c r="C751" s="26"/>
      <c r="D751" s="26"/>
      <c r="E751" s="27"/>
    </row>
    <row r="752" customFormat="false" ht="13.8" hidden="false" customHeight="false" outlineLevel="0" collapsed="false">
      <c r="B752" s="25"/>
      <c r="C752" s="26"/>
      <c r="D752" s="26"/>
      <c r="E752" s="27"/>
    </row>
    <row r="753" customFormat="false" ht="13.8" hidden="false" customHeight="false" outlineLevel="0" collapsed="false">
      <c r="B753" s="25"/>
      <c r="C753" s="26"/>
      <c r="D753" s="26"/>
      <c r="E753" s="27"/>
    </row>
    <row r="754" customFormat="false" ht="13.8" hidden="false" customHeight="false" outlineLevel="0" collapsed="false">
      <c r="B754" s="25"/>
      <c r="C754" s="26"/>
      <c r="D754" s="26"/>
      <c r="E754" s="27"/>
    </row>
    <row r="755" customFormat="false" ht="13.8" hidden="false" customHeight="false" outlineLevel="0" collapsed="false">
      <c r="B755" s="25"/>
      <c r="C755" s="26"/>
      <c r="D755" s="26"/>
      <c r="E755" s="27"/>
    </row>
    <row r="756" customFormat="false" ht="13.8" hidden="false" customHeight="false" outlineLevel="0" collapsed="false">
      <c r="B756" s="25"/>
      <c r="C756" s="26"/>
      <c r="D756" s="26"/>
      <c r="E756" s="27"/>
    </row>
    <row r="757" customFormat="false" ht="13.8" hidden="false" customHeight="false" outlineLevel="0" collapsed="false">
      <c r="B757" s="25"/>
      <c r="C757" s="26"/>
      <c r="D757" s="26"/>
      <c r="E757" s="27"/>
    </row>
    <row r="758" customFormat="false" ht="13.8" hidden="false" customHeight="false" outlineLevel="0" collapsed="false">
      <c r="B758" s="25"/>
      <c r="C758" s="26"/>
      <c r="D758" s="26"/>
      <c r="E758" s="27"/>
    </row>
    <row r="759" customFormat="false" ht="13.8" hidden="false" customHeight="false" outlineLevel="0" collapsed="false">
      <c r="B759" s="25"/>
      <c r="C759" s="26"/>
      <c r="D759" s="26"/>
      <c r="E759" s="27"/>
    </row>
    <row r="760" customFormat="false" ht="13.8" hidden="false" customHeight="false" outlineLevel="0" collapsed="false">
      <c r="B760" s="25"/>
      <c r="C760" s="26"/>
      <c r="D760" s="26"/>
      <c r="E760" s="27"/>
    </row>
    <row r="761" customFormat="false" ht="13.8" hidden="false" customHeight="false" outlineLevel="0" collapsed="false">
      <c r="B761" s="25"/>
      <c r="C761" s="26"/>
      <c r="D761" s="26"/>
      <c r="E761" s="27"/>
    </row>
    <row r="762" customFormat="false" ht="13.8" hidden="false" customHeight="false" outlineLevel="0" collapsed="false">
      <c r="B762" s="25"/>
      <c r="C762" s="26"/>
      <c r="D762" s="26"/>
      <c r="E762" s="27"/>
    </row>
    <row r="763" customFormat="false" ht="13.8" hidden="false" customHeight="false" outlineLevel="0" collapsed="false">
      <c r="B763" s="25"/>
      <c r="C763" s="26"/>
      <c r="D763" s="26"/>
      <c r="E763" s="27"/>
    </row>
    <row r="764" customFormat="false" ht="13.8" hidden="false" customHeight="false" outlineLevel="0" collapsed="false">
      <c r="B764" s="25"/>
      <c r="C764" s="26"/>
      <c r="D764" s="26"/>
      <c r="E764" s="27"/>
    </row>
    <row r="765" customFormat="false" ht="13.8" hidden="false" customHeight="false" outlineLevel="0" collapsed="false">
      <c r="B765" s="25"/>
      <c r="C765" s="26"/>
      <c r="D765" s="26"/>
      <c r="E765" s="27"/>
    </row>
    <row r="766" customFormat="false" ht="13.8" hidden="false" customHeight="false" outlineLevel="0" collapsed="false">
      <c r="B766" s="25"/>
      <c r="C766" s="26"/>
      <c r="D766" s="26"/>
      <c r="E766" s="27"/>
    </row>
    <row r="767" customFormat="false" ht="13.8" hidden="false" customHeight="false" outlineLevel="0" collapsed="false">
      <c r="B767" s="25"/>
      <c r="C767" s="26"/>
      <c r="D767" s="26"/>
      <c r="E767" s="27"/>
    </row>
    <row r="768" customFormat="false" ht="13.8" hidden="false" customHeight="false" outlineLevel="0" collapsed="false">
      <c r="B768" s="25"/>
      <c r="C768" s="26"/>
      <c r="D768" s="26"/>
      <c r="E768" s="27"/>
    </row>
    <row r="769" customFormat="false" ht="13.8" hidden="false" customHeight="false" outlineLevel="0" collapsed="false">
      <c r="B769" s="25"/>
      <c r="C769" s="26"/>
      <c r="D769" s="26"/>
      <c r="E769" s="27"/>
    </row>
    <row r="770" customFormat="false" ht="13.8" hidden="false" customHeight="false" outlineLevel="0" collapsed="false">
      <c r="B770" s="25"/>
      <c r="C770" s="26"/>
      <c r="D770" s="26"/>
      <c r="E770" s="27"/>
    </row>
    <row r="771" customFormat="false" ht="13.8" hidden="false" customHeight="false" outlineLevel="0" collapsed="false">
      <c r="B771" s="25"/>
      <c r="C771" s="26"/>
      <c r="D771" s="26"/>
      <c r="E771" s="27"/>
    </row>
    <row r="772" customFormat="false" ht="13.8" hidden="false" customHeight="false" outlineLevel="0" collapsed="false">
      <c r="B772" s="25"/>
      <c r="C772" s="26"/>
      <c r="D772" s="26"/>
      <c r="E772" s="27"/>
    </row>
    <row r="773" customFormat="false" ht="13.8" hidden="false" customHeight="false" outlineLevel="0" collapsed="false">
      <c r="B773" s="25"/>
      <c r="C773" s="26"/>
      <c r="D773" s="26"/>
      <c r="E773" s="27"/>
    </row>
    <row r="774" customFormat="false" ht="13.8" hidden="false" customHeight="false" outlineLevel="0" collapsed="false">
      <c r="B774" s="25"/>
      <c r="C774" s="26"/>
      <c r="D774" s="26"/>
      <c r="E774" s="27"/>
    </row>
    <row r="775" customFormat="false" ht="13.8" hidden="false" customHeight="false" outlineLevel="0" collapsed="false">
      <c r="B775" s="25"/>
      <c r="C775" s="26"/>
      <c r="D775" s="26"/>
      <c r="E775" s="27"/>
    </row>
    <row r="776" customFormat="false" ht="13.8" hidden="false" customHeight="false" outlineLevel="0" collapsed="false">
      <c r="B776" s="25"/>
      <c r="C776" s="26"/>
      <c r="D776" s="26"/>
      <c r="E776" s="27"/>
    </row>
    <row r="777" customFormat="false" ht="13.8" hidden="false" customHeight="false" outlineLevel="0" collapsed="false">
      <c r="B777" s="25"/>
      <c r="C777" s="26"/>
      <c r="D777" s="26"/>
      <c r="E777" s="27"/>
    </row>
    <row r="778" customFormat="false" ht="13.8" hidden="false" customHeight="false" outlineLevel="0" collapsed="false">
      <c r="B778" s="25"/>
      <c r="C778" s="26"/>
      <c r="D778" s="26"/>
      <c r="E778" s="27"/>
    </row>
    <row r="779" customFormat="false" ht="13.8" hidden="false" customHeight="false" outlineLevel="0" collapsed="false">
      <c r="B779" s="25"/>
      <c r="C779" s="26"/>
      <c r="D779" s="26"/>
      <c r="E779" s="27"/>
    </row>
    <row r="780" customFormat="false" ht="13.8" hidden="false" customHeight="false" outlineLevel="0" collapsed="false">
      <c r="B780" s="25"/>
      <c r="C780" s="26"/>
      <c r="D780" s="26"/>
      <c r="E780" s="27"/>
    </row>
    <row r="781" customFormat="false" ht="13.8" hidden="false" customHeight="false" outlineLevel="0" collapsed="false">
      <c r="B781" s="25"/>
      <c r="C781" s="26"/>
      <c r="D781" s="26"/>
      <c r="E781" s="27"/>
    </row>
    <row r="782" customFormat="false" ht="13.8" hidden="false" customHeight="false" outlineLevel="0" collapsed="false">
      <c r="B782" s="25"/>
      <c r="C782" s="26"/>
      <c r="D782" s="26"/>
      <c r="E782" s="27"/>
    </row>
    <row r="783" customFormat="false" ht="13.8" hidden="false" customHeight="false" outlineLevel="0" collapsed="false">
      <c r="B783" s="25"/>
      <c r="C783" s="26"/>
      <c r="D783" s="26"/>
      <c r="E783" s="27"/>
    </row>
    <row r="784" customFormat="false" ht="13.8" hidden="false" customHeight="false" outlineLevel="0" collapsed="false">
      <c r="B784" s="25"/>
      <c r="C784" s="26"/>
      <c r="D784" s="26"/>
      <c r="E784" s="27"/>
    </row>
    <row r="785" customFormat="false" ht="13.8" hidden="false" customHeight="false" outlineLevel="0" collapsed="false">
      <c r="B785" s="25"/>
      <c r="C785" s="26"/>
      <c r="D785" s="26"/>
      <c r="E785" s="27"/>
    </row>
    <row r="786" customFormat="false" ht="13.8" hidden="false" customHeight="false" outlineLevel="0" collapsed="false">
      <c r="B786" s="25"/>
      <c r="C786" s="26"/>
      <c r="D786" s="26"/>
      <c r="E786" s="27"/>
    </row>
    <row r="787" customFormat="false" ht="13.8" hidden="false" customHeight="false" outlineLevel="0" collapsed="false">
      <c r="B787" s="25"/>
      <c r="C787" s="26"/>
      <c r="D787" s="26"/>
      <c r="E787" s="27"/>
    </row>
    <row r="788" customFormat="false" ht="13.8" hidden="false" customHeight="false" outlineLevel="0" collapsed="false">
      <c r="B788" s="25"/>
      <c r="C788" s="26"/>
      <c r="D788" s="26"/>
      <c r="E788" s="27"/>
    </row>
    <row r="789" customFormat="false" ht="13.8" hidden="false" customHeight="false" outlineLevel="0" collapsed="false">
      <c r="B789" s="25"/>
      <c r="C789" s="26"/>
      <c r="D789" s="26"/>
      <c r="E789" s="27"/>
    </row>
    <row r="790" customFormat="false" ht="13.8" hidden="false" customHeight="false" outlineLevel="0" collapsed="false">
      <c r="B790" s="25"/>
      <c r="C790" s="26"/>
      <c r="D790" s="26"/>
      <c r="E790" s="27"/>
    </row>
    <row r="791" customFormat="false" ht="13.8" hidden="false" customHeight="false" outlineLevel="0" collapsed="false">
      <c r="B791" s="25"/>
      <c r="C791" s="26"/>
      <c r="D791" s="26"/>
      <c r="E791" s="27"/>
    </row>
    <row r="792" customFormat="false" ht="13.8" hidden="false" customHeight="false" outlineLevel="0" collapsed="false">
      <c r="B792" s="25"/>
      <c r="C792" s="26"/>
      <c r="D792" s="26"/>
      <c r="E792" s="27"/>
    </row>
    <row r="793" customFormat="false" ht="13.8" hidden="false" customHeight="false" outlineLevel="0" collapsed="false">
      <c r="B793" s="25"/>
      <c r="C793" s="26"/>
      <c r="D793" s="26"/>
      <c r="E793" s="27"/>
    </row>
    <row r="794" customFormat="false" ht="13.8" hidden="false" customHeight="false" outlineLevel="0" collapsed="false">
      <c r="B794" s="25"/>
      <c r="C794" s="26"/>
      <c r="D794" s="26"/>
      <c r="E794" s="27"/>
    </row>
    <row r="795" customFormat="false" ht="13.8" hidden="false" customHeight="false" outlineLevel="0" collapsed="false">
      <c r="B795" s="25"/>
      <c r="C795" s="26"/>
      <c r="D795" s="26"/>
      <c r="E795" s="27"/>
    </row>
    <row r="796" customFormat="false" ht="13.8" hidden="false" customHeight="false" outlineLevel="0" collapsed="false">
      <c r="B796" s="25"/>
      <c r="C796" s="26"/>
      <c r="D796" s="26"/>
      <c r="E796" s="27"/>
    </row>
    <row r="797" customFormat="false" ht="13.8" hidden="false" customHeight="false" outlineLevel="0" collapsed="false">
      <c r="B797" s="25"/>
      <c r="C797" s="26"/>
      <c r="D797" s="26"/>
      <c r="E797" s="27"/>
    </row>
    <row r="798" customFormat="false" ht="13.8" hidden="false" customHeight="false" outlineLevel="0" collapsed="false">
      <c r="B798" s="25"/>
      <c r="C798" s="26"/>
      <c r="D798" s="26"/>
      <c r="E798" s="27"/>
    </row>
    <row r="799" customFormat="false" ht="13.8" hidden="false" customHeight="false" outlineLevel="0" collapsed="false">
      <c r="B799" s="25"/>
      <c r="C799" s="26"/>
      <c r="D799" s="26"/>
      <c r="E799" s="27"/>
    </row>
    <row r="800" customFormat="false" ht="13.8" hidden="false" customHeight="false" outlineLevel="0" collapsed="false">
      <c r="B800" s="25"/>
      <c r="C800" s="26"/>
      <c r="D800" s="26"/>
      <c r="E800" s="27"/>
    </row>
    <row r="801" customFormat="false" ht="13.8" hidden="false" customHeight="false" outlineLevel="0" collapsed="false">
      <c r="B801" s="25"/>
      <c r="C801" s="26"/>
      <c r="D801" s="26"/>
      <c r="E801" s="27"/>
    </row>
    <row r="802" customFormat="false" ht="13.8" hidden="false" customHeight="false" outlineLevel="0" collapsed="false">
      <c r="B802" s="25"/>
      <c r="C802" s="26"/>
      <c r="D802" s="26"/>
      <c r="E802" s="27"/>
    </row>
    <row r="803" customFormat="false" ht="13.8" hidden="false" customHeight="false" outlineLevel="0" collapsed="false">
      <c r="B803" s="25"/>
      <c r="C803" s="26"/>
      <c r="D803" s="26"/>
      <c r="E803" s="27"/>
    </row>
    <row r="804" customFormat="false" ht="13.8" hidden="false" customHeight="false" outlineLevel="0" collapsed="false">
      <c r="B804" s="25"/>
      <c r="C804" s="26"/>
      <c r="D804" s="26"/>
      <c r="E804" s="27"/>
    </row>
    <row r="805" customFormat="false" ht="13.8" hidden="false" customHeight="false" outlineLevel="0" collapsed="false">
      <c r="B805" s="25"/>
      <c r="C805" s="26"/>
      <c r="D805" s="26"/>
      <c r="E805" s="27"/>
    </row>
    <row r="806" customFormat="false" ht="13.8" hidden="false" customHeight="false" outlineLevel="0" collapsed="false">
      <c r="B806" s="25"/>
      <c r="C806" s="26"/>
      <c r="D806" s="26"/>
      <c r="E806" s="27"/>
    </row>
    <row r="807" customFormat="false" ht="13.8" hidden="false" customHeight="false" outlineLevel="0" collapsed="false">
      <c r="B807" s="25"/>
      <c r="C807" s="26"/>
      <c r="D807" s="26"/>
      <c r="E807" s="27"/>
    </row>
    <row r="808" customFormat="false" ht="13.8" hidden="false" customHeight="false" outlineLevel="0" collapsed="false">
      <c r="B808" s="25"/>
      <c r="C808" s="26"/>
      <c r="D808" s="26"/>
      <c r="E808" s="27"/>
    </row>
    <row r="809" customFormat="false" ht="13.8" hidden="false" customHeight="false" outlineLevel="0" collapsed="false">
      <c r="B809" s="25"/>
      <c r="C809" s="26"/>
      <c r="D809" s="26"/>
      <c r="E809" s="27"/>
    </row>
    <row r="810" customFormat="false" ht="13.8" hidden="false" customHeight="false" outlineLevel="0" collapsed="false">
      <c r="B810" s="25"/>
      <c r="C810" s="26"/>
      <c r="D810" s="26"/>
      <c r="E810" s="27"/>
    </row>
    <row r="811" customFormat="false" ht="13.8" hidden="false" customHeight="false" outlineLevel="0" collapsed="false">
      <c r="B811" s="25"/>
      <c r="C811" s="26"/>
      <c r="D811" s="26"/>
      <c r="E811" s="27"/>
    </row>
    <row r="812" customFormat="false" ht="13.8" hidden="false" customHeight="false" outlineLevel="0" collapsed="false">
      <c r="B812" s="25"/>
      <c r="C812" s="26"/>
      <c r="D812" s="26"/>
      <c r="E812" s="27"/>
    </row>
    <row r="813" customFormat="false" ht="13.8" hidden="false" customHeight="false" outlineLevel="0" collapsed="false">
      <c r="B813" s="25"/>
      <c r="C813" s="26"/>
      <c r="D813" s="26"/>
      <c r="E813" s="27"/>
    </row>
    <row r="814" customFormat="false" ht="13.8" hidden="false" customHeight="false" outlineLevel="0" collapsed="false">
      <c r="B814" s="25"/>
      <c r="C814" s="26"/>
      <c r="D814" s="26"/>
      <c r="E814" s="27"/>
    </row>
    <row r="815" customFormat="false" ht="13.8" hidden="false" customHeight="false" outlineLevel="0" collapsed="false">
      <c r="B815" s="25"/>
      <c r="C815" s="26"/>
      <c r="D815" s="26"/>
      <c r="E815" s="27"/>
    </row>
    <row r="816" customFormat="false" ht="13.8" hidden="false" customHeight="false" outlineLevel="0" collapsed="false">
      <c r="B816" s="25"/>
      <c r="C816" s="26"/>
      <c r="D816" s="26"/>
      <c r="E816" s="27"/>
    </row>
    <row r="817" customFormat="false" ht="13.8" hidden="false" customHeight="false" outlineLevel="0" collapsed="false">
      <c r="B817" s="25"/>
      <c r="C817" s="26"/>
      <c r="D817" s="26"/>
      <c r="E817" s="27"/>
    </row>
    <row r="818" customFormat="false" ht="13.8" hidden="false" customHeight="false" outlineLevel="0" collapsed="false">
      <c r="B818" s="25"/>
      <c r="C818" s="26"/>
      <c r="D818" s="26"/>
      <c r="E818" s="27"/>
    </row>
    <row r="819" customFormat="false" ht="13.8" hidden="false" customHeight="false" outlineLevel="0" collapsed="false">
      <c r="B819" s="25"/>
      <c r="C819" s="26"/>
      <c r="D819" s="26"/>
      <c r="E819" s="27"/>
    </row>
    <row r="820" customFormat="false" ht="13.8" hidden="false" customHeight="false" outlineLevel="0" collapsed="false">
      <c r="B820" s="25"/>
      <c r="C820" s="26"/>
      <c r="D820" s="26"/>
      <c r="E820" s="27"/>
    </row>
    <row r="821" customFormat="false" ht="13.8" hidden="false" customHeight="false" outlineLevel="0" collapsed="false">
      <c r="B821" s="25"/>
      <c r="C821" s="26"/>
      <c r="D821" s="26"/>
      <c r="E821" s="27"/>
    </row>
    <row r="822" customFormat="false" ht="13.8" hidden="false" customHeight="false" outlineLevel="0" collapsed="false">
      <c r="B822" s="25"/>
      <c r="C822" s="26"/>
      <c r="D822" s="26"/>
      <c r="E822" s="27"/>
    </row>
    <row r="823" customFormat="false" ht="13.8" hidden="false" customHeight="false" outlineLevel="0" collapsed="false">
      <c r="B823" s="25"/>
      <c r="C823" s="26"/>
      <c r="D823" s="26"/>
      <c r="E823" s="27"/>
    </row>
    <row r="824" customFormat="false" ht="13.8" hidden="false" customHeight="false" outlineLevel="0" collapsed="false">
      <c r="B824" s="25"/>
      <c r="C824" s="26"/>
      <c r="D824" s="26"/>
      <c r="E824" s="27"/>
    </row>
    <row r="825" customFormat="false" ht="13.8" hidden="false" customHeight="false" outlineLevel="0" collapsed="false">
      <c r="B825" s="25"/>
      <c r="C825" s="26"/>
      <c r="D825" s="26"/>
      <c r="E825" s="27"/>
    </row>
    <row r="826" customFormat="false" ht="13.8" hidden="false" customHeight="false" outlineLevel="0" collapsed="false">
      <c r="B826" s="25"/>
      <c r="C826" s="26"/>
      <c r="D826" s="26"/>
      <c r="E826" s="27"/>
    </row>
    <row r="827" customFormat="false" ht="13.8" hidden="false" customHeight="false" outlineLevel="0" collapsed="false">
      <c r="B827" s="25"/>
      <c r="C827" s="26"/>
      <c r="D827" s="26"/>
      <c r="E827" s="27"/>
    </row>
    <row r="828" customFormat="false" ht="13.8" hidden="false" customHeight="false" outlineLevel="0" collapsed="false">
      <c r="B828" s="25"/>
      <c r="C828" s="26"/>
      <c r="D828" s="26"/>
      <c r="E828" s="27"/>
    </row>
    <row r="829" customFormat="false" ht="13.8" hidden="false" customHeight="false" outlineLevel="0" collapsed="false">
      <c r="B829" s="25"/>
      <c r="C829" s="26"/>
      <c r="D829" s="26"/>
      <c r="E829" s="27"/>
    </row>
    <row r="830" customFormat="false" ht="13.8" hidden="false" customHeight="false" outlineLevel="0" collapsed="false">
      <c r="B830" s="25"/>
      <c r="C830" s="26"/>
      <c r="D830" s="26"/>
      <c r="E830" s="27"/>
    </row>
    <row r="831" customFormat="false" ht="13.8" hidden="false" customHeight="false" outlineLevel="0" collapsed="false">
      <c r="B831" s="25"/>
      <c r="C831" s="26"/>
      <c r="D831" s="26"/>
      <c r="E831" s="27"/>
    </row>
    <row r="832" customFormat="false" ht="13.8" hidden="false" customHeight="false" outlineLevel="0" collapsed="false">
      <c r="B832" s="25"/>
      <c r="C832" s="26"/>
      <c r="D832" s="26"/>
      <c r="E832" s="27"/>
    </row>
    <row r="833" customFormat="false" ht="13.8" hidden="false" customHeight="false" outlineLevel="0" collapsed="false">
      <c r="B833" s="25"/>
      <c r="C833" s="26"/>
      <c r="D833" s="26"/>
      <c r="E833" s="27"/>
    </row>
    <row r="834" customFormat="false" ht="13.8" hidden="false" customHeight="false" outlineLevel="0" collapsed="false">
      <c r="B834" s="25"/>
      <c r="C834" s="26"/>
      <c r="D834" s="26"/>
      <c r="E834" s="27"/>
    </row>
    <row r="835" customFormat="false" ht="13.8" hidden="false" customHeight="false" outlineLevel="0" collapsed="false">
      <c r="B835" s="25"/>
      <c r="C835" s="26"/>
      <c r="D835" s="26"/>
      <c r="E835" s="27"/>
    </row>
    <row r="836" customFormat="false" ht="13.8" hidden="false" customHeight="false" outlineLevel="0" collapsed="false">
      <c r="B836" s="25"/>
      <c r="C836" s="26"/>
      <c r="D836" s="26"/>
      <c r="E836" s="27"/>
    </row>
    <row r="837" customFormat="false" ht="13.8" hidden="false" customHeight="false" outlineLevel="0" collapsed="false">
      <c r="B837" s="25"/>
      <c r="C837" s="26"/>
      <c r="D837" s="26"/>
      <c r="E837" s="27"/>
    </row>
    <row r="838" customFormat="false" ht="13.8" hidden="false" customHeight="false" outlineLevel="0" collapsed="false">
      <c r="B838" s="25"/>
      <c r="C838" s="26"/>
      <c r="D838" s="26"/>
      <c r="E838" s="27"/>
    </row>
    <row r="839" customFormat="false" ht="13.8" hidden="false" customHeight="false" outlineLevel="0" collapsed="false">
      <c r="B839" s="25"/>
      <c r="C839" s="26"/>
      <c r="D839" s="26"/>
      <c r="E839" s="27"/>
    </row>
    <row r="840" customFormat="false" ht="13.8" hidden="false" customHeight="false" outlineLevel="0" collapsed="false">
      <c r="B840" s="25"/>
      <c r="C840" s="26"/>
      <c r="D840" s="26"/>
      <c r="E840" s="27"/>
    </row>
    <row r="841" customFormat="false" ht="13.8" hidden="false" customHeight="false" outlineLevel="0" collapsed="false">
      <c r="B841" s="25"/>
      <c r="C841" s="26"/>
      <c r="D841" s="26"/>
      <c r="E841" s="27"/>
    </row>
    <row r="842" customFormat="false" ht="13.8" hidden="false" customHeight="false" outlineLevel="0" collapsed="false">
      <c r="B842" s="25"/>
      <c r="C842" s="26"/>
      <c r="D842" s="26"/>
      <c r="E842" s="27"/>
    </row>
    <row r="843" customFormat="false" ht="13.8" hidden="false" customHeight="false" outlineLevel="0" collapsed="false">
      <c r="B843" s="25"/>
      <c r="C843" s="26"/>
      <c r="D843" s="26"/>
      <c r="E843" s="27"/>
    </row>
    <row r="844" customFormat="false" ht="13.8" hidden="false" customHeight="false" outlineLevel="0" collapsed="false">
      <c r="B844" s="25"/>
      <c r="C844" s="26"/>
      <c r="D844" s="26"/>
      <c r="E844" s="27"/>
    </row>
    <row r="845" customFormat="false" ht="13.8" hidden="false" customHeight="false" outlineLevel="0" collapsed="false">
      <c r="B845" s="25"/>
      <c r="C845" s="26"/>
      <c r="D845" s="26"/>
      <c r="E845" s="27"/>
    </row>
    <row r="846" customFormat="false" ht="13.8" hidden="false" customHeight="false" outlineLevel="0" collapsed="false">
      <c r="B846" s="25"/>
      <c r="C846" s="26"/>
      <c r="D846" s="26"/>
      <c r="E846" s="27"/>
    </row>
    <row r="847" customFormat="false" ht="13.8" hidden="false" customHeight="false" outlineLevel="0" collapsed="false">
      <c r="B847" s="25"/>
      <c r="C847" s="26"/>
      <c r="D847" s="26"/>
      <c r="E847" s="27"/>
    </row>
    <row r="848" customFormat="false" ht="13.8" hidden="false" customHeight="false" outlineLevel="0" collapsed="false">
      <c r="B848" s="25"/>
      <c r="C848" s="26"/>
      <c r="D848" s="26"/>
      <c r="E848" s="27"/>
    </row>
    <row r="849" customFormat="false" ht="13.8" hidden="false" customHeight="false" outlineLevel="0" collapsed="false">
      <c r="B849" s="25"/>
      <c r="C849" s="26"/>
      <c r="D849" s="26"/>
      <c r="E849" s="27"/>
    </row>
    <row r="850" customFormat="false" ht="13.8" hidden="false" customHeight="false" outlineLevel="0" collapsed="false">
      <c r="B850" s="25"/>
      <c r="C850" s="26"/>
      <c r="D850" s="26"/>
      <c r="E850" s="27"/>
    </row>
    <row r="851" customFormat="false" ht="13.8" hidden="false" customHeight="false" outlineLevel="0" collapsed="false">
      <c r="B851" s="25"/>
      <c r="C851" s="26"/>
      <c r="D851" s="26"/>
      <c r="E851" s="27"/>
    </row>
    <row r="852" customFormat="false" ht="13.8" hidden="false" customHeight="false" outlineLevel="0" collapsed="false">
      <c r="B852" s="25"/>
      <c r="C852" s="26"/>
      <c r="D852" s="26"/>
      <c r="E852" s="27"/>
    </row>
    <row r="853" customFormat="false" ht="13.8" hidden="false" customHeight="false" outlineLevel="0" collapsed="false">
      <c r="B853" s="25"/>
      <c r="C853" s="26"/>
      <c r="D853" s="26"/>
      <c r="E853" s="27"/>
    </row>
    <row r="854" customFormat="false" ht="13.8" hidden="false" customHeight="false" outlineLevel="0" collapsed="false">
      <c r="B854" s="25"/>
      <c r="C854" s="26"/>
      <c r="D854" s="26"/>
      <c r="E854" s="27"/>
    </row>
    <row r="855" customFormat="false" ht="13.8" hidden="false" customHeight="false" outlineLevel="0" collapsed="false">
      <c r="B855" s="25"/>
      <c r="C855" s="26"/>
      <c r="D855" s="26"/>
      <c r="E855" s="27"/>
    </row>
    <row r="856" customFormat="false" ht="13.8" hidden="false" customHeight="false" outlineLevel="0" collapsed="false">
      <c r="B856" s="25"/>
      <c r="C856" s="26"/>
      <c r="D856" s="26"/>
      <c r="E856" s="27"/>
    </row>
    <row r="857" customFormat="false" ht="13.8" hidden="false" customHeight="false" outlineLevel="0" collapsed="false">
      <c r="B857" s="25"/>
      <c r="C857" s="26"/>
      <c r="D857" s="26"/>
      <c r="E857" s="27"/>
    </row>
    <row r="858" customFormat="false" ht="13.8" hidden="false" customHeight="false" outlineLevel="0" collapsed="false">
      <c r="B858" s="25"/>
      <c r="C858" s="26"/>
      <c r="D858" s="26"/>
      <c r="E858" s="27"/>
    </row>
    <row r="859" customFormat="false" ht="13.8" hidden="false" customHeight="false" outlineLevel="0" collapsed="false">
      <c r="B859" s="25"/>
      <c r="C859" s="26"/>
      <c r="D859" s="26"/>
      <c r="E859" s="27"/>
    </row>
    <row r="860" customFormat="false" ht="13.8" hidden="false" customHeight="false" outlineLevel="0" collapsed="false">
      <c r="B860" s="25"/>
      <c r="C860" s="26"/>
      <c r="D860" s="26"/>
      <c r="E860" s="27"/>
    </row>
    <row r="861" customFormat="false" ht="13.8" hidden="false" customHeight="false" outlineLevel="0" collapsed="false">
      <c r="B861" s="25"/>
      <c r="C861" s="26"/>
      <c r="D861" s="26"/>
      <c r="E861" s="27"/>
    </row>
    <row r="862" customFormat="false" ht="13.8" hidden="false" customHeight="false" outlineLevel="0" collapsed="false">
      <c r="B862" s="25"/>
      <c r="C862" s="26"/>
      <c r="D862" s="26"/>
      <c r="E862" s="27"/>
    </row>
    <row r="863" customFormat="false" ht="13.8" hidden="false" customHeight="false" outlineLevel="0" collapsed="false">
      <c r="B863" s="25"/>
      <c r="C863" s="26"/>
      <c r="D863" s="26"/>
      <c r="E863" s="27"/>
    </row>
    <row r="864" customFormat="false" ht="13.8" hidden="false" customHeight="false" outlineLevel="0" collapsed="false">
      <c r="B864" s="25"/>
      <c r="C864" s="26"/>
      <c r="D864" s="26"/>
      <c r="E864" s="27"/>
    </row>
    <row r="865" customFormat="false" ht="13.8" hidden="false" customHeight="false" outlineLevel="0" collapsed="false">
      <c r="B865" s="25"/>
      <c r="C865" s="26"/>
      <c r="D865" s="26"/>
      <c r="E865" s="27"/>
    </row>
    <row r="866" customFormat="false" ht="13.8" hidden="false" customHeight="false" outlineLevel="0" collapsed="false">
      <c r="B866" s="25"/>
      <c r="C866" s="26"/>
      <c r="D866" s="26"/>
      <c r="E866" s="27"/>
    </row>
    <row r="867" customFormat="false" ht="13.8" hidden="false" customHeight="false" outlineLevel="0" collapsed="false">
      <c r="B867" s="25"/>
      <c r="C867" s="26"/>
      <c r="D867" s="26"/>
      <c r="E867" s="27"/>
    </row>
    <row r="868" customFormat="false" ht="13.8" hidden="false" customHeight="false" outlineLevel="0" collapsed="false">
      <c r="B868" s="25"/>
      <c r="C868" s="26"/>
      <c r="D868" s="26"/>
      <c r="E868" s="27"/>
    </row>
    <row r="869" customFormat="false" ht="13.8" hidden="false" customHeight="false" outlineLevel="0" collapsed="false">
      <c r="B869" s="25"/>
      <c r="C869" s="26"/>
      <c r="D869" s="26"/>
      <c r="E869" s="27"/>
    </row>
    <row r="870" customFormat="false" ht="13.8" hidden="false" customHeight="false" outlineLevel="0" collapsed="false">
      <c r="B870" s="25"/>
      <c r="C870" s="26"/>
      <c r="D870" s="26"/>
      <c r="E870" s="27"/>
    </row>
    <row r="871" customFormat="false" ht="13.8" hidden="false" customHeight="false" outlineLevel="0" collapsed="false">
      <c r="B871" s="25"/>
      <c r="C871" s="26"/>
      <c r="D871" s="26"/>
      <c r="E871" s="27"/>
    </row>
    <row r="872" customFormat="false" ht="13.8" hidden="false" customHeight="false" outlineLevel="0" collapsed="false">
      <c r="B872" s="25"/>
      <c r="C872" s="26"/>
      <c r="D872" s="26"/>
      <c r="E872" s="27"/>
    </row>
    <row r="873" customFormat="false" ht="13.8" hidden="false" customHeight="false" outlineLevel="0" collapsed="false">
      <c r="B873" s="25"/>
      <c r="C873" s="26"/>
      <c r="D873" s="26"/>
      <c r="E873" s="27"/>
    </row>
    <row r="874" customFormat="false" ht="13.8" hidden="false" customHeight="false" outlineLevel="0" collapsed="false">
      <c r="B874" s="25"/>
      <c r="C874" s="26"/>
      <c r="D874" s="26"/>
      <c r="E874" s="27"/>
    </row>
    <row r="875" customFormat="false" ht="13.8" hidden="false" customHeight="false" outlineLevel="0" collapsed="false">
      <c r="B875" s="25"/>
      <c r="C875" s="26"/>
      <c r="D875" s="26"/>
      <c r="E875" s="27"/>
    </row>
    <row r="876" customFormat="false" ht="13.8" hidden="false" customHeight="false" outlineLevel="0" collapsed="false">
      <c r="B876" s="25"/>
      <c r="C876" s="26"/>
      <c r="D876" s="26"/>
      <c r="E876" s="27"/>
    </row>
    <row r="877" customFormat="false" ht="13.8" hidden="false" customHeight="false" outlineLevel="0" collapsed="false">
      <c r="B877" s="25"/>
      <c r="C877" s="26"/>
      <c r="D877" s="26"/>
      <c r="E877" s="27"/>
    </row>
    <row r="878" customFormat="false" ht="13.8" hidden="false" customHeight="false" outlineLevel="0" collapsed="false">
      <c r="B878" s="25"/>
      <c r="C878" s="26"/>
      <c r="D878" s="26"/>
      <c r="E878" s="27"/>
    </row>
    <row r="879" customFormat="false" ht="13.8" hidden="false" customHeight="false" outlineLevel="0" collapsed="false">
      <c r="B879" s="25"/>
      <c r="C879" s="26"/>
      <c r="D879" s="26"/>
      <c r="E879" s="27"/>
    </row>
    <row r="880" customFormat="false" ht="13.8" hidden="false" customHeight="false" outlineLevel="0" collapsed="false">
      <c r="B880" s="25"/>
      <c r="C880" s="26"/>
      <c r="D880" s="26"/>
      <c r="E880" s="27"/>
    </row>
    <row r="881" customFormat="false" ht="13.8" hidden="false" customHeight="false" outlineLevel="0" collapsed="false">
      <c r="B881" s="25"/>
      <c r="C881" s="26"/>
      <c r="D881" s="26"/>
      <c r="E881" s="27"/>
    </row>
    <row r="882" customFormat="false" ht="13.8" hidden="false" customHeight="false" outlineLevel="0" collapsed="false">
      <c r="B882" s="25"/>
      <c r="C882" s="26"/>
      <c r="D882" s="26"/>
      <c r="E882" s="27"/>
    </row>
    <row r="883" customFormat="false" ht="13.8" hidden="false" customHeight="false" outlineLevel="0" collapsed="false">
      <c r="B883" s="25"/>
      <c r="C883" s="26"/>
      <c r="D883" s="26"/>
      <c r="E883" s="27"/>
    </row>
    <row r="884" customFormat="false" ht="13.8" hidden="false" customHeight="false" outlineLevel="0" collapsed="false">
      <c r="B884" s="25"/>
      <c r="C884" s="26"/>
      <c r="D884" s="26"/>
      <c r="E884" s="27"/>
    </row>
    <row r="885" customFormat="false" ht="13.8" hidden="false" customHeight="false" outlineLevel="0" collapsed="false">
      <c r="B885" s="25"/>
      <c r="C885" s="26"/>
      <c r="D885" s="26"/>
      <c r="E885" s="27"/>
    </row>
    <row r="886" customFormat="false" ht="13.8" hidden="false" customHeight="false" outlineLevel="0" collapsed="false">
      <c r="B886" s="25"/>
      <c r="C886" s="26"/>
      <c r="D886" s="26"/>
      <c r="E886" s="27"/>
    </row>
    <row r="887" customFormat="false" ht="13.8" hidden="false" customHeight="false" outlineLevel="0" collapsed="false">
      <c r="B887" s="25"/>
      <c r="C887" s="26"/>
      <c r="D887" s="26"/>
      <c r="E887" s="27"/>
    </row>
    <row r="888" customFormat="false" ht="13.8" hidden="false" customHeight="false" outlineLevel="0" collapsed="false">
      <c r="B888" s="25"/>
      <c r="C888" s="26"/>
      <c r="D888" s="26"/>
      <c r="E888" s="27"/>
    </row>
    <row r="889" customFormat="false" ht="13.8" hidden="false" customHeight="false" outlineLevel="0" collapsed="false">
      <c r="B889" s="25"/>
      <c r="C889" s="26"/>
      <c r="D889" s="26"/>
      <c r="E889" s="27"/>
    </row>
    <row r="890" customFormat="false" ht="13.8" hidden="false" customHeight="false" outlineLevel="0" collapsed="false">
      <c r="B890" s="25"/>
      <c r="C890" s="26"/>
      <c r="D890" s="26"/>
      <c r="E890" s="27"/>
    </row>
    <row r="891" customFormat="false" ht="13.8" hidden="false" customHeight="false" outlineLevel="0" collapsed="false">
      <c r="B891" s="25"/>
      <c r="C891" s="26"/>
      <c r="D891" s="26"/>
      <c r="E891" s="27"/>
    </row>
    <row r="892" customFormat="false" ht="13.8" hidden="false" customHeight="false" outlineLevel="0" collapsed="false">
      <c r="B892" s="25"/>
      <c r="C892" s="26"/>
      <c r="D892" s="26"/>
      <c r="E892" s="27"/>
    </row>
    <row r="893" customFormat="false" ht="13.8" hidden="false" customHeight="false" outlineLevel="0" collapsed="false">
      <c r="B893" s="25"/>
      <c r="C893" s="26"/>
      <c r="D893" s="26"/>
      <c r="E893" s="27"/>
    </row>
    <row r="894" customFormat="false" ht="13.8" hidden="false" customHeight="false" outlineLevel="0" collapsed="false">
      <c r="B894" s="25"/>
      <c r="C894" s="26"/>
      <c r="D894" s="26"/>
      <c r="E894" s="27"/>
    </row>
    <row r="895" customFormat="false" ht="13.8" hidden="false" customHeight="false" outlineLevel="0" collapsed="false">
      <c r="B895" s="25"/>
      <c r="C895" s="26"/>
      <c r="D895" s="26"/>
      <c r="E895" s="27"/>
    </row>
    <row r="896" customFormat="false" ht="13.8" hidden="false" customHeight="false" outlineLevel="0" collapsed="false">
      <c r="B896" s="25"/>
      <c r="C896" s="26"/>
      <c r="D896" s="26"/>
      <c r="E896" s="27"/>
    </row>
    <row r="897" customFormat="false" ht="13.8" hidden="false" customHeight="false" outlineLevel="0" collapsed="false">
      <c r="B897" s="25"/>
      <c r="C897" s="26"/>
      <c r="D897" s="26"/>
      <c r="E897" s="27"/>
    </row>
    <row r="898" customFormat="false" ht="13.8" hidden="false" customHeight="false" outlineLevel="0" collapsed="false">
      <c r="B898" s="25"/>
      <c r="C898" s="26"/>
      <c r="D898" s="26"/>
      <c r="E898" s="27"/>
    </row>
    <row r="899" customFormat="false" ht="13.8" hidden="false" customHeight="false" outlineLevel="0" collapsed="false">
      <c r="B899" s="25"/>
      <c r="C899" s="26"/>
      <c r="D899" s="26"/>
      <c r="E899" s="27"/>
    </row>
    <row r="900" customFormat="false" ht="13.8" hidden="false" customHeight="false" outlineLevel="0" collapsed="false">
      <c r="B900" s="25"/>
      <c r="C900" s="26"/>
      <c r="D900" s="26"/>
      <c r="E900" s="27"/>
    </row>
    <row r="901" customFormat="false" ht="13.8" hidden="false" customHeight="false" outlineLevel="0" collapsed="false">
      <c r="B901" s="25"/>
      <c r="C901" s="26"/>
      <c r="D901" s="26"/>
      <c r="E901" s="27"/>
    </row>
    <row r="902" customFormat="false" ht="13.8" hidden="false" customHeight="false" outlineLevel="0" collapsed="false">
      <c r="B902" s="25"/>
      <c r="C902" s="26"/>
      <c r="D902" s="26"/>
      <c r="E902" s="27"/>
    </row>
    <row r="903" customFormat="false" ht="13.8" hidden="false" customHeight="false" outlineLevel="0" collapsed="false">
      <c r="B903" s="25"/>
      <c r="C903" s="26"/>
      <c r="D903" s="26"/>
      <c r="E903" s="27"/>
    </row>
    <row r="904" customFormat="false" ht="13.8" hidden="false" customHeight="false" outlineLevel="0" collapsed="false">
      <c r="B904" s="25"/>
      <c r="C904" s="26"/>
      <c r="D904" s="26"/>
      <c r="E904" s="27"/>
    </row>
    <row r="905" customFormat="false" ht="13.8" hidden="false" customHeight="false" outlineLevel="0" collapsed="false">
      <c r="B905" s="25"/>
      <c r="C905" s="26"/>
      <c r="D905" s="26"/>
      <c r="E905" s="27"/>
    </row>
    <row r="906" customFormat="false" ht="13.8" hidden="false" customHeight="false" outlineLevel="0" collapsed="false">
      <c r="B906" s="25"/>
      <c r="C906" s="26"/>
      <c r="D906" s="26"/>
      <c r="E906" s="27"/>
    </row>
    <row r="907" customFormat="false" ht="13.8" hidden="false" customHeight="false" outlineLevel="0" collapsed="false">
      <c r="B907" s="25"/>
      <c r="C907" s="26"/>
      <c r="D907" s="26"/>
      <c r="E907" s="27"/>
    </row>
    <row r="908" customFormat="false" ht="13.8" hidden="false" customHeight="false" outlineLevel="0" collapsed="false">
      <c r="B908" s="25"/>
      <c r="C908" s="26"/>
      <c r="D908" s="26"/>
      <c r="E908" s="27"/>
    </row>
    <row r="909" customFormat="false" ht="13.8" hidden="false" customHeight="false" outlineLevel="0" collapsed="false">
      <c r="B909" s="25"/>
      <c r="C909" s="26"/>
      <c r="D909" s="26"/>
      <c r="E909" s="27"/>
    </row>
    <row r="910" customFormat="false" ht="13.8" hidden="false" customHeight="false" outlineLevel="0" collapsed="false">
      <c r="B910" s="25"/>
      <c r="C910" s="26"/>
      <c r="D910" s="26"/>
      <c r="E910" s="27"/>
    </row>
    <row r="911" customFormat="false" ht="13.8" hidden="false" customHeight="false" outlineLevel="0" collapsed="false">
      <c r="B911" s="25"/>
      <c r="C911" s="26"/>
      <c r="D911" s="26"/>
      <c r="E911" s="27"/>
    </row>
    <row r="912" customFormat="false" ht="13.8" hidden="false" customHeight="false" outlineLevel="0" collapsed="false">
      <c r="B912" s="25"/>
      <c r="C912" s="26"/>
      <c r="D912" s="26"/>
      <c r="E912" s="27"/>
    </row>
    <row r="913" customFormat="false" ht="13.8" hidden="false" customHeight="false" outlineLevel="0" collapsed="false">
      <c r="B913" s="25"/>
      <c r="C913" s="26"/>
      <c r="D913" s="26"/>
      <c r="E913" s="27"/>
    </row>
    <row r="914" customFormat="false" ht="13.8" hidden="false" customHeight="false" outlineLevel="0" collapsed="false">
      <c r="B914" s="25"/>
      <c r="C914" s="26"/>
      <c r="D914" s="26"/>
      <c r="E914" s="27"/>
    </row>
    <row r="915" customFormat="false" ht="13.8" hidden="false" customHeight="false" outlineLevel="0" collapsed="false">
      <c r="B915" s="25"/>
      <c r="C915" s="26"/>
      <c r="D915" s="26"/>
      <c r="E915" s="27"/>
    </row>
    <row r="916" customFormat="false" ht="13.8" hidden="false" customHeight="false" outlineLevel="0" collapsed="false">
      <c r="B916" s="25"/>
      <c r="C916" s="26"/>
      <c r="D916" s="26"/>
      <c r="E916" s="27"/>
    </row>
    <row r="917" customFormat="false" ht="13.8" hidden="false" customHeight="false" outlineLevel="0" collapsed="false">
      <c r="B917" s="25"/>
      <c r="C917" s="26"/>
      <c r="D917" s="26"/>
      <c r="E917" s="27"/>
    </row>
    <row r="918" customFormat="false" ht="13.8" hidden="false" customHeight="false" outlineLevel="0" collapsed="false">
      <c r="B918" s="25"/>
      <c r="C918" s="26"/>
      <c r="D918" s="26"/>
      <c r="E918" s="27"/>
    </row>
    <row r="919" customFormat="false" ht="13.8" hidden="false" customHeight="false" outlineLevel="0" collapsed="false">
      <c r="B919" s="25"/>
      <c r="C919" s="26"/>
      <c r="D919" s="26"/>
      <c r="E919" s="27"/>
    </row>
    <row r="920" customFormat="false" ht="13.8" hidden="false" customHeight="false" outlineLevel="0" collapsed="false">
      <c r="B920" s="25"/>
      <c r="C920" s="26"/>
      <c r="D920" s="26"/>
      <c r="E920" s="27"/>
    </row>
    <row r="921" customFormat="false" ht="13.8" hidden="false" customHeight="false" outlineLevel="0" collapsed="false">
      <c r="B921" s="25"/>
      <c r="C921" s="26"/>
      <c r="D921" s="26"/>
      <c r="E921" s="27"/>
    </row>
    <row r="922" customFormat="false" ht="13.8" hidden="false" customHeight="false" outlineLevel="0" collapsed="false">
      <c r="B922" s="25"/>
      <c r="C922" s="26"/>
      <c r="D922" s="26"/>
      <c r="E922" s="27"/>
    </row>
    <row r="923" customFormat="false" ht="13.8" hidden="false" customHeight="false" outlineLevel="0" collapsed="false">
      <c r="B923" s="25"/>
      <c r="C923" s="26"/>
      <c r="D923" s="26"/>
      <c r="E923" s="27"/>
    </row>
    <row r="924" customFormat="false" ht="13.8" hidden="false" customHeight="false" outlineLevel="0" collapsed="false">
      <c r="B924" s="25"/>
      <c r="C924" s="26"/>
      <c r="D924" s="26"/>
      <c r="E924" s="27"/>
    </row>
    <row r="925" customFormat="false" ht="13.8" hidden="false" customHeight="false" outlineLevel="0" collapsed="false">
      <c r="B925" s="25"/>
      <c r="C925" s="26"/>
      <c r="D925" s="26"/>
      <c r="E925" s="27"/>
    </row>
    <row r="926" customFormat="false" ht="13.8" hidden="false" customHeight="false" outlineLevel="0" collapsed="false">
      <c r="B926" s="25"/>
      <c r="C926" s="26"/>
      <c r="D926" s="26"/>
      <c r="E926" s="27"/>
    </row>
    <row r="927" customFormat="false" ht="13.8" hidden="false" customHeight="false" outlineLevel="0" collapsed="false">
      <c r="B927" s="25"/>
      <c r="C927" s="26"/>
      <c r="D927" s="26"/>
      <c r="E927" s="27"/>
    </row>
    <row r="928" customFormat="false" ht="13.8" hidden="false" customHeight="false" outlineLevel="0" collapsed="false">
      <c r="B928" s="25"/>
      <c r="C928" s="26"/>
      <c r="D928" s="26"/>
      <c r="E928" s="27"/>
    </row>
    <row r="929" customFormat="false" ht="13.8" hidden="false" customHeight="false" outlineLevel="0" collapsed="false">
      <c r="B929" s="25"/>
      <c r="C929" s="26"/>
      <c r="D929" s="26"/>
      <c r="E929" s="27"/>
    </row>
    <row r="930" customFormat="false" ht="13.8" hidden="false" customHeight="false" outlineLevel="0" collapsed="false">
      <c r="B930" s="25"/>
      <c r="C930" s="26"/>
      <c r="D930" s="26"/>
      <c r="E930" s="27"/>
    </row>
    <row r="931" customFormat="false" ht="13.8" hidden="false" customHeight="false" outlineLevel="0" collapsed="false">
      <c r="B931" s="25"/>
      <c r="C931" s="26"/>
      <c r="D931" s="26"/>
      <c r="E931" s="27"/>
    </row>
    <row r="932" customFormat="false" ht="13.8" hidden="false" customHeight="false" outlineLevel="0" collapsed="false">
      <c r="B932" s="25"/>
      <c r="C932" s="26"/>
      <c r="D932" s="26"/>
      <c r="E932" s="27"/>
    </row>
    <row r="933" customFormat="false" ht="13.8" hidden="false" customHeight="false" outlineLevel="0" collapsed="false">
      <c r="B933" s="25"/>
      <c r="C933" s="26"/>
      <c r="D933" s="26"/>
      <c r="E933" s="27"/>
    </row>
    <row r="934" customFormat="false" ht="13.8" hidden="false" customHeight="false" outlineLevel="0" collapsed="false">
      <c r="B934" s="25"/>
      <c r="C934" s="26"/>
      <c r="D934" s="26"/>
      <c r="E934" s="27"/>
    </row>
    <row r="935" customFormat="false" ht="13.8" hidden="false" customHeight="false" outlineLevel="0" collapsed="false">
      <c r="B935" s="25"/>
      <c r="C935" s="26"/>
      <c r="D935" s="26"/>
      <c r="E935" s="27"/>
    </row>
    <row r="936" customFormat="false" ht="13.8" hidden="false" customHeight="false" outlineLevel="0" collapsed="false">
      <c r="B936" s="25"/>
      <c r="C936" s="26"/>
      <c r="D936" s="26"/>
      <c r="E936" s="27"/>
    </row>
    <row r="937" customFormat="false" ht="13.8" hidden="false" customHeight="false" outlineLevel="0" collapsed="false">
      <c r="B937" s="25"/>
      <c r="C937" s="26"/>
      <c r="D937" s="26"/>
      <c r="E937" s="27"/>
    </row>
    <row r="938" customFormat="false" ht="13.8" hidden="false" customHeight="false" outlineLevel="0" collapsed="false">
      <c r="B938" s="25"/>
      <c r="C938" s="26"/>
      <c r="D938" s="26"/>
      <c r="E938" s="27"/>
    </row>
    <row r="939" customFormat="false" ht="13.8" hidden="false" customHeight="false" outlineLevel="0" collapsed="false">
      <c r="B939" s="25"/>
      <c r="C939" s="26"/>
      <c r="D939" s="26"/>
      <c r="E939" s="27"/>
    </row>
    <row r="940" customFormat="false" ht="13.8" hidden="false" customHeight="false" outlineLevel="0" collapsed="false">
      <c r="B940" s="25"/>
      <c r="C940" s="26"/>
      <c r="D940" s="26"/>
      <c r="E940" s="27"/>
    </row>
    <row r="941" customFormat="false" ht="13.8" hidden="false" customHeight="false" outlineLevel="0" collapsed="false">
      <c r="B941" s="25"/>
      <c r="C941" s="26"/>
      <c r="D941" s="26"/>
      <c r="E941" s="27"/>
    </row>
    <row r="942" customFormat="false" ht="13.8" hidden="false" customHeight="false" outlineLevel="0" collapsed="false">
      <c r="B942" s="25"/>
      <c r="C942" s="26"/>
      <c r="D942" s="26"/>
      <c r="E942" s="27"/>
    </row>
    <row r="943" customFormat="false" ht="13.8" hidden="false" customHeight="false" outlineLevel="0" collapsed="false">
      <c r="B943" s="25"/>
      <c r="C943" s="26"/>
      <c r="D943" s="26"/>
      <c r="E943" s="27"/>
    </row>
    <row r="944" customFormat="false" ht="13.8" hidden="false" customHeight="false" outlineLevel="0" collapsed="false">
      <c r="B944" s="25"/>
      <c r="C944" s="26"/>
      <c r="D944" s="26"/>
      <c r="E944" s="27"/>
    </row>
    <row r="945" customFormat="false" ht="13.8" hidden="false" customHeight="false" outlineLevel="0" collapsed="false">
      <c r="B945" s="25"/>
      <c r="C945" s="26"/>
      <c r="D945" s="26"/>
      <c r="E945" s="27"/>
    </row>
    <row r="946" customFormat="false" ht="13.8" hidden="false" customHeight="false" outlineLevel="0" collapsed="false">
      <c r="B946" s="25"/>
      <c r="C946" s="26"/>
      <c r="D946" s="26"/>
      <c r="E946" s="27"/>
    </row>
    <row r="947" customFormat="false" ht="13.8" hidden="false" customHeight="false" outlineLevel="0" collapsed="false">
      <c r="B947" s="25"/>
      <c r="C947" s="26"/>
      <c r="D947" s="26"/>
      <c r="E947" s="27"/>
    </row>
    <row r="948" customFormat="false" ht="13.8" hidden="false" customHeight="false" outlineLevel="0" collapsed="false">
      <c r="B948" s="25"/>
      <c r="C948" s="26"/>
      <c r="D948" s="26"/>
      <c r="E948" s="27"/>
    </row>
    <row r="949" customFormat="false" ht="13.8" hidden="false" customHeight="false" outlineLevel="0" collapsed="false">
      <c r="B949" s="25"/>
      <c r="C949" s="26"/>
      <c r="D949" s="26"/>
      <c r="E949" s="27"/>
    </row>
    <row r="950" customFormat="false" ht="13.8" hidden="false" customHeight="false" outlineLevel="0" collapsed="false">
      <c r="B950" s="25"/>
      <c r="C950" s="26"/>
      <c r="D950" s="26"/>
      <c r="E950" s="27"/>
    </row>
    <row r="951" customFormat="false" ht="13.8" hidden="false" customHeight="false" outlineLevel="0" collapsed="false">
      <c r="B951" s="25"/>
      <c r="C951" s="26"/>
      <c r="D951" s="26"/>
      <c r="E951" s="27"/>
    </row>
    <row r="952" customFormat="false" ht="13.8" hidden="false" customHeight="false" outlineLevel="0" collapsed="false">
      <c r="B952" s="25"/>
      <c r="C952" s="26"/>
      <c r="D952" s="26"/>
      <c r="E952" s="27"/>
    </row>
    <row r="953" customFormat="false" ht="13.8" hidden="false" customHeight="false" outlineLevel="0" collapsed="false">
      <c r="B953" s="25"/>
      <c r="C953" s="26"/>
      <c r="D953" s="26"/>
      <c r="E953" s="27"/>
    </row>
    <row r="954" customFormat="false" ht="13.8" hidden="false" customHeight="false" outlineLevel="0" collapsed="false">
      <c r="B954" s="25"/>
      <c r="C954" s="26"/>
      <c r="D954" s="26"/>
      <c r="E954" s="27"/>
    </row>
    <row r="955" customFormat="false" ht="13.8" hidden="false" customHeight="false" outlineLevel="0" collapsed="false">
      <c r="B955" s="25"/>
      <c r="C955" s="26"/>
      <c r="D955" s="26"/>
      <c r="E955" s="27"/>
    </row>
    <row r="956" customFormat="false" ht="13.8" hidden="false" customHeight="false" outlineLevel="0" collapsed="false">
      <c r="B956" s="25"/>
      <c r="C956" s="26"/>
      <c r="D956" s="26"/>
      <c r="E956" s="27"/>
    </row>
    <row r="957" customFormat="false" ht="13.8" hidden="false" customHeight="false" outlineLevel="0" collapsed="false">
      <c r="B957" s="25"/>
      <c r="C957" s="26"/>
      <c r="D957" s="26"/>
      <c r="E957" s="27"/>
    </row>
    <row r="958" customFormat="false" ht="13.8" hidden="false" customHeight="false" outlineLevel="0" collapsed="false">
      <c r="B958" s="25"/>
      <c r="C958" s="26"/>
      <c r="D958" s="26"/>
      <c r="E958" s="27"/>
    </row>
    <row r="959" customFormat="false" ht="13.8" hidden="false" customHeight="false" outlineLevel="0" collapsed="false">
      <c r="B959" s="25"/>
      <c r="C959" s="26"/>
      <c r="D959" s="26"/>
      <c r="E959" s="27"/>
    </row>
    <row r="960" customFormat="false" ht="13.8" hidden="false" customHeight="false" outlineLevel="0" collapsed="false">
      <c r="B960" s="25"/>
      <c r="C960" s="26"/>
      <c r="D960" s="26"/>
      <c r="E960" s="27"/>
    </row>
    <row r="961" customFormat="false" ht="13.8" hidden="false" customHeight="false" outlineLevel="0" collapsed="false">
      <c r="B961" s="25"/>
      <c r="C961" s="26"/>
      <c r="D961" s="26"/>
      <c r="E961" s="27"/>
    </row>
    <row r="962" customFormat="false" ht="13.8" hidden="false" customHeight="false" outlineLevel="0" collapsed="false">
      <c r="B962" s="25"/>
      <c r="C962" s="26"/>
      <c r="D962" s="26"/>
      <c r="E962" s="27"/>
    </row>
    <row r="963" customFormat="false" ht="13.8" hidden="false" customHeight="false" outlineLevel="0" collapsed="false">
      <c r="B963" s="25"/>
      <c r="C963" s="26"/>
      <c r="D963" s="26"/>
      <c r="E963" s="27"/>
    </row>
    <row r="964" customFormat="false" ht="13.8" hidden="false" customHeight="false" outlineLevel="0" collapsed="false">
      <c r="B964" s="25"/>
      <c r="C964" s="26"/>
      <c r="D964" s="26"/>
      <c r="E964" s="27"/>
    </row>
    <row r="965" customFormat="false" ht="13.8" hidden="false" customHeight="false" outlineLevel="0" collapsed="false">
      <c r="B965" s="25"/>
      <c r="C965" s="26"/>
      <c r="D965" s="26"/>
      <c r="E965" s="27"/>
    </row>
    <row r="966" customFormat="false" ht="13.8" hidden="false" customHeight="false" outlineLevel="0" collapsed="false">
      <c r="B966" s="25"/>
      <c r="C966" s="26"/>
      <c r="D966" s="26"/>
      <c r="E966" s="27"/>
    </row>
    <row r="967" customFormat="false" ht="13.8" hidden="false" customHeight="false" outlineLevel="0" collapsed="false">
      <c r="B967" s="25"/>
      <c r="C967" s="26"/>
      <c r="D967" s="26"/>
      <c r="E967" s="27"/>
    </row>
    <row r="968" customFormat="false" ht="13.8" hidden="false" customHeight="false" outlineLevel="0" collapsed="false">
      <c r="B968" s="25"/>
      <c r="C968" s="26"/>
      <c r="D968" s="26"/>
      <c r="E968" s="27"/>
    </row>
    <row r="969" customFormat="false" ht="13.8" hidden="false" customHeight="false" outlineLevel="0" collapsed="false">
      <c r="B969" s="25"/>
      <c r="C969" s="26"/>
      <c r="D969" s="26"/>
      <c r="E969" s="27"/>
    </row>
    <row r="970" customFormat="false" ht="13.8" hidden="false" customHeight="false" outlineLevel="0" collapsed="false">
      <c r="B970" s="25"/>
      <c r="C970" s="26"/>
      <c r="D970" s="26"/>
      <c r="E970" s="27"/>
    </row>
    <row r="971" customFormat="false" ht="13.8" hidden="false" customHeight="false" outlineLevel="0" collapsed="false">
      <c r="B971" s="25"/>
      <c r="C971" s="26"/>
      <c r="D971" s="26"/>
      <c r="E971" s="27"/>
    </row>
    <row r="972" customFormat="false" ht="13.8" hidden="false" customHeight="false" outlineLevel="0" collapsed="false">
      <c r="B972" s="25"/>
      <c r="C972" s="26"/>
      <c r="D972" s="26"/>
      <c r="E972" s="27"/>
    </row>
    <row r="973" customFormat="false" ht="13.8" hidden="false" customHeight="false" outlineLevel="0" collapsed="false">
      <c r="B973" s="25"/>
      <c r="C973" s="26"/>
      <c r="D973" s="26"/>
      <c r="E973" s="27"/>
    </row>
    <row r="974" customFormat="false" ht="13.8" hidden="false" customHeight="false" outlineLevel="0" collapsed="false">
      <c r="B974" s="25"/>
      <c r="C974" s="26"/>
      <c r="D974" s="26"/>
      <c r="E974" s="27"/>
    </row>
    <row r="975" customFormat="false" ht="13.8" hidden="false" customHeight="false" outlineLevel="0" collapsed="false">
      <c r="B975" s="25"/>
      <c r="C975" s="26"/>
      <c r="D975" s="26"/>
      <c r="E975" s="27"/>
    </row>
    <row r="976" customFormat="false" ht="13.8" hidden="false" customHeight="false" outlineLevel="0" collapsed="false">
      <c r="B976" s="25"/>
      <c r="C976" s="26"/>
      <c r="D976" s="26"/>
      <c r="E976" s="27"/>
    </row>
    <row r="977" customFormat="false" ht="13.8" hidden="false" customHeight="false" outlineLevel="0" collapsed="false">
      <c r="B977" s="25"/>
      <c r="C977" s="26"/>
      <c r="D977" s="26"/>
      <c r="E977" s="27"/>
    </row>
    <row r="978" customFormat="false" ht="13.8" hidden="false" customHeight="false" outlineLevel="0" collapsed="false">
      <c r="B978" s="25"/>
      <c r="C978" s="26"/>
      <c r="D978" s="26"/>
      <c r="E978" s="27"/>
    </row>
    <row r="979" customFormat="false" ht="13.8" hidden="false" customHeight="false" outlineLevel="0" collapsed="false">
      <c r="B979" s="25"/>
      <c r="C979" s="26"/>
      <c r="D979" s="26"/>
      <c r="E979" s="27"/>
    </row>
    <row r="980" customFormat="false" ht="13.8" hidden="false" customHeight="false" outlineLevel="0" collapsed="false">
      <c r="B980" s="25"/>
      <c r="C980" s="26"/>
      <c r="D980" s="26"/>
      <c r="E980" s="27"/>
    </row>
    <row r="981" customFormat="false" ht="13.8" hidden="false" customHeight="false" outlineLevel="0" collapsed="false">
      <c r="B981" s="25"/>
      <c r="C981" s="26"/>
      <c r="D981" s="26"/>
      <c r="E981" s="27"/>
    </row>
    <row r="982" customFormat="false" ht="13.8" hidden="false" customHeight="false" outlineLevel="0" collapsed="false">
      <c r="B982" s="25"/>
      <c r="C982" s="26"/>
      <c r="D982" s="26"/>
      <c r="E982" s="27"/>
    </row>
    <row r="983" customFormat="false" ht="13.8" hidden="false" customHeight="false" outlineLevel="0" collapsed="false">
      <c r="B983" s="25"/>
      <c r="C983" s="26"/>
      <c r="D983" s="26"/>
      <c r="E983" s="27"/>
    </row>
    <row r="984" customFormat="false" ht="13.8" hidden="false" customHeight="false" outlineLevel="0" collapsed="false">
      <c r="B984" s="25"/>
      <c r="C984" s="26"/>
      <c r="D984" s="26"/>
      <c r="E984" s="27"/>
    </row>
    <row r="985" customFormat="false" ht="13.8" hidden="false" customHeight="false" outlineLevel="0" collapsed="false">
      <c r="B985" s="25"/>
      <c r="C985" s="26"/>
      <c r="D985" s="26"/>
      <c r="E985" s="27"/>
    </row>
    <row r="986" customFormat="false" ht="13.8" hidden="false" customHeight="false" outlineLevel="0" collapsed="false">
      <c r="B986" s="25"/>
      <c r="C986" s="26"/>
      <c r="D986" s="26"/>
      <c r="E986" s="27"/>
    </row>
    <row r="987" customFormat="false" ht="13.8" hidden="false" customHeight="false" outlineLevel="0" collapsed="false">
      <c r="B987" s="25"/>
      <c r="C987" s="26"/>
      <c r="D987" s="26"/>
      <c r="E987" s="27"/>
    </row>
    <row r="988" customFormat="false" ht="13.8" hidden="false" customHeight="false" outlineLevel="0" collapsed="false">
      <c r="B988" s="25"/>
      <c r="C988" s="26"/>
      <c r="D988" s="26"/>
      <c r="E988" s="27"/>
    </row>
    <row r="989" customFormat="false" ht="13.8" hidden="false" customHeight="false" outlineLevel="0" collapsed="false">
      <c r="B989" s="25"/>
      <c r="C989" s="26"/>
      <c r="D989" s="26"/>
      <c r="E989" s="27"/>
    </row>
    <row r="990" customFormat="false" ht="13.8" hidden="false" customHeight="false" outlineLevel="0" collapsed="false">
      <c r="B990" s="25"/>
      <c r="C990" s="26"/>
      <c r="D990" s="26"/>
      <c r="E990" s="27"/>
    </row>
    <row r="991" customFormat="false" ht="13.8" hidden="false" customHeight="false" outlineLevel="0" collapsed="false">
      <c r="B991" s="25"/>
      <c r="C991" s="26"/>
      <c r="D991" s="26"/>
      <c r="E991" s="27"/>
    </row>
    <row r="992" customFormat="false" ht="13.8" hidden="false" customHeight="false" outlineLevel="0" collapsed="false">
      <c r="B992" s="25"/>
      <c r="C992" s="26"/>
      <c r="D992" s="26"/>
      <c r="E992" s="27"/>
    </row>
    <row r="993" customFormat="false" ht="13.8" hidden="false" customHeight="false" outlineLevel="0" collapsed="false">
      <c r="B993" s="25"/>
      <c r="C993" s="26"/>
      <c r="D993" s="26"/>
      <c r="E993" s="27"/>
    </row>
    <row r="994" customFormat="false" ht="13.8" hidden="false" customHeight="false" outlineLevel="0" collapsed="false">
      <c r="B994" s="25"/>
      <c r="C994" s="26"/>
      <c r="D994" s="26"/>
      <c r="E994" s="27"/>
    </row>
    <row r="995" customFormat="false" ht="13.8" hidden="false" customHeight="false" outlineLevel="0" collapsed="false">
      <c r="B995" s="25"/>
      <c r="C995" s="26"/>
      <c r="D995" s="26"/>
      <c r="E995" s="27"/>
    </row>
    <row r="996" customFormat="false" ht="13.8" hidden="false" customHeight="false" outlineLevel="0" collapsed="false">
      <c r="B996" s="25"/>
      <c r="C996" s="26"/>
      <c r="D996" s="26"/>
      <c r="E996" s="27"/>
    </row>
    <row r="997" customFormat="false" ht="13.8" hidden="false" customHeight="false" outlineLevel="0" collapsed="false">
      <c r="B997" s="25"/>
      <c r="C997" s="26"/>
      <c r="D997" s="26"/>
      <c r="E997" s="27"/>
    </row>
    <row r="998" customFormat="false" ht="13.8" hidden="false" customHeight="false" outlineLevel="0" collapsed="false">
      <c r="B998" s="25"/>
      <c r="C998" s="26"/>
      <c r="D998" s="26"/>
      <c r="E998" s="27"/>
    </row>
    <row r="999" customFormat="false" ht="13.8" hidden="false" customHeight="false" outlineLevel="0" collapsed="false">
      <c r="B999" s="25"/>
      <c r="C999" s="26"/>
      <c r="D999" s="26"/>
      <c r="E999" s="27"/>
    </row>
    <row r="1000" customFormat="false" ht="13.8" hidden="false" customHeight="false" outlineLevel="0" collapsed="false">
      <c r="B1000" s="25"/>
      <c r="C1000" s="26"/>
      <c r="D1000" s="26"/>
      <c r="E1000" s="27"/>
    </row>
    <row r="1001" customFormat="false" ht="13.8" hidden="false" customHeight="false" outlineLevel="0" collapsed="false">
      <c r="B1001" s="25"/>
      <c r="C1001" s="26"/>
      <c r="D1001" s="26"/>
      <c r="E1001" s="27"/>
    </row>
    <row r="1002" customFormat="false" ht="13.8" hidden="false" customHeight="false" outlineLevel="0" collapsed="false">
      <c r="B1002" s="25"/>
      <c r="C1002" s="26"/>
      <c r="D1002" s="26"/>
      <c r="E1002" s="27"/>
    </row>
    <row r="1003" customFormat="false" ht="13.8" hidden="false" customHeight="false" outlineLevel="0" collapsed="false">
      <c r="B1003" s="25"/>
      <c r="C1003" s="26"/>
      <c r="D1003" s="26"/>
      <c r="E1003" s="27"/>
    </row>
    <row r="1004" customFormat="false" ht="13.8" hidden="false" customHeight="false" outlineLevel="0" collapsed="false">
      <c r="B1004" s="25"/>
      <c r="C1004" s="26"/>
      <c r="D1004" s="26"/>
      <c r="E1004" s="27"/>
    </row>
    <row r="1005" customFormat="false" ht="13.8" hidden="false" customHeight="false" outlineLevel="0" collapsed="false">
      <c r="B1005" s="25"/>
      <c r="C1005" s="26"/>
      <c r="D1005" s="26"/>
      <c r="E1005" s="27"/>
    </row>
    <row r="1006" customFormat="false" ht="13.8" hidden="false" customHeight="false" outlineLevel="0" collapsed="false">
      <c r="B1006" s="25"/>
      <c r="C1006" s="26"/>
      <c r="D1006" s="26"/>
      <c r="E1006" s="27"/>
    </row>
    <row r="1007" customFormat="false" ht="13.8" hidden="false" customHeight="false" outlineLevel="0" collapsed="false">
      <c r="B1007" s="25"/>
      <c r="C1007" s="26"/>
      <c r="D1007" s="26"/>
      <c r="E1007" s="27"/>
    </row>
    <row r="1008" customFormat="false" ht="13.8" hidden="false" customHeight="false" outlineLevel="0" collapsed="false">
      <c r="B1008" s="25"/>
      <c r="C1008" s="26"/>
      <c r="D1008" s="26"/>
      <c r="E1008" s="27"/>
    </row>
    <row r="1009" customFormat="false" ht="13.8" hidden="false" customHeight="false" outlineLevel="0" collapsed="false">
      <c r="B1009" s="25"/>
      <c r="C1009" s="26"/>
      <c r="D1009" s="26"/>
      <c r="E1009" s="27"/>
    </row>
    <row r="1010" customFormat="false" ht="13.8" hidden="false" customHeight="false" outlineLevel="0" collapsed="false">
      <c r="B1010" s="25"/>
      <c r="C1010" s="26"/>
      <c r="D1010" s="26"/>
      <c r="E1010" s="27"/>
    </row>
    <row r="1011" customFormat="false" ht="13.8" hidden="false" customHeight="false" outlineLevel="0" collapsed="false">
      <c r="B1011" s="25"/>
      <c r="C1011" s="26"/>
      <c r="D1011" s="26"/>
      <c r="E1011" s="27"/>
    </row>
    <row r="1012" customFormat="false" ht="13.8" hidden="false" customHeight="false" outlineLevel="0" collapsed="false">
      <c r="B1012" s="25"/>
      <c r="C1012" s="26"/>
      <c r="D1012" s="26"/>
      <c r="E1012" s="27"/>
    </row>
    <row r="1013" customFormat="false" ht="13.8" hidden="false" customHeight="false" outlineLevel="0" collapsed="false">
      <c r="B1013" s="25"/>
      <c r="C1013" s="26"/>
      <c r="D1013" s="26"/>
      <c r="E1013" s="27"/>
    </row>
    <row r="1014" customFormat="false" ht="13.8" hidden="false" customHeight="false" outlineLevel="0" collapsed="false">
      <c r="B1014" s="25"/>
      <c r="C1014" s="26"/>
      <c r="D1014" s="26"/>
      <c r="E1014" s="27"/>
    </row>
    <row r="1015" customFormat="false" ht="13.8" hidden="false" customHeight="false" outlineLevel="0" collapsed="false">
      <c r="B1015" s="25"/>
      <c r="C1015" s="26"/>
      <c r="D1015" s="26"/>
      <c r="E1015" s="27"/>
    </row>
    <row r="1016" customFormat="false" ht="13.8" hidden="false" customHeight="false" outlineLevel="0" collapsed="false">
      <c r="B1016" s="25"/>
      <c r="C1016" s="26"/>
      <c r="D1016" s="26"/>
      <c r="E1016" s="27"/>
    </row>
    <row r="1017" customFormat="false" ht="13.8" hidden="false" customHeight="false" outlineLevel="0" collapsed="false">
      <c r="B1017" s="25"/>
      <c r="C1017" s="26"/>
      <c r="D1017" s="26"/>
      <c r="E1017" s="27"/>
    </row>
    <row r="1018" customFormat="false" ht="13.8" hidden="false" customHeight="false" outlineLevel="0" collapsed="false">
      <c r="B1018" s="25"/>
      <c r="C1018" s="26"/>
      <c r="D1018" s="26"/>
      <c r="E1018" s="27"/>
    </row>
    <row r="1019" customFormat="false" ht="13.8" hidden="false" customHeight="false" outlineLevel="0" collapsed="false">
      <c r="B1019" s="25"/>
      <c r="C1019" s="26"/>
      <c r="D1019" s="26"/>
      <c r="E1019" s="27"/>
    </row>
    <row r="1020" customFormat="false" ht="13.8" hidden="false" customHeight="false" outlineLevel="0" collapsed="false">
      <c r="B1020" s="25"/>
      <c r="C1020" s="26"/>
      <c r="D1020" s="26"/>
      <c r="E1020" s="27"/>
    </row>
    <row r="1021" customFormat="false" ht="13.8" hidden="false" customHeight="false" outlineLevel="0" collapsed="false">
      <c r="B1021" s="25"/>
      <c r="C1021" s="26"/>
      <c r="D1021" s="26"/>
      <c r="E1021" s="27"/>
    </row>
    <row r="1022" customFormat="false" ht="13.8" hidden="false" customHeight="false" outlineLevel="0" collapsed="false">
      <c r="B1022" s="25"/>
      <c r="C1022" s="26"/>
      <c r="D1022" s="26"/>
      <c r="E1022" s="27"/>
    </row>
    <row r="1023" customFormat="false" ht="13.8" hidden="false" customHeight="false" outlineLevel="0" collapsed="false">
      <c r="B1023" s="25"/>
      <c r="C1023" s="26"/>
      <c r="D1023" s="26"/>
      <c r="E1023" s="27"/>
    </row>
    <row r="1024" customFormat="false" ht="13.8" hidden="false" customHeight="false" outlineLevel="0" collapsed="false">
      <c r="B1024" s="25"/>
      <c r="C1024" s="26"/>
      <c r="D1024" s="26"/>
      <c r="E1024" s="27"/>
    </row>
    <row r="1025" customFormat="false" ht="13.8" hidden="false" customHeight="false" outlineLevel="0" collapsed="false">
      <c r="B1025" s="25"/>
      <c r="C1025" s="26"/>
      <c r="D1025" s="26"/>
      <c r="E1025" s="27"/>
    </row>
    <row r="1026" customFormat="false" ht="13.8" hidden="false" customHeight="false" outlineLevel="0" collapsed="false">
      <c r="B1026" s="25"/>
      <c r="C1026" s="26"/>
      <c r="D1026" s="26"/>
      <c r="E1026" s="27"/>
    </row>
    <row r="1027" customFormat="false" ht="13.8" hidden="false" customHeight="false" outlineLevel="0" collapsed="false">
      <c r="B1027" s="25"/>
      <c r="C1027" s="26"/>
      <c r="D1027" s="26"/>
      <c r="E1027" s="27"/>
    </row>
    <row r="1028" customFormat="false" ht="13.8" hidden="false" customHeight="false" outlineLevel="0" collapsed="false">
      <c r="B1028" s="25"/>
      <c r="C1028" s="26"/>
      <c r="D1028" s="26"/>
      <c r="E1028" s="27"/>
    </row>
    <row r="1029" customFormat="false" ht="13.8" hidden="false" customHeight="false" outlineLevel="0" collapsed="false">
      <c r="B1029" s="25"/>
      <c r="C1029" s="26"/>
      <c r="D1029" s="26"/>
      <c r="E1029" s="27"/>
    </row>
    <row r="1030" customFormat="false" ht="13.8" hidden="false" customHeight="false" outlineLevel="0" collapsed="false">
      <c r="B1030" s="25"/>
      <c r="C1030" s="26"/>
      <c r="D1030" s="26"/>
      <c r="E1030" s="27"/>
    </row>
    <row r="1031" customFormat="false" ht="13.8" hidden="false" customHeight="false" outlineLevel="0" collapsed="false">
      <c r="B1031" s="25"/>
      <c r="C1031" s="26"/>
      <c r="D1031" s="26"/>
      <c r="E1031" s="27"/>
    </row>
    <row r="1032" customFormat="false" ht="13.8" hidden="false" customHeight="false" outlineLevel="0" collapsed="false">
      <c r="B1032" s="25"/>
      <c r="C1032" s="26"/>
      <c r="D1032" s="26"/>
      <c r="E1032" s="27"/>
    </row>
    <row r="1033" customFormat="false" ht="13.8" hidden="false" customHeight="false" outlineLevel="0" collapsed="false">
      <c r="B1033" s="25"/>
      <c r="C1033" s="26"/>
      <c r="D1033" s="26"/>
      <c r="E1033" s="27"/>
    </row>
    <row r="1034" customFormat="false" ht="13.8" hidden="false" customHeight="false" outlineLevel="0" collapsed="false">
      <c r="B1034" s="25"/>
      <c r="C1034" s="26"/>
      <c r="D1034" s="26"/>
      <c r="E1034" s="27"/>
    </row>
    <row r="1035" customFormat="false" ht="13.8" hidden="false" customHeight="false" outlineLevel="0" collapsed="false">
      <c r="B1035" s="25"/>
      <c r="C1035" s="26"/>
      <c r="D1035" s="26"/>
      <c r="E1035" s="27"/>
    </row>
    <row r="1036" customFormat="false" ht="13.8" hidden="false" customHeight="false" outlineLevel="0" collapsed="false">
      <c r="B1036" s="25"/>
      <c r="C1036" s="26"/>
      <c r="D1036" s="26"/>
      <c r="E1036" s="27"/>
    </row>
    <row r="1037" customFormat="false" ht="13.8" hidden="false" customHeight="false" outlineLevel="0" collapsed="false">
      <c r="B1037" s="25"/>
      <c r="C1037" s="26"/>
      <c r="D1037" s="26"/>
      <c r="E1037" s="27"/>
    </row>
    <row r="1038" customFormat="false" ht="13.8" hidden="false" customHeight="false" outlineLevel="0" collapsed="false">
      <c r="B1038" s="25"/>
      <c r="C1038" s="26"/>
      <c r="D1038" s="26"/>
      <c r="E1038" s="27"/>
    </row>
    <row r="1039" customFormat="false" ht="13.8" hidden="false" customHeight="false" outlineLevel="0" collapsed="false">
      <c r="B1039" s="25"/>
      <c r="C1039" s="26"/>
      <c r="D1039" s="26"/>
      <c r="E1039" s="27"/>
    </row>
    <row r="1040" customFormat="false" ht="13.8" hidden="false" customHeight="false" outlineLevel="0" collapsed="false">
      <c r="B1040" s="25"/>
      <c r="C1040" s="26"/>
      <c r="D1040" s="26"/>
      <c r="E1040" s="27"/>
    </row>
    <row r="1041" customFormat="false" ht="13.8" hidden="false" customHeight="false" outlineLevel="0" collapsed="false">
      <c r="B1041" s="25"/>
      <c r="C1041" s="26"/>
      <c r="D1041" s="26"/>
      <c r="E1041" s="27"/>
    </row>
    <row r="1042" customFormat="false" ht="13.8" hidden="false" customHeight="false" outlineLevel="0" collapsed="false">
      <c r="B1042" s="25"/>
      <c r="C1042" s="26"/>
      <c r="D1042" s="26"/>
      <c r="E1042" s="27"/>
    </row>
    <row r="1043" customFormat="false" ht="13.8" hidden="false" customHeight="false" outlineLevel="0" collapsed="false">
      <c r="B1043" s="25"/>
      <c r="C1043" s="26"/>
      <c r="D1043" s="26"/>
      <c r="E1043" s="27"/>
    </row>
    <row r="1044" customFormat="false" ht="13.8" hidden="false" customHeight="false" outlineLevel="0" collapsed="false">
      <c r="B1044" s="25"/>
      <c r="C1044" s="26"/>
      <c r="D1044" s="26"/>
      <c r="E1044" s="27"/>
    </row>
    <row r="1045" customFormat="false" ht="13.8" hidden="false" customHeight="false" outlineLevel="0" collapsed="false">
      <c r="B1045" s="25"/>
      <c r="C1045" s="26"/>
      <c r="D1045" s="26"/>
      <c r="E1045" s="27"/>
    </row>
    <row r="1046" customFormat="false" ht="13.8" hidden="false" customHeight="false" outlineLevel="0" collapsed="false">
      <c r="B1046" s="25"/>
      <c r="C1046" s="26"/>
      <c r="D1046" s="26"/>
      <c r="E1046" s="27"/>
    </row>
    <row r="1047" customFormat="false" ht="13.8" hidden="false" customHeight="false" outlineLevel="0" collapsed="false">
      <c r="B1047" s="25"/>
      <c r="C1047" s="26"/>
      <c r="D1047" s="26"/>
      <c r="E1047" s="27"/>
    </row>
    <row r="1048" customFormat="false" ht="13.8" hidden="false" customHeight="false" outlineLevel="0" collapsed="false">
      <c r="B1048" s="25"/>
      <c r="C1048" s="26"/>
      <c r="D1048" s="26"/>
      <c r="E1048" s="27"/>
    </row>
    <row r="1049" customFormat="false" ht="13.8" hidden="false" customHeight="false" outlineLevel="0" collapsed="false">
      <c r="B1049" s="25"/>
      <c r="C1049" s="26"/>
      <c r="D1049" s="26"/>
      <c r="E1049" s="27"/>
    </row>
    <row r="1050" customFormat="false" ht="13.8" hidden="false" customHeight="false" outlineLevel="0" collapsed="false">
      <c r="B1050" s="25"/>
      <c r="C1050" s="26"/>
      <c r="D1050" s="26"/>
      <c r="E1050" s="27"/>
    </row>
    <row r="1051" customFormat="false" ht="13.8" hidden="false" customHeight="false" outlineLevel="0" collapsed="false">
      <c r="B1051" s="25"/>
      <c r="C1051" s="26"/>
      <c r="D1051" s="26"/>
      <c r="E1051" s="27"/>
    </row>
    <row r="1052" customFormat="false" ht="13.8" hidden="false" customHeight="false" outlineLevel="0" collapsed="false">
      <c r="B1052" s="25"/>
      <c r="C1052" s="26"/>
      <c r="D1052" s="26"/>
      <c r="E1052" s="27"/>
    </row>
    <row r="1053" customFormat="false" ht="13.8" hidden="false" customHeight="false" outlineLevel="0" collapsed="false">
      <c r="B1053" s="25"/>
      <c r="C1053" s="26"/>
      <c r="D1053" s="26"/>
      <c r="E1053" s="27"/>
    </row>
    <row r="1054" customFormat="false" ht="13.8" hidden="false" customHeight="false" outlineLevel="0" collapsed="false">
      <c r="B1054" s="25"/>
      <c r="C1054" s="26"/>
      <c r="D1054" s="26"/>
      <c r="E1054" s="27"/>
    </row>
    <row r="1055" customFormat="false" ht="13.8" hidden="false" customHeight="false" outlineLevel="0" collapsed="false">
      <c r="B1055" s="25"/>
      <c r="C1055" s="26"/>
      <c r="D1055" s="26"/>
      <c r="E1055" s="27"/>
    </row>
    <row r="1056" customFormat="false" ht="13.8" hidden="false" customHeight="false" outlineLevel="0" collapsed="false">
      <c r="B1056" s="25"/>
      <c r="C1056" s="26"/>
      <c r="D1056" s="26"/>
      <c r="E1056" s="27"/>
    </row>
    <row r="1057" customFormat="false" ht="13.8" hidden="false" customHeight="false" outlineLevel="0" collapsed="false">
      <c r="B1057" s="25"/>
      <c r="C1057" s="26"/>
      <c r="D1057" s="26"/>
      <c r="E1057" s="27"/>
    </row>
    <row r="1058" customFormat="false" ht="13.8" hidden="false" customHeight="false" outlineLevel="0" collapsed="false">
      <c r="B1058" s="25"/>
      <c r="C1058" s="26"/>
      <c r="D1058" s="26"/>
      <c r="E1058" s="27"/>
    </row>
    <row r="1059" customFormat="false" ht="13.8" hidden="false" customHeight="false" outlineLevel="0" collapsed="false">
      <c r="B1059" s="25"/>
      <c r="C1059" s="26"/>
      <c r="D1059" s="26"/>
      <c r="E1059" s="27"/>
    </row>
    <row r="1060" customFormat="false" ht="13.8" hidden="false" customHeight="false" outlineLevel="0" collapsed="false">
      <c r="B1060" s="25"/>
      <c r="C1060" s="26"/>
      <c r="D1060" s="26"/>
      <c r="E1060" s="27"/>
    </row>
    <row r="1061" customFormat="false" ht="13.8" hidden="false" customHeight="false" outlineLevel="0" collapsed="false">
      <c r="B1061" s="25"/>
      <c r="C1061" s="26"/>
      <c r="D1061" s="26"/>
      <c r="E1061" s="27"/>
    </row>
    <row r="1062" customFormat="false" ht="13.8" hidden="false" customHeight="false" outlineLevel="0" collapsed="false">
      <c r="B1062" s="25"/>
      <c r="C1062" s="26"/>
      <c r="D1062" s="26"/>
      <c r="E1062" s="27"/>
    </row>
    <row r="1063" customFormat="false" ht="13.8" hidden="false" customHeight="false" outlineLevel="0" collapsed="false">
      <c r="B1063" s="25"/>
      <c r="C1063" s="26"/>
      <c r="D1063" s="26"/>
      <c r="E1063" s="27"/>
    </row>
    <row r="1064" customFormat="false" ht="13.8" hidden="false" customHeight="false" outlineLevel="0" collapsed="false">
      <c r="B1064" s="25"/>
      <c r="C1064" s="26"/>
      <c r="D1064" s="26"/>
      <c r="E1064" s="27"/>
    </row>
    <row r="1065" customFormat="false" ht="13.8" hidden="false" customHeight="false" outlineLevel="0" collapsed="false">
      <c r="B1065" s="25"/>
      <c r="C1065" s="26"/>
      <c r="D1065" s="26"/>
      <c r="E1065" s="27"/>
    </row>
    <row r="1066" customFormat="false" ht="13.8" hidden="false" customHeight="false" outlineLevel="0" collapsed="false">
      <c r="B1066" s="25"/>
      <c r="C1066" s="26"/>
      <c r="D1066" s="26"/>
      <c r="E1066" s="27"/>
    </row>
    <row r="1067" customFormat="false" ht="13.8" hidden="false" customHeight="false" outlineLevel="0" collapsed="false">
      <c r="B1067" s="25"/>
      <c r="C1067" s="26"/>
      <c r="D1067" s="26"/>
      <c r="E1067" s="27"/>
    </row>
    <row r="1068" customFormat="false" ht="13.8" hidden="false" customHeight="false" outlineLevel="0" collapsed="false">
      <c r="B1068" s="25"/>
      <c r="C1068" s="26"/>
      <c r="D1068" s="26"/>
      <c r="E1068" s="27"/>
    </row>
    <row r="1069" customFormat="false" ht="13.8" hidden="false" customHeight="false" outlineLevel="0" collapsed="false">
      <c r="B1069" s="25"/>
      <c r="C1069" s="26"/>
      <c r="D1069" s="26"/>
      <c r="E1069" s="27"/>
    </row>
    <row r="1070" customFormat="false" ht="13.8" hidden="false" customHeight="false" outlineLevel="0" collapsed="false">
      <c r="B1070" s="25"/>
      <c r="C1070" s="26"/>
      <c r="D1070" s="26"/>
      <c r="E1070" s="27"/>
    </row>
    <row r="1071" customFormat="false" ht="13.8" hidden="false" customHeight="false" outlineLevel="0" collapsed="false">
      <c r="B1071" s="25"/>
      <c r="C1071" s="26"/>
      <c r="D1071" s="26"/>
      <c r="E1071" s="27"/>
    </row>
    <row r="1072" customFormat="false" ht="13.8" hidden="false" customHeight="false" outlineLevel="0" collapsed="false">
      <c r="B1072" s="25"/>
      <c r="C1072" s="26"/>
      <c r="D1072" s="26"/>
      <c r="E1072" s="27"/>
    </row>
    <row r="1073" customFormat="false" ht="13.8" hidden="false" customHeight="false" outlineLevel="0" collapsed="false">
      <c r="B1073" s="25"/>
      <c r="C1073" s="26"/>
      <c r="D1073" s="26"/>
      <c r="E1073" s="27"/>
    </row>
    <row r="1074" customFormat="false" ht="13.8" hidden="false" customHeight="false" outlineLevel="0" collapsed="false">
      <c r="B1074" s="25"/>
      <c r="C1074" s="26"/>
      <c r="D1074" s="26"/>
      <c r="E1074" s="27"/>
    </row>
    <row r="1075" customFormat="false" ht="13.8" hidden="false" customHeight="false" outlineLevel="0" collapsed="false">
      <c r="B1075" s="25"/>
      <c r="C1075" s="26"/>
      <c r="D1075" s="26"/>
      <c r="E1075" s="27"/>
    </row>
    <row r="1076" customFormat="false" ht="13.8" hidden="false" customHeight="false" outlineLevel="0" collapsed="false">
      <c r="B1076" s="25"/>
      <c r="C1076" s="26"/>
      <c r="D1076" s="26"/>
      <c r="E1076" s="27"/>
    </row>
    <row r="1077" customFormat="false" ht="13.8" hidden="false" customHeight="false" outlineLevel="0" collapsed="false">
      <c r="B1077" s="25"/>
      <c r="C1077" s="26"/>
      <c r="D1077" s="26"/>
      <c r="E1077" s="27"/>
    </row>
    <row r="1078" customFormat="false" ht="13.8" hidden="false" customHeight="false" outlineLevel="0" collapsed="false">
      <c r="B1078" s="25"/>
      <c r="C1078" s="26"/>
      <c r="D1078" s="26"/>
      <c r="E1078" s="27"/>
    </row>
    <row r="1079" customFormat="false" ht="13.8" hidden="false" customHeight="false" outlineLevel="0" collapsed="false">
      <c r="B1079" s="25"/>
      <c r="C1079" s="26"/>
      <c r="D1079" s="26"/>
      <c r="E1079" s="27"/>
    </row>
    <row r="1080" customFormat="false" ht="13.8" hidden="false" customHeight="false" outlineLevel="0" collapsed="false">
      <c r="B1080" s="25"/>
      <c r="C1080" s="26"/>
      <c r="D1080" s="26"/>
      <c r="E1080" s="27"/>
    </row>
    <row r="1081" customFormat="false" ht="13.8" hidden="false" customHeight="false" outlineLevel="0" collapsed="false">
      <c r="B1081" s="25"/>
      <c r="C1081" s="26"/>
      <c r="D1081" s="26"/>
      <c r="E1081" s="27"/>
    </row>
    <row r="1082" customFormat="false" ht="13.8" hidden="false" customHeight="false" outlineLevel="0" collapsed="false">
      <c r="B1082" s="25"/>
      <c r="C1082" s="26"/>
      <c r="D1082" s="26"/>
      <c r="E1082" s="27"/>
    </row>
    <row r="1083" customFormat="false" ht="13.8" hidden="false" customHeight="false" outlineLevel="0" collapsed="false">
      <c r="B1083" s="25"/>
      <c r="C1083" s="26"/>
      <c r="D1083" s="26"/>
      <c r="E1083" s="27"/>
    </row>
    <row r="1084" customFormat="false" ht="13.8" hidden="false" customHeight="false" outlineLevel="0" collapsed="false">
      <c r="B1084" s="25"/>
      <c r="C1084" s="26"/>
      <c r="D1084" s="26"/>
      <c r="E1084" s="27"/>
    </row>
    <row r="1085" customFormat="false" ht="13.8" hidden="false" customHeight="false" outlineLevel="0" collapsed="false">
      <c r="B1085" s="25"/>
      <c r="C1085" s="26"/>
      <c r="D1085" s="26"/>
      <c r="E1085" s="27"/>
    </row>
    <row r="1086" customFormat="false" ht="13.8" hidden="false" customHeight="false" outlineLevel="0" collapsed="false">
      <c r="B1086" s="25"/>
      <c r="C1086" s="26"/>
      <c r="D1086" s="26"/>
      <c r="E1086" s="27"/>
    </row>
    <row r="1087" customFormat="false" ht="13.8" hidden="false" customHeight="false" outlineLevel="0" collapsed="false">
      <c r="B1087" s="25"/>
      <c r="C1087" s="26"/>
      <c r="D1087" s="26"/>
      <c r="E1087" s="27"/>
    </row>
    <row r="1088" customFormat="false" ht="13.8" hidden="false" customHeight="false" outlineLevel="0" collapsed="false">
      <c r="B1088" s="25"/>
      <c r="C1088" s="26"/>
      <c r="D1088" s="26"/>
      <c r="E1088" s="27"/>
    </row>
    <row r="1089" customFormat="false" ht="13.8" hidden="false" customHeight="false" outlineLevel="0" collapsed="false">
      <c r="B1089" s="25"/>
      <c r="C1089" s="26"/>
      <c r="D1089" s="26"/>
      <c r="E1089" s="27"/>
    </row>
    <row r="1090" customFormat="false" ht="13.8" hidden="false" customHeight="false" outlineLevel="0" collapsed="false">
      <c r="B1090" s="25"/>
      <c r="C1090" s="26"/>
      <c r="D1090" s="26"/>
      <c r="E1090" s="27"/>
    </row>
    <row r="1091" customFormat="false" ht="13.8" hidden="false" customHeight="false" outlineLevel="0" collapsed="false">
      <c r="B1091" s="25"/>
      <c r="C1091" s="26"/>
      <c r="D1091" s="26"/>
      <c r="E1091" s="27"/>
    </row>
    <row r="1092" customFormat="false" ht="13.8" hidden="false" customHeight="false" outlineLevel="0" collapsed="false">
      <c r="B1092" s="25"/>
      <c r="C1092" s="26"/>
      <c r="D1092" s="26"/>
      <c r="E1092" s="27"/>
    </row>
    <row r="1093" customFormat="false" ht="13.8" hidden="false" customHeight="false" outlineLevel="0" collapsed="false">
      <c r="B1093" s="25"/>
      <c r="C1093" s="26"/>
      <c r="D1093" s="26"/>
      <c r="E1093" s="27"/>
    </row>
    <row r="1094" customFormat="false" ht="13.8" hidden="false" customHeight="false" outlineLevel="0" collapsed="false">
      <c r="B1094" s="25"/>
      <c r="C1094" s="26"/>
      <c r="D1094" s="26"/>
      <c r="E1094" s="27"/>
    </row>
    <row r="1095" customFormat="false" ht="13.8" hidden="false" customHeight="false" outlineLevel="0" collapsed="false">
      <c r="B1095" s="25"/>
      <c r="C1095" s="26"/>
      <c r="D1095" s="26"/>
      <c r="E1095" s="27"/>
    </row>
    <row r="1096" customFormat="false" ht="13.8" hidden="false" customHeight="false" outlineLevel="0" collapsed="false">
      <c r="B1096" s="25"/>
      <c r="C1096" s="26"/>
      <c r="D1096" s="26"/>
      <c r="E1096" s="27"/>
    </row>
    <row r="1097" customFormat="false" ht="13.8" hidden="false" customHeight="false" outlineLevel="0" collapsed="false">
      <c r="B1097" s="25"/>
      <c r="C1097" s="26"/>
      <c r="D1097" s="26"/>
      <c r="E1097" s="27"/>
    </row>
    <row r="1098" customFormat="false" ht="13.8" hidden="false" customHeight="false" outlineLevel="0" collapsed="false">
      <c r="B1098" s="25"/>
      <c r="C1098" s="26"/>
      <c r="D1098" s="26"/>
      <c r="E1098" s="27"/>
    </row>
    <row r="1099" customFormat="false" ht="13.8" hidden="false" customHeight="false" outlineLevel="0" collapsed="false">
      <c r="B1099" s="25"/>
      <c r="C1099" s="26"/>
      <c r="D1099" s="26"/>
      <c r="E1099" s="27"/>
    </row>
    <row r="1100" customFormat="false" ht="13.8" hidden="false" customHeight="false" outlineLevel="0" collapsed="false">
      <c r="B1100" s="25"/>
      <c r="C1100" s="26"/>
      <c r="D1100" s="26"/>
      <c r="E1100" s="27"/>
    </row>
    <row r="1101" customFormat="false" ht="13.8" hidden="false" customHeight="false" outlineLevel="0" collapsed="false">
      <c r="B1101" s="25"/>
      <c r="C1101" s="26"/>
      <c r="D1101" s="26"/>
      <c r="E1101" s="27"/>
    </row>
    <row r="1102" customFormat="false" ht="13.8" hidden="false" customHeight="false" outlineLevel="0" collapsed="false">
      <c r="B1102" s="25"/>
      <c r="C1102" s="26"/>
      <c r="D1102" s="26"/>
      <c r="E1102" s="27"/>
    </row>
    <row r="1103" customFormat="false" ht="13.8" hidden="false" customHeight="false" outlineLevel="0" collapsed="false">
      <c r="B1103" s="25"/>
      <c r="C1103" s="26"/>
      <c r="D1103" s="26"/>
      <c r="E1103" s="27"/>
    </row>
    <row r="1104" customFormat="false" ht="13.8" hidden="false" customHeight="false" outlineLevel="0" collapsed="false">
      <c r="B1104" s="25"/>
      <c r="C1104" s="26"/>
      <c r="D1104" s="26"/>
      <c r="E1104" s="27"/>
    </row>
    <row r="1105" customFormat="false" ht="13.8" hidden="false" customHeight="false" outlineLevel="0" collapsed="false">
      <c r="B1105" s="25"/>
      <c r="C1105" s="26"/>
      <c r="D1105" s="26"/>
      <c r="E1105" s="27"/>
    </row>
    <row r="1106" customFormat="false" ht="13.8" hidden="false" customHeight="false" outlineLevel="0" collapsed="false">
      <c r="B1106" s="25"/>
      <c r="C1106" s="26"/>
      <c r="D1106" s="26"/>
      <c r="E1106" s="27"/>
    </row>
    <row r="1107" customFormat="false" ht="13.8" hidden="false" customHeight="false" outlineLevel="0" collapsed="false">
      <c r="B1107" s="25"/>
      <c r="C1107" s="26"/>
      <c r="D1107" s="26"/>
      <c r="E1107" s="27"/>
    </row>
    <row r="1108" customFormat="false" ht="13.8" hidden="false" customHeight="false" outlineLevel="0" collapsed="false">
      <c r="B1108" s="25"/>
      <c r="C1108" s="26"/>
      <c r="D1108" s="26"/>
      <c r="E1108" s="27"/>
    </row>
    <row r="1109" customFormat="false" ht="13.8" hidden="false" customHeight="false" outlineLevel="0" collapsed="false">
      <c r="B1109" s="25"/>
      <c r="C1109" s="26"/>
      <c r="D1109" s="26"/>
      <c r="E1109" s="27"/>
    </row>
    <row r="1110" customFormat="false" ht="13.8" hidden="false" customHeight="false" outlineLevel="0" collapsed="false">
      <c r="B1110" s="25"/>
      <c r="C1110" s="26"/>
      <c r="D1110" s="26"/>
      <c r="E1110" s="27"/>
    </row>
    <row r="1111" customFormat="false" ht="13.8" hidden="false" customHeight="false" outlineLevel="0" collapsed="false">
      <c r="B1111" s="25"/>
      <c r="C1111" s="26"/>
      <c r="D1111" s="26"/>
      <c r="E1111" s="27"/>
    </row>
    <row r="1112" customFormat="false" ht="13.8" hidden="false" customHeight="false" outlineLevel="0" collapsed="false">
      <c r="B1112" s="25"/>
      <c r="C1112" s="26"/>
      <c r="D1112" s="26"/>
      <c r="E1112" s="27"/>
    </row>
    <row r="1113" customFormat="false" ht="13.8" hidden="false" customHeight="false" outlineLevel="0" collapsed="false">
      <c r="B1113" s="25"/>
      <c r="C1113" s="26"/>
      <c r="D1113" s="26"/>
      <c r="E1113" s="27"/>
    </row>
    <row r="1114" customFormat="false" ht="13.8" hidden="false" customHeight="false" outlineLevel="0" collapsed="false">
      <c r="B1114" s="25"/>
      <c r="C1114" s="26"/>
      <c r="D1114" s="26"/>
      <c r="E1114" s="27"/>
    </row>
    <row r="1115" customFormat="false" ht="13.8" hidden="false" customHeight="false" outlineLevel="0" collapsed="false">
      <c r="B1115" s="25"/>
      <c r="C1115" s="26"/>
      <c r="D1115" s="26"/>
      <c r="E1115" s="27"/>
    </row>
    <row r="1116" customFormat="false" ht="13.8" hidden="false" customHeight="false" outlineLevel="0" collapsed="false">
      <c r="B1116" s="25"/>
      <c r="C1116" s="26"/>
      <c r="D1116" s="26"/>
      <c r="E1116" s="27"/>
    </row>
    <row r="1117" customFormat="false" ht="13.8" hidden="false" customHeight="false" outlineLevel="0" collapsed="false">
      <c r="B1117" s="25"/>
      <c r="C1117" s="26"/>
      <c r="D1117" s="26"/>
      <c r="E1117" s="27"/>
    </row>
    <row r="1118" customFormat="false" ht="13.8" hidden="false" customHeight="false" outlineLevel="0" collapsed="false">
      <c r="B1118" s="25"/>
      <c r="C1118" s="26"/>
      <c r="D1118" s="26"/>
      <c r="E1118" s="27"/>
    </row>
    <row r="1119" customFormat="false" ht="13.8" hidden="false" customHeight="false" outlineLevel="0" collapsed="false">
      <c r="B1119" s="25"/>
      <c r="C1119" s="26"/>
      <c r="D1119" s="26"/>
      <c r="E1119" s="27"/>
    </row>
    <row r="1120" customFormat="false" ht="13.8" hidden="false" customHeight="false" outlineLevel="0" collapsed="false">
      <c r="B1120" s="25"/>
      <c r="C1120" s="26"/>
      <c r="D1120" s="26"/>
      <c r="E1120" s="27"/>
    </row>
    <row r="1121" customFormat="false" ht="13.8" hidden="false" customHeight="false" outlineLevel="0" collapsed="false">
      <c r="B1121" s="25"/>
      <c r="C1121" s="26"/>
      <c r="D1121" s="26"/>
      <c r="E1121" s="27"/>
    </row>
    <row r="1122" customFormat="false" ht="13.8" hidden="false" customHeight="false" outlineLevel="0" collapsed="false">
      <c r="B1122" s="25"/>
      <c r="C1122" s="26"/>
      <c r="D1122" s="26"/>
      <c r="E1122" s="27"/>
    </row>
    <row r="1123" customFormat="false" ht="13.8" hidden="false" customHeight="false" outlineLevel="0" collapsed="false">
      <c r="B1123" s="25"/>
      <c r="C1123" s="26"/>
      <c r="D1123" s="26"/>
      <c r="E1123" s="27"/>
    </row>
    <row r="1124" customFormat="false" ht="13.8" hidden="false" customHeight="false" outlineLevel="0" collapsed="false">
      <c r="B1124" s="25"/>
      <c r="C1124" s="26"/>
      <c r="D1124" s="26"/>
      <c r="E1124" s="27"/>
    </row>
    <row r="1125" customFormat="false" ht="13.8" hidden="false" customHeight="false" outlineLevel="0" collapsed="false">
      <c r="B1125" s="25"/>
      <c r="C1125" s="26"/>
      <c r="D1125" s="26"/>
      <c r="E1125" s="27"/>
    </row>
    <row r="1126" customFormat="false" ht="13.8" hidden="false" customHeight="false" outlineLevel="0" collapsed="false">
      <c r="B1126" s="25"/>
      <c r="C1126" s="26"/>
      <c r="D1126" s="26"/>
      <c r="E1126" s="27"/>
    </row>
    <row r="1127" customFormat="false" ht="13.8" hidden="false" customHeight="false" outlineLevel="0" collapsed="false">
      <c r="B1127" s="25"/>
      <c r="C1127" s="26"/>
      <c r="D1127" s="26"/>
      <c r="E1127" s="27"/>
    </row>
    <row r="1128" customFormat="false" ht="13.8" hidden="false" customHeight="false" outlineLevel="0" collapsed="false">
      <c r="B1128" s="25"/>
      <c r="C1128" s="26"/>
      <c r="D1128" s="26"/>
      <c r="E1128" s="27"/>
    </row>
    <row r="1129" customFormat="false" ht="13.8" hidden="false" customHeight="false" outlineLevel="0" collapsed="false">
      <c r="B1129" s="25"/>
      <c r="C1129" s="26"/>
      <c r="D1129" s="26"/>
      <c r="E1129" s="27"/>
    </row>
    <row r="1130" customFormat="false" ht="13.8" hidden="false" customHeight="false" outlineLevel="0" collapsed="false">
      <c r="B1130" s="25"/>
      <c r="C1130" s="26"/>
      <c r="D1130" s="26"/>
      <c r="E1130" s="27"/>
    </row>
    <row r="1131" customFormat="false" ht="13.8" hidden="false" customHeight="false" outlineLevel="0" collapsed="false">
      <c r="B1131" s="25"/>
      <c r="C1131" s="26"/>
      <c r="D1131" s="26"/>
      <c r="E1131" s="27"/>
    </row>
    <row r="1132" customFormat="false" ht="13.8" hidden="false" customHeight="false" outlineLevel="0" collapsed="false">
      <c r="B1132" s="25"/>
      <c r="C1132" s="26"/>
      <c r="D1132" s="26"/>
      <c r="E1132" s="27"/>
    </row>
    <row r="1133" customFormat="false" ht="13.8" hidden="false" customHeight="false" outlineLevel="0" collapsed="false">
      <c r="B1133" s="25"/>
      <c r="C1133" s="26"/>
      <c r="D1133" s="26"/>
      <c r="E1133" s="27"/>
    </row>
    <row r="1134" customFormat="false" ht="13.8" hidden="false" customHeight="false" outlineLevel="0" collapsed="false">
      <c r="B1134" s="25"/>
      <c r="C1134" s="26"/>
      <c r="D1134" s="26"/>
      <c r="E1134" s="27"/>
    </row>
    <row r="1135" customFormat="false" ht="13.8" hidden="false" customHeight="false" outlineLevel="0" collapsed="false">
      <c r="B1135" s="25"/>
      <c r="C1135" s="26"/>
      <c r="D1135" s="26"/>
      <c r="E1135" s="27"/>
    </row>
    <row r="1136" customFormat="false" ht="13.8" hidden="false" customHeight="false" outlineLevel="0" collapsed="false">
      <c r="B1136" s="25"/>
      <c r="C1136" s="26"/>
      <c r="D1136" s="26"/>
      <c r="E1136" s="27"/>
    </row>
    <row r="1137" customFormat="false" ht="13.8" hidden="false" customHeight="false" outlineLevel="0" collapsed="false">
      <c r="B1137" s="25"/>
      <c r="C1137" s="26"/>
      <c r="D1137" s="26"/>
      <c r="E1137" s="27"/>
    </row>
    <row r="1138" customFormat="false" ht="13.8" hidden="false" customHeight="false" outlineLevel="0" collapsed="false">
      <c r="B1138" s="25"/>
      <c r="C1138" s="26"/>
      <c r="D1138" s="26"/>
      <c r="E1138" s="27"/>
    </row>
    <row r="1139" customFormat="false" ht="13.8" hidden="false" customHeight="false" outlineLevel="0" collapsed="false">
      <c r="B1139" s="25"/>
      <c r="C1139" s="26"/>
      <c r="D1139" s="26"/>
      <c r="E1139" s="27"/>
    </row>
    <row r="1140" customFormat="false" ht="13.8" hidden="false" customHeight="false" outlineLevel="0" collapsed="false">
      <c r="B1140" s="25"/>
      <c r="C1140" s="26"/>
      <c r="D1140" s="26"/>
      <c r="E1140" s="27"/>
    </row>
    <row r="1141" customFormat="false" ht="13.8" hidden="false" customHeight="false" outlineLevel="0" collapsed="false">
      <c r="B1141" s="25"/>
      <c r="C1141" s="26"/>
      <c r="D1141" s="26"/>
      <c r="E1141" s="27"/>
    </row>
    <row r="1142" customFormat="false" ht="13.8" hidden="false" customHeight="false" outlineLevel="0" collapsed="false">
      <c r="B1142" s="25"/>
      <c r="C1142" s="26"/>
      <c r="D1142" s="26"/>
      <c r="E1142" s="27"/>
    </row>
    <row r="1143" customFormat="false" ht="13.8" hidden="false" customHeight="false" outlineLevel="0" collapsed="false">
      <c r="B1143" s="25"/>
      <c r="C1143" s="26"/>
      <c r="D1143" s="26"/>
      <c r="E1143" s="27"/>
    </row>
    <row r="1144" customFormat="false" ht="13.8" hidden="false" customHeight="false" outlineLevel="0" collapsed="false">
      <c r="B1144" s="25"/>
      <c r="C1144" s="26"/>
      <c r="D1144" s="26"/>
      <c r="E1144" s="27"/>
    </row>
    <row r="1145" customFormat="false" ht="13.8" hidden="false" customHeight="false" outlineLevel="0" collapsed="false">
      <c r="B1145" s="25"/>
      <c r="C1145" s="26"/>
      <c r="D1145" s="26"/>
      <c r="E1145" s="27"/>
    </row>
    <row r="1146" customFormat="false" ht="13.8" hidden="false" customHeight="false" outlineLevel="0" collapsed="false">
      <c r="B1146" s="25"/>
      <c r="C1146" s="26"/>
      <c r="D1146" s="26"/>
      <c r="E1146" s="27"/>
    </row>
    <row r="1147" customFormat="false" ht="13.8" hidden="false" customHeight="false" outlineLevel="0" collapsed="false">
      <c r="B1147" s="25"/>
      <c r="C1147" s="26"/>
      <c r="D1147" s="26"/>
      <c r="E1147" s="27"/>
    </row>
    <row r="1148" customFormat="false" ht="13.8" hidden="false" customHeight="false" outlineLevel="0" collapsed="false">
      <c r="B1148" s="25"/>
      <c r="C1148" s="26"/>
      <c r="D1148" s="26"/>
      <c r="E1148" s="27"/>
    </row>
    <row r="1149" customFormat="false" ht="13.8" hidden="false" customHeight="false" outlineLevel="0" collapsed="false">
      <c r="B1149" s="25"/>
      <c r="C1149" s="26"/>
      <c r="D1149" s="26"/>
      <c r="E1149" s="27"/>
    </row>
    <row r="1150" customFormat="false" ht="13.8" hidden="false" customHeight="false" outlineLevel="0" collapsed="false">
      <c r="B1150" s="25"/>
      <c r="C1150" s="26"/>
      <c r="D1150" s="26"/>
      <c r="E1150" s="27"/>
    </row>
    <row r="1151" customFormat="false" ht="13.8" hidden="false" customHeight="false" outlineLevel="0" collapsed="false">
      <c r="B1151" s="25"/>
      <c r="C1151" s="26"/>
      <c r="D1151" s="26"/>
      <c r="E1151" s="27"/>
    </row>
    <row r="1152" customFormat="false" ht="13.8" hidden="false" customHeight="false" outlineLevel="0" collapsed="false">
      <c r="B1152" s="25"/>
      <c r="C1152" s="26"/>
      <c r="D1152" s="26"/>
      <c r="E1152" s="27"/>
    </row>
    <row r="1153" customFormat="false" ht="13.8" hidden="false" customHeight="false" outlineLevel="0" collapsed="false">
      <c r="B1153" s="25"/>
      <c r="C1153" s="26"/>
      <c r="D1153" s="26"/>
      <c r="E1153" s="27"/>
    </row>
    <row r="1154" customFormat="false" ht="13.8" hidden="false" customHeight="false" outlineLevel="0" collapsed="false">
      <c r="B1154" s="25"/>
      <c r="C1154" s="26"/>
      <c r="D1154" s="26"/>
      <c r="E1154" s="27"/>
    </row>
    <row r="1155" customFormat="false" ht="13.8" hidden="false" customHeight="false" outlineLevel="0" collapsed="false">
      <c r="B1155" s="25"/>
      <c r="C1155" s="26"/>
      <c r="D1155" s="26"/>
      <c r="E1155" s="27"/>
    </row>
    <row r="1156" customFormat="false" ht="13.8" hidden="false" customHeight="false" outlineLevel="0" collapsed="false">
      <c r="B1156" s="25"/>
      <c r="C1156" s="26"/>
      <c r="D1156" s="26"/>
      <c r="E1156" s="27"/>
    </row>
    <row r="1157" customFormat="false" ht="13.8" hidden="false" customHeight="false" outlineLevel="0" collapsed="false">
      <c r="B1157" s="25"/>
      <c r="C1157" s="26"/>
      <c r="D1157" s="26"/>
      <c r="E1157" s="27"/>
    </row>
    <row r="1158" customFormat="false" ht="13.8" hidden="false" customHeight="false" outlineLevel="0" collapsed="false">
      <c r="B1158" s="25"/>
      <c r="C1158" s="26"/>
      <c r="D1158" s="26"/>
      <c r="E1158" s="27"/>
    </row>
    <row r="1159" customFormat="false" ht="13.8" hidden="false" customHeight="false" outlineLevel="0" collapsed="false">
      <c r="B1159" s="25"/>
      <c r="C1159" s="26"/>
      <c r="D1159" s="26"/>
      <c r="E1159" s="27"/>
    </row>
    <row r="1160" customFormat="false" ht="13.8" hidden="false" customHeight="false" outlineLevel="0" collapsed="false">
      <c r="B1160" s="25"/>
      <c r="C1160" s="26"/>
      <c r="D1160" s="26"/>
      <c r="E1160" s="27"/>
    </row>
    <row r="1161" customFormat="false" ht="13.8" hidden="false" customHeight="false" outlineLevel="0" collapsed="false">
      <c r="B1161" s="25"/>
      <c r="C1161" s="26"/>
      <c r="D1161" s="26"/>
      <c r="E1161" s="27"/>
    </row>
    <row r="1162" customFormat="false" ht="13.8" hidden="false" customHeight="false" outlineLevel="0" collapsed="false">
      <c r="B1162" s="25"/>
      <c r="C1162" s="26"/>
      <c r="D1162" s="26"/>
      <c r="E1162" s="27"/>
    </row>
    <row r="1163" customFormat="false" ht="13.8" hidden="false" customHeight="false" outlineLevel="0" collapsed="false">
      <c r="B1163" s="25"/>
      <c r="C1163" s="26"/>
      <c r="D1163" s="26"/>
      <c r="E1163" s="27"/>
    </row>
    <row r="1164" customFormat="false" ht="13.8" hidden="false" customHeight="false" outlineLevel="0" collapsed="false">
      <c r="B1164" s="25"/>
      <c r="C1164" s="26"/>
      <c r="D1164" s="26"/>
      <c r="E1164" s="27"/>
    </row>
    <row r="1165" customFormat="false" ht="13.8" hidden="false" customHeight="false" outlineLevel="0" collapsed="false">
      <c r="B1165" s="25"/>
      <c r="C1165" s="26"/>
      <c r="D1165" s="26"/>
      <c r="E1165" s="27"/>
    </row>
    <row r="1166" customFormat="false" ht="13.8" hidden="false" customHeight="false" outlineLevel="0" collapsed="false">
      <c r="B1166" s="25"/>
      <c r="C1166" s="26"/>
      <c r="D1166" s="26"/>
      <c r="E1166" s="27"/>
    </row>
    <row r="1167" customFormat="false" ht="13.8" hidden="false" customHeight="false" outlineLevel="0" collapsed="false">
      <c r="B1167" s="25"/>
      <c r="C1167" s="26"/>
      <c r="D1167" s="26"/>
      <c r="E1167" s="27"/>
    </row>
    <row r="1168" customFormat="false" ht="13.8" hidden="false" customHeight="false" outlineLevel="0" collapsed="false">
      <c r="B1168" s="25"/>
      <c r="C1168" s="26"/>
      <c r="D1168" s="26"/>
      <c r="E1168" s="27"/>
    </row>
    <row r="1169" customFormat="false" ht="13.8" hidden="false" customHeight="false" outlineLevel="0" collapsed="false">
      <c r="B1169" s="25"/>
      <c r="C1169" s="26"/>
      <c r="D1169" s="26"/>
      <c r="E1169" s="27"/>
    </row>
    <row r="1170" customFormat="false" ht="13.8" hidden="false" customHeight="false" outlineLevel="0" collapsed="false">
      <c r="B1170" s="25"/>
      <c r="C1170" s="26"/>
      <c r="D1170" s="26"/>
      <c r="E1170" s="27"/>
    </row>
    <row r="1171" customFormat="false" ht="13.8" hidden="false" customHeight="false" outlineLevel="0" collapsed="false">
      <c r="B1171" s="25"/>
      <c r="C1171" s="26"/>
      <c r="D1171" s="26"/>
      <c r="E1171" s="27"/>
    </row>
    <row r="1172" customFormat="false" ht="13.8" hidden="false" customHeight="false" outlineLevel="0" collapsed="false">
      <c r="B1172" s="25"/>
      <c r="C1172" s="26"/>
      <c r="D1172" s="26"/>
      <c r="E1172" s="27"/>
    </row>
    <row r="1173" customFormat="false" ht="13.8" hidden="false" customHeight="false" outlineLevel="0" collapsed="false">
      <c r="B1173" s="25"/>
      <c r="C1173" s="26"/>
      <c r="D1173" s="26"/>
      <c r="E1173" s="27"/>
    </row>
    <row r="1174" customFormat="false" ht="13.8" hidden="false" customHeight="false" outlineLevel="0" collapsed="false">
      <c r="B1174" s="25"/>
      <c r="C1174" s="26"/>
      <c r="D1174" s="26"/>
      <c r="E1174" s="27"/>
    </row>
    <row r="1175" customFormat="false" ht="13.8" hidden="false" customHeight="false" outlineLevel="0" collapsed="false">
      <c r="B1175" s="25"/>
      <c r="C1175" s="26"/>
      <c r="D1175" s="26"/>
      <c r="E1175" s="27"/>
    </row>
    <row r="1176" customFormat="false" ht="13.8" hidden="false" customHeight="false" outlineLevel="0" collapsed="false">
      <c r="B1176" s="25"/>
      <c r="C1176" s="26"/>
      <c r="D1176" s="26"/>
      <c r="E1176" s="27"/>
    </row>
    <row r="1177" customFormat="false" ht="13.8" hidden="false" customHeight="false" outlineLevel="0" collapsed="false">
      <c r="B1177" s="25"/>
      <c r="C1177" s="26"/>
      <c r="D1177" s="26"/>
      <c r="E1177" s="27"/>
    </row>
    <row r="1178" customFormat="false" ht="13.8" hidden="false" customHeight="false" outlineLevel="0" collapsed="false">
      <c r="B1178" s="25"/>
      <c r="C1178" s="26"/>
      <c r="D1178" s="26"/>
      <c r="E1178" s="27"/>
    </row>
    <row r="1179" customFormat="false" ht="13.8" hidden="false" customHeight="false" outlineLevel="0" collapsed="false">
      <c r="B1179" s="25"/>
      <c r="C1179" s="26"/>
      <c r="D1179" s="26"/>
      <c r="E1179" s="27"/>
    </row>
    <row r="1180" customFormat="false" ht="13.8" hidden="false" customHeight="false" outlineLevel="0" collapsed="false">
      <c r="B1180" s="25"/>
      <c r="C1180" s="26"/>
      <c r="D1180" s="26"/>
      <c r="E1180" s="27"/>
    </row>
    <row r="1181" customFormat="false" ht="13.8" hidden="false" customHeight="false" outlineLevel="0" collapsed="false">
      <c r="B1181" s="25"/>
      <c r="C1181" s="26"/>
      <c r="D1181" s="26"/>
      <c r="E1181" s="27"/>
    </row>
    <row r="1182" customFormat="false" ht="13.8" hidden="false" customHeight="false" outlineLevel="0" collapsed="false">
      <c r="B1182" s="25"/>
      <c r="C1182" s="26"/>
      <c r="D1182" s="26"/>
      <c r="E1182" s="27"/>
    </row>
    <row r="1183" customFormat="false" ht="13.8" hidden="false" customHeight="false" outlineLevel="0" collapsed="false">
      <c r="B1183" s="25"/>
      <c r="C1183" s="26"/>
      <c r="D1183" s="26"/>
      <c r="E1183" s="27"/>
    </row>
    <row r="1184" customFormat="false" ht="13.8" hidden="false" customHeight="false" outlineLevel="0" collapsed="false">
      <c r="B1184" s="25"/>
      <c r="C1184" s="26"/>
      <c r="D1184" s="26"/>
      <c r="E1184" s="27"/>
    </row>
    <row r="1185" customFormat="false" ht="13.8" hidden="false" customHeight="false" outlineLevel="0" collapsed="false">
      <c r="B1185" s="25"/>
      <c r="C1185" s="26"/>
      <c r="D1185" s="26"/>
      <c r="E1185" s="27"/>
    </row>
    <row r="1186" customFormat="false" ht="13.8" hidden="false" customHeight="false" outlineLevel="0" collapsed="false">
      <c r="B1186" s="25"/>
      <c r="C1186" s="26"/>
      <c r="D1186" s="26"/>
      <c r="E1186" s="27"/>
    </row>
    <row r="1187" customFormat="false" ht="13.8" hidden="false" customHeight="false" outlineLevel="0" collapsed="false">
      <c r="B1187" s="25"/>
      <c r="C1187" s="26"/>
      <c r="D1187" s="26"/>
      <c r="E1187" s="27"/>
    </row>
    <row r="1188" customFormat="false" ht="13.8" hidden="false" customHeight="false" outlineLevel="0" collapsed="false">
      <c r="B1188" s="25"/>
      <c r="C1188" s="26"/>
      <c r="D1188" s="26"/>
      <c r="E1188" s="27"/>
    </row>
    <row r="1189" customFormat="false" ht="13.8" hidden="false" customHeight="false" outlineLevel="0" collapsed="false">
      <c r="B1189" s="25"/>
      <c r="C1189" s="26"/>
      <c r="D1189" s="26"/>
      <c r="E1189" s="27"/>
    </row>
    <row r="1190" customFormat="false" ht="13.8" hidden="false" customHeight="false" outlineLevel="0" collapsed="false">
      <c r="B1190" s="25"/>
      <c r="C1190" s="26"/>
      <c r="D1190" s="26"/>
      <c r="E1190" s="27"/>
    </row>
    <row r="1191" customFormat="false" ht="13.8" hidden="false" customHeight="false" outlineLevel="0" collapsed="false">
      <c r="B1191" s="25"/>
      <c r="C1191" s="26"/>
      <c r="D1191" s="26"/>
      <c r="E1191" s="27"/>
    </row>
    <row r="1192" customFormat="false" ht="13.8" hidden="false" customHeight="false" outlineLevel="0" collapsed="false">
      <c r="B1192" s="25"/>
      <c r="C1192" s="26"/>
      <c r="D1192" s="26"/>
      <c r="E1192" s="27"/>
    </row>
    <row r="1193" customFormat="false" ht="13.8" hidden="false" customHeight="false" outlineLevel="0" collapsed="false">
      <c r="B1193" s="25"/>
      <c r="C1193" s="26"/>
      <c r="D1193" s="26"/>
      <c r="E1193" s="27"/>
    </row>
    <row r="1194" customFormat="false" ht="13.8" hidden="false" customHeight="false" outlineLevel="0" collapsed="false">
      <c r="B1194" s="25"/>
      <c r="C1194" s="26"/>
      <c r="D1194" s="26"/>
      <c r="E1194" s="27"/>
    </row>
    <row r="1195" customFormat="false" ht="13.8" hidden="false" customHeight="false" outlineLevel="0" collapsed="false">
      <c r="B1195" s="25"/>
      <c r="C1195" s="26"/>
      <c r="D1195" s="26"/>
      <c r="E1195" s="27"/>
    </row>
    <row r="1196" customFormat="false" ht="13.8" hidden="false" customHeight="false" outlineLevel="0" collapsed="false">
      <c r="B1196" s="25"/>
      <c r="C1196" s="26"/>
      <c r="D1196" s="26"/>
      <c r="E1196" s="27"/>
    </row>
    <row r="1197" customFormat="false" ht="13.8" hidden="false" customHeight="false" outlineLevel="0" collapsed="false">
      <c r="B1197" s="25"/>
      <c r="C1197" s="26"/>
      <c r="D1197" s="26"/>
      <c r="E1197" s="27"/>
    </row>
    <row r="1198" customFormat="false" ht="13.8" hidden="false" customHeight="false" outlineLevel="0" collapsed="false">
      <c r="B1198" s="25"/>
      <c r="C1198" s="26"/>
      <c r="D1198" s="26"/>
      <c r="E1198" s="27"/>
    </row>
    <row r="1199" customFormat="false" ht="13.8" hidden="false" customHeight="false" outlineLevel="0" collapsed="false">
      <c r="B1199" s="25"/>
      <c r="C1199" s="26"/>
      <c r="D1199" s="26"/>
      <c r="E1199" s="27"/>
    </row>
    <row r="1200" customFormat="false" ht="13.8" hidden="false" customHeight="false" outlineLevel="0" collapsed="false">
      <c r="B1200" s="25"/>
      <c r="C1200" s="26"/>
      <c r="D1200" s="26"/>
      <c r="E1200" s="27"/>
    </row>
    <row r="1201" customFormat="false" ht="13.8" hidden="false" customHeight="false" outlineLevel="0" collapsed="false">
      <c r="B1201" s="25"/>
      <c r="C1201" s="26"/>
      <c r="D1201" s="26"/>
      <c r="E1201" s="27"/>
    </row>
    <row r="1202" customFormat="false" ht="13.8" hidden="false" customHeight="false" outlineLevel="0" collapsed="false">
      <c r="B1202" s="25"/>
      <c r="C1202" s="26"/>
      <c r="D1202" s="26"/>
      <c r="E1202" s="27"/>
    </row>
    <row r="1203" customFormat="false" ht="13.8" hidden="false" customHeight="false" outlineLevel="0" collapsed="false">
      <c r="B1203" s="25"/>
      <c r="C1203" s="26"/>
      <c r="D1203" s="26"/>
      <c r="E1203" s="27"/>
    </row>
    <row r="1204" customFormat="false" ht="13.8" hidden="false" customHeight="false" outlineLevel="0" collapsed="false">
      <c r="B1204" s="25"/>
      <c r="C1204" s="26"/>
      <c r="D1204" s="26"/>
      <c r="E1204" s="27"/>
    </row>
    <row r="1205" customFormat="false" ht="13.8" hidden="false" customHeight="false" outlineLevel="0" collapsed="false">
      <c r="B1205" s="25"/>
      <c r="C1205" s="26"/>
      <c r="D1205" s="26"/>
      <c r="E1205" s="27"/>
    </row>
    <row r="1206" customFormat="false" ht="13.8" hidden="false" customHeight="false" outlineLevel="0" collapsed="false">
      <c r="B1206" s="25"/>
      <c r="C1206" s="26"/>
      <c r="D1206" s="26"/>
      <c r="E1206" s="27"/>
    </row>
    <row r="1207" customFormat="false" ht="13.8" hidden="false" customHeight="false" outlineLevel="0" collapsed="false">
      <c r="B1207" s="25"/>
      <c r="C1207" s="26"/>
      <c r="D1207" s="26"/>
      <c r="E1207" s="27"/>
    </row>
    <row r="1208" customFormat="false" ht="13.8" hidden="false" customHeight="false" outlineLevel="0" collapsed="false">
      <c r="B1208" s="25"/>
      <c r="C1208" s="26"/>
      <c r="D1208" s="26"/>
      <c r="E1208" s="27"/>
    </row>
    <row r="1209" customFormat="false" ht="13.8" hidden="false" customHeight="false" outlineLevel="0" collapsed="false">
      <c r="B1209" s="25"/>
      <c r="C1209" s="26"/>
      <c r="D1209" s="26"/>
      <c r="E1209" s="27"/>
    </row>
    <row r="1210" customFormat="false" ht="13.8" hidden="false" customHeight="false" outlineLevel="0" collapsed="false">
      <c r="B1210" s="25"/>
      <c r="C1210" s="26"/>
      <c r="D1210" s="26"/>
      <c r="E1210" s="27"/>
    </row>
    <row r="1211" customFormat="false" ht="13.8" hidden="false" customHeight="false" outlineLevel="0" collapsed="false">
      <c r="B1211" s="25"/>
      <c r="C1211" s="26"/>
      <c r="D1211" s="26"/>
      <c r="E1211" s="27"/>
    </row>
    <row r="1212" customFormat="false" ht="13.8" hidden="false" customHeight="false" outlineLevel="0" collapsed="false">
      <c r="B1212" s="25"/>
      <c r="C1212" s="26"/>
      <c r="D1212" s="26"/>
      <c r="E1212" s="27"/>
    </row>
    <row r="1213" customFormat="false" ht="13.8" hidden="false" customHeight="false" outlineLevel="0" collapsed="false">
      <c r="B1213" s="25"/>
      <c r="C1213" s="26"/>
      <c r="D1213" s="26"/>
      <c r="E1213" s="27"/>
    </row>
    <row r="1214" customFormat="false" ht="13.8" hidden="false" customHeight="false" outlineLevel="0" collapsed="false">
      <c r="B1214" s="25"/>
      <c r="C1214" s="26"/>
      <c r="D1214" s="26"/>
      <c r="E1214" s="27"/>
    </row>
    <row r="1215" customFormat="false" ht="13.8" hidden="false" customHeight="false" outlineLevel="0" collapsed="false">
      <c r="B1215" s="25"/>
      <c r="C1215" s="26"/>
      <c r="D1215" s="26"/>
      <c r="E1215" s="27"/>
    </row>
    <row r="1216" customFormat="false" ht="13.8" hidden="false" customHeight="false" outlineLevel="0" collapsed="false">
      <c r="B1216" s="25"/>
      <c r="C1216" s="26"/>
      <c r="D1216" s="26"/>
      <c r="E1216" s="27"/>
    </row>
    <row r="1217" customFormat="false" ht="13.8" hidden="false" customHeight="false" outlineLevel="0" collapsed="false">
      <c r="B1217" s="25"/>
      <c r="C1217" s="26"/>
      <c r="D1217" s="26"/>
      <c r="E1217" s="27"/>
    </row>
    <row r="1218" customFormat="false" ht="13.8" hidden="false" customHeight="false" outlineLevel="0" collapsed="false">
      <c r="B1218" s="25"/>
      <c r="C1218" s="26"/>
      <c r="D1218" s="26"/>
      <c r="E1218" s="27"/>
    </row>
    <row r="1219" customFormat="false" ht="13.8" hidden="false" customHeight="false" outlineLevel="0" collapsed="false">
      <c r="B1219" s="25"/>
      <c r="C1219" s="26"/>
      <c r="D1219" s="26"/>
      <c r="E1219" s="27"/>
    </row>
    <row r="1220" customFormat="false" ht="13.8" hidden="false" customHeight="false" outlineLevel="0" collapsed="false">
      <c r="B1220" s="25"/>
      <c r="C1220" s="26"/>
      <c r="D1220" s="26"/>
      <c r="E1220" s="27"/>
    </row>
    <row r="1221" customFormat="false" ht="13.8" hidden="false" customHeight="false" outlineLevel="0" collapsed="false">
      <c r="B1221" s="25"/>
      <c r="C1221" s="26"/>
      <c r="D1221" s="26"/>
      <c r="E1221" s="27"/>
    </row>
    <row r="1222" customFormat="false" ht="13.8" hidden="false" customHeight="false" outlineLevel="0" collapsed="false">
      <c r="B1222" s="25"/>
      <c r="C1222" s="26"/>
      <c r="D1222" s="26"/>
      <c r="E1222" s="27"/>
    </row>
    <row r="1223" customFormat="false" ht="13.8" hidden="false" customHeight="false" outlineLevel="0" collapsed="false">
      <c r="B1223" s="25"/>
      <c r="C1223" s="26"/>
      <c r="D1223" s="26"/>
      <c r="E1223" s="27"/>
    </row>
    <row r="1224" customFormat="false" ht="13.8" hidden="false" customHeight="false" outlineLevel="0" collapsed="false">
      <c r="B1224" s="25"/>
      <c r="C1224" s="26"/>
      <c r="D1224" s="26"/>
      <c r="E1224" s="27"/>
    </row>
    <row r="1225" customFormat="false" ht="13.8" hidden="false" customHeight="false" outlineLevel="0" collapsed="false">
      <c r="B1225" s="25"/>
      <c r="C1225" s="26"/>
      <c r="D1225" s="26"/>
      <c r="E1225" s="27"/>
    </row>
    <row r="1226" customFormat="false" ht="13.8" hidden="false" customHeight="false" outlineLevel="0" collapsed="false">
      <c r="B1226" s="25"/>
      <c r="C1226" s="26"/>
      <c r="D1226" s="26"/>
      <c r="E1226" s="27"/>
    </row>
    <row r="1227" customFormat="false" ht="13.8" hidden="false" customHeight="false" outlineLevel="0" collapsed="false">
      <c r="B1227" s="25"/>
      <c r="C1227" s="26"/>
      <c r="D1227" s="26"/>
      <c r="E1227" s="27"/>
    </row>
    <row r="1228" customFormat="false" ht="13.8" hidden="false" customHeight="false" outlineLevel="0" collapsed="false">
      <c r="B1228" s="25"/>
      <c r="C1228" s="26"/>
      <c r="D1228" s="26"/>
      <c r="E1228" s="27"/>
    </row>
    <row r="1229" customFormat="false" ht="13.8" hidden="false" customHeight="false" outlineLevel="0" collapsed="false">
      <c r="B1229" s="25"/>
      <c r="C1229" s="26"/>
      <c r="D1229" s="26"/>
      <c r="E1229" s="27"/>
    </row>
    <row r="1230" customFormat="false" ht="13.8" hidden="false" customHeight="false" outlineLevel="0" collapsed="false">
      <c r="B1230" s="25"/>
      <c r="C1230" s="26"/>
      <c r="D1230" s="26"/>
      <c r="E1230" s="27"/>
    </row>
    <row r="1231" customFormat="false" ht="13.8" hidden="false" customHeight="false" outlineLevel="0" collapsed="false">
      <c r="B1231" s="25"/>
      <c r="C1231" s="26"/>
      <c r="D1231" s="26"/>
      <c r="E1231" s="27"/>
    </row>
    <row r="1232" customFormat="false" ht="13.8" hidden="false" customHeight="false" outlineLevel="0" collapsed="false">
      <c r="B1232" s="25"/>
      <c r="C1232" s="26"/>
      <c r="D1232" s="26"/>
      <c r="E1232" s="27"/>
    </row>
    <row r="1233" customFormat="false" ht="13.8" hidden="false" customHeight="false" outlineLevel="0" collapsed="false">
      <c r="B1233" s="25"/>
      <c r="C1233" s="26"/>
      <c r="D1233" s="26"/>
      <c r="E1233" s="27"/>
    </row>
    <row r="1234" customFormat="false" ht="13.8" hidden="false" customHeight="false" outlineLevel="0" collapsed="false">
      <c r="B1234" s="25"/>
      <c r="C1234" s="26"/>
      <c r="D1234" s="26"/>
      <c r="E1234" s="27"/>
    </row>
    <row r="1235" customFormat="false" ht="13.8" hidden="false" customHeight="false" outlineLevel="0" collapsed="false">
      <c r="B1235" s="25"/>
      <c r="C1235" s="26"/>
      <c r="D1235" s="26"/>
      <c r="E1235" s="27"/>
    </row>
    <row r="1236" customFormat="false" ht="13.8" hidden="false" customHeight="false" outlineLevel="0" collapsed="false">
      <c r="B1236" s="25"/>
      <c r="C1236" s="26"/>
      <c r="D1236" s="26"/>
      <c r="E1236" s="27"/>
    </row>
    <row r="1237" customFormat="false" ht="13.8" hidden="false" customHeight="false" outlineLevel="0" collapsed="false">
      <c r="B1237" s="25"/>
      <c r="C1237" s="26"/>
      <c r="D1237" s="26"/>
      <c r="E1237" s="27"/>
    </row>
    <row r="1238" customFormat="false" ht="13.8" hidden="false" customHeight="false" outlineLevel="0" collapsed="false">
      <c r="B1238" s="25"/>
      <c r="C1238" s="26"/>
      <c r="D1238" s="26"/>
      <c r="E1238" s="27"/>
    </row>
    <row r="1239" customFormat="false" ht="13.8" hidden="false" customHeight="false" outlineLevel="0" collapsed="false">
      <c r="B1239" s="25"/>
      <c r="C1239" s="26"/>
      <c r="D1239" s="26"/>
      <c r="E1239" s="27"/>
    </row>
    <row r="1240" customFormat="false" ht="13.8" hidden="false" customHeight="false" outlineLevel="0" collapsed="false">
      <c r="B1240" s="25"/>
      <c r="C1240" s="26"/>
      <c r="D1240" s="26"/>
      <c r="E1240" s="27"/>
    </row>
    <row r="1241" customFormat="false" ht="13.8" hidden="false" customHeight="false" outlineLevel="0" collapsed="false">
      <c r="B1241" s="25"/>
      <c r="C1241" s="26"/>
      <c r="D1241" s="26"/>
      <c r="E1241" s="27"/>
    </row>
    <row r="1242" customFormat="false" ht="13.8" hidden="false" customHeight="false" outlineLevel="0" collapsed="false">
      <c r="B1242" s="25"/>
      <c r="C1242" s="26"/>
      <c r="D1242" s="26"/>
      <c r="E1242" s="27"/>
    </row>
    <row r="1243" customFormat="false" ht="13.8" hidden="false" customHeight="false" outlineLevel="0" collapsed="false">
      <c r="B1243" s="25"/>
      <c r="C1243" s="26"/>
      <c r="D1243" s="26"/>
      <c r="E1243" s="27"/>
    </row>
    <row r="1244" customFormat="false" ht="13.8" hidden="false" customHeight="false" outlineLevel="0" collapsed="false">
      <c r="B1244" s="25"/>
      <c r="C1244" s="26"/>
      <c r="D1244" s="26"/>
      <c r="E124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0.484375" defaultRowHeight="13.8" zeroHeight="false" outlineLevelRow="0" outlineLevelCol="0"/>
  <sheetData>
    <row r="1" customFormat="false" ht="13.8" hidden="false" customHeight="false" outlineLevel="0" collapsed="false">
      <c r="A1" s="25" t="s">
        <v>1256</v>
      </c>
      <c r="B1" s="0" t="n">
        <v>1</v>
      </c>
    </row>
    <row r="2" customFormat="false" ht="13.8" hidden="false" customHeight="false" outlineLevel="0" collapsed="false">
      <c r="A2" s="25" t="s">
        <v>1257</v>
      </c>
      <c r="B2" s="0" t="n">
        <v>2</v>
      </c>
    </row>
    <row r="3" customFormat="false" ht="13.8" hidden="false" customHeight="false" outlineLevel="0" collapsed="false">
      <c r="A3" s="25" t="s">
        <v>1258</v>
      </c>
      <c r="B3" s="0" t="n">
        <v>3</v>
      </c>
    </row>
    <row r="4" customFormat="false" ht="13.8" hidden="false" customHeight="false" outlineLevel="0" collapsed="false">
      <c r="A4" s="25" t="s">
        <v>1259</v>
      </c>
      <c r="B4" s="0" t="n">
        <v>4</v>
      </c>
    </row>
    <row r="5" customFormat="false" ht="13.8" hidden="false" customHeight="false" outlineLevel="0" collapsed="false">
      <c r="A5" s="25" t="s">
        <v>1260</v>
      </c>
      <c r="B5" s="0" t="n">
        <v>5</v>
      </c>
    </row>
    <row r="6" customFormat="false" ht="13.8" hidden="false" customHeight="false" outlineLevel="0" collapsed="false">
      <c r="A6" s="25" t="s">
        <v>1261</v>
      </c>
      <c r="B6" s="0" t="n">
        <v>6</v>
      </c>
    </row>
    <row r="7" customFormat="false" ht="13.8" hidden="false" customHeight="false" outlineLevel="0" collapsed="false">
      <c r="A7" s="25" t="s">
        <v>1262</v>
      </c>
      <c r="B7" s="0" t="n">
        <v>7</v>
      </c>
    </row>
    <row r="8" customFormat="false" ht="13.8" hidden="false" customHeight="false" outlineLevel="0" collapsed="false">
      <c r="A8" s="25" t="s">
        <v>1263</v>
      </c>
      <c r="B8" s="0" t="n">
        <v>8</v>
      </c>
    </row>
    <row r="9" customFormat="false" ht="13.8" hidden="false" customHeight="false" outlineLevel="0" collapsed="false">
      <c r="A9" s="25" t="s">
        <v>1264</v>
      </c>
      <c r="B9" s="0" t="n">
        <v>9</v>
      </c>
    </row>
    <row r="10" customFormat="false" ht="13.8" hidden="false" customHeight="false" outlineLevel="0" collapsed="false">
      <c r="A10" s="25" t="s">
        <v>1265</v>
      </c>
      <c r="B10" s="0" t="n">
        <v>10</v>
      </c>
    </row>
    <row r="11" customFormat="false" ht="13.8" hidden="false" customHeight="false" outlineLevel="0" collapsed="false">
      <c r="A11" s="25" t="s">
        <v>1266</v>
      </c>
      <c r="B11" s="0" t="n">
        <v>11</v>
      </c>
    </row>
    <row r="12" customFormat="false" ht="13.8" hidden="false" customHeight="false" outlineLevel="0" collapsed="false">
      <c r="A12" s="25" t="s">
        <v>1267</v>
      </c>
      <c r="B12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0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0.484375" defaultRowHeight="13.8" zeroHeight="false" outlineLevelRow="0" outlineLevelCol="0"/>
  <cols>
    <col collapsed="false" customWidth="true" hidden="false" outlineLevel="0" max="1" min="1" style="5" width="11.62"/>
    <col collapsed="false" customWidth="false" hidden="false" outlineLevel="0" max="2" min="2" style="5" width="10.5"/>
    <col collapsed="false" customWidth="false" hidden="false" outlineLevel="0" max="3" min="3" style="54" width="10.5"/>
  </cols>
  <sheetData>
    <row r="1" customFormat="false" ht="13.8" hidden="false" customHeight="false" outlineLevel="0" collapsed="false">
      <c r="A1" s="55" t="s">
        <v>1268</v>
      </c>
      <c r="C1" s="56" t="n">
        <f aca="false">AVERAGE(B6:B402)-AVERAGE(A6:A402)</f>
        <v>89.6624685138522</v>
      </c>
      <c r="D1" s="54" t="s">
        <v>1269</v>
      </c>
    </row>
    <row r="2" customFormat="false" ht="13.8" hidden="false" customHeight="false" outlineLevel="0" collapsed="false">
      <c r="A2" s="55" t="s">
        <v>1270</v>
      </c>
      <c r="B2" s="57"/>
      <c r="C2" s="58" t="n">
        <f aca="false">AVERAGE(C6:C403)</f>
        <v>0.437810062087216</v>
      </c>
      <c r="D2" s="58" t="n">
        <f aca="false">AVERAGE(D6:D403)</f>
        <v>0.480535756892476</v>
      </c>
      <c r="E2" s="58" t="n">
        <f aca="false">AVERAGE(E6:E402)</f>
        <v>0.0425961659703988</v>
      </c>
    </row>
    <row r="3" customFormat="false" ht="13.8" hidden="false" customHeight="false" outlineLevel="0" collapsed="false">
      <c r="A3" s="55" t="s">
        <v>1271</v>
      </c>
      <c r="B3" s="57"/>
      <c r="C3" s="59" t="n">
        <f aca="false">COUNTIF($E6:$E402,"&lt;0")</f>
        <v>130</v>
      </c>
      <c r="D3" s="59" t="n">
        <f aca="false">COUNTIF($E6:$E402,"&gt;0")</f>
        <v>267</v>
      </c>
    </row>
    <row r="5" customFormat="false" ht="13.8" hidden="false" customHeight="false" outlineLevel="0" collapsed="false">
      <c r="A5" s="5" t="s">
        <v>1272</v>
      </c>
      <c r="B5" s="5" t="s">
        <v>1273</v>
      </c>
      <c r="C5" s="54" t="s">
        <v>1274</v>
      </c>
      <c r="D5" s="5" t="s">
        <v>1275</v>
      </c>
      <c r="E5" s="5" t="s">
        <v>1276</v>
      </c>
    </row>
    <row r="6" customFormat="false" ht="13.8" hidden="false" customHeight="false" outlineLevel="0" collapsed="false">
      <c r="A6" s="60" t="n">
        <f aca="false">PLUS!E74</f>
        <v>45334</v>
      </c>
      <c r="B6" s="60" t="n">
        <f aca="false">PLUS!E14</f>
        <v>45427</v>
      </c>
      <c r="C6" s="58" t="n">
        <f aca="false">100*(PLUS!F14-PLUS!F74)/PLUS!F74</f>
        <v>0.63281987013077</v>
      </c>
      <c r="D6" s="58" t="n">
        <f aca="false">100*(SPLUS!F14-SPLUS!F74)/SPLUS!F74</f>
        <v>0.650244204977129</v>
      </c>
      <c r="E6" s="61" t="n">
        <f aca="false">D6-C6</f>
        <v>0.0174243348463597</v>
      </c>
    </row>
    <row r="7" customFormat="false" ht="13.8" hidden="false" customHeight="false" outlineLevel="0" collapsed="false">
      <c r="A7" s="60" t="n">
        <f aca="false">PLUS!E75</f>
        <v>45331</v>
      </c>
      <c r="B7" s="60" t="n">
        <f aca="false">PLUS!E15</f>
        <v>45426</v>
      </c>
      <c r="C7" s="58" t="n">
        <f aca="false">100*(PLUS!F15-PLUS!F75)/PLUS!F75</f>
        <v>0.644650297875261</v>
      </c>
      <c r="D7" s="58" t="n">
        <f aca="false">100*(SPLUS!F15-SPLUS!F75)/SPLUS!F75</f>
        <v>0.638633962922414</v>
      </c>
      <c r="E7" s="61" t="n">
        <f aca="false">D7-C7</f>
        <v>-0.00601633495284748</v>
      </c>
    </row>
    <row r="8" customFormat="false" ht="13.8" hidden="false" customHeight="false" outlineLevel="0" collapsed="false">
      <c r="A8" s="60" t="n">
        <f aca="false">PLUS!E76</f>
        <v>45330</v>
      </c>
      <c r="B8" s="60" t="n">
        <f aca="false">PLUS!E16</f>
        <v>45425</v>
      </c>
      <c r="C8" s="58" t="n">
        <f aca="false">100*(PLUS!F16-PLUS!F76)/PLUS!F76</f>
        <v>0.644005923476947</v>
      </c>
      <c r="D8" s="58" t="n">
        <f aca="false">100*(SPLUS!F16-SPLUS!F76)/SPLUS!F76</f>
        <v>0.663099115867833</v>
      </c>
      <c r="E8" s="61" t="n">
        <f aca="false">D8-C8</f>
        <v>0.0190931923908854</v>
      </c>
    </row>
    <row r="9" customFormat="false" ht="13.8" hidden="false" customHeight="false" outlineLevel="0" collapsed="false">
      <c r="A9" s="60" t="n">
        <f aca="false">PLUS!E76</f>
        <v>45330</v>
      </c>
      <c r="B9" s="60" t="n">
        <f aca="false">PLUS!E16</f>
        <v>45425</v>
      </c>
      <c r="C9" s="58" t="n">
        <f aca="false">100*(PLUS!F16-PLUS!F76)/PLUS!F76</f>
        <v>0.644005923476947</v>
      </c>
      <c r="D9" s="58" t="n">
        <f aca="false">100*(SPLUS!F16-SPLUS!F76)/SPLUS!F76</f>
        <v>0.663099115867833</v>
      </c>
      <c r="E9" s="61" t="n">
        <f aca="false">D9-C9</f>
        <v>0.0190931923908854</v>
      </c>
    </row>
    <row r="10" customFormat="false" ht="13.8" hidden="false" customHeight="false" outlineLevel="0" collapsed="false">
      <c r="A10" s="60" t="n">
        <f aca="false">PLUS!E77</f>
        <v>45329</v>
      </c>
      <c r="B10" s="60" t="n">
        <f aca="false">PLUS!E17</f>
        <v>45422</v>
      </c>
      <c r="C10" s="58" t="n">
        <f aca="false">100*(PLUS!F17-PLUS!F77)/PLUS!F77</f>
        <v>0.635806296066679</v>
      </c>
      <c r="D10" s="58" t="n">
        <f aca="false">100*(SPLUS!F17-SPLUS!F77)/SPLUS!F77</f>
        <v>0.660280401016108</v>
      </c>
      <c r="E10" s="61" t="n">
        <f aca="false">D10-C10</f>
        <v>0.024474104949429</v>
      </c>
    </row>
    <row r="11" customFormat="false" ht="13.8" hidden="false" customHeight="false" outlineLevel="0" collapsed="false">
      <c r="A11" s="60" t="n">
        <f aca="false">PLUS!E78</f>
        <v>45328</v>
      </c>
      <c r="B11" s="60" t="n">
        <f aca="false">PLUS!E18</f>
        <v>45421</v>
      </c>
      <c r="C11" s="58" t="n">
        <f aca="false">100*(PLUS!F18-PLUS!F78)/PLUS!F78</f>
        <v>0.631712374535856</v>
      </c>
      <c r="D11" s="58" t="n">
        <f aca="false">100*(SPLUS!F18-SPLUS!F78)/SPLUS!F78</f>
        <v>0.645824444358242</v>
      </c>
      <c r="E11" s="61" t="n">
        <f aca="false">D11-C11</f>
        <v>0.0141120698223854</v>
      </c>
    </row>
    <row r="12" customFormat="false" ht="13.8" hidden="false" customHeight="false" outlineLevel="0" collapsed="false">
      <c r="A12" s="60" t="n">
        <f aca="false">PLUS!E79</f>
        <v>45327</v>
      </c>
      <c r="B12" s="60" t="n">
        <f aca="false">PLUS!E19</f>
        <v>45420</v>
      </c>
      <c r="C12" s="58" t="n">
        <f aca="false">100*(PLUS!F19-PLUS!F79)/PLUS!F79</f>
        <v>0.631080001102333</v>
      </c>
      <c r="D12" s="58" t="n">
        <f aca="false">100*(SPLUS!F19-SPLUS!F79)/SPLUS!F79</f>
        <v>0.653715216822023</v>
      </c>
      <c r="E12" s="61" t="n">
        <f aca="false">D12-C12</f>
        <v>0.0226352157196896</v>
      </c>
    </row>
    <row r="13" customFormat="false" ht="13.8" hidden="false" customHeight="false" outlineLevel="0" collapsed="false">
      <c r="A13" s="60" t="n">
        <f aca="false">PLUS!E80</f>
        <v>45324</v>
      </c>
      <c r="B13" s="60" t="n">
        <f aca="false">PLUS!E20</f>
        <v>45419</v>
      </c>
      <c r="C13" s="58" t="n">
        <f aca="false">100*(PLUS!F20-PLUS!F80)/PLUS!F80</f>
        <v>0.649153757097958</v>
      </c>
      <c r="D13" s="58" t="n">
        <f aca="false">100*(SPLUS!F20-SPLUS!F80)/SPLUS!F80</f>
        <v>0.67225423432862</v>
      </c>
      <c r="E13" s="61" t="n">
        <f aca="false">D13-C13</f>
        <v>0.0231004772306618</v>
      </c>
    </row>
    <row r="14" customFormat="false" ht="13.8" hidden="false" customHeight="false" outlineLevel="0" collapsed="false">
      <c r="A14" s="60" t="n">
        <f aca="false">PLUS!E81</f>
        <v>45323</v>
      </c>
      <c r="B14" s="60" t="n">
        <f aca="false">PLUS!E21</f>
        <v>45415</v>
      </c>
      <c r="C14" s="58" t="n">
        <f aca="false">100*(PLUS!F21-PLUS!F81)/PLUS!F81</f>
        <v>0.633386862219409</v>
      </c>
      <c r="D14" s="58" t="n">
        <f aca="false">100*(SPLUS!F21-SPLUS!F81)/SPLUS!F81</f>
        <v>0.655864946153105</v>
      </c>
      <c r="E14" s="61" t="n">
        <f aca="false">D14-C14</f>
        <v>0.0224780839336958</v>
      </c>
    </row>
    <row r="15" customFormat="false" ht="13.8" hidden="false" customHeight="false" outlineLevel="0" collapsed="false">
      <c r="A15" s="60" t="n">
        <f aca="false">PLUS!E82</f>
        <v>45322</v>
      </c>
      <c r="B15" s="60" t="n">
        <f aca="false">PLUS!E22</f>
        <v>45414</v>
      </c>
      <c r="C15" s="58" t="n">
        <f aca="false">100*(PLUS!F22-PLUS!F82)/PLUS!F82</f>
        <v>0.630660435879409</v>
      </c>
      <c r="D15" s="58" t="n">
        <f aca="false">100*(SPLUS!F22-SPLUS!F82)/SPLUS!F82</f>
        <v>0.649117530054437</v>
      </c>
      <c r="E15" s="61" t="n">
        <f aca="false">D15-C15</f>
        <v>0.0184570941750277</v>
      </c>
    </row>
    <row r="16" customFormat="false" ht="13.8" hidden="false" customHeight="false" outlineLevel="0" collapsed="false">
      <c r="A16" s="60" t="n">
        <f aca="false">PLUS!E83</f>
        <v>45321</v>
      </c>
      <c r="B16" s="60" t="n">
        <f aca="false">PLUS!E23</f>
        <v>45412</v>
      </c>
      <c r="C16" s="58" t="n">
        <f aca="false">100*(PLUS!F23-PLUS!F83)/PLUS!F83</f>
        <v>0.653450605200028</v>
      </c>
      <c r="D16" s="58" t="n">
        <f aca="false">100*(SPLUS!F23-SPLUS!F83)/SPLUS!F83</f>
        <v>0.666705485035534</v>
      </c>
      <c r="E16" s="61" t="n">
        <f aca="false">D16-C16</f>
        <v>0.0132548798355052</v>
      </c>
    </row>
    <row r="17" customFormat="false" ht="13.8" hidden="false" customHeight="false" outlineLevel="0" collapsed="false">
      <c r="A17" s="60" t="n">
        <f aca="false">PLUS!E84</f>
        <v>45320</v>
      </c>
      <c r="B17" s="60" t="n">
        <f aca="false">PLUS!E24</f>
        <v>45411</v>
      </c>
      <c r="C17" s="58" t="n">
        <f aca="false">100*(PLUS!F24-PLUS!F84)/PLUS!F84</f>
        <v>0.634207206524066</v>
      </c>
      <c r="D17" s="58" t="n">
        <f aca="false">100*(SPLUS!F24-SPLUS!F84)/SPLUS!F84</f>
        <v>0.670776100567867</v>
      </c>
      <c r="E17" s="61" t="n">
        <f aca="false">D17-C17</f>
        <v>0.0365688940438015</v>
      </c>
    </row>
    <row r="18" customFormat="false" ht="13.8" hidden="false" customHeight="false" outlineLevel="0" collapsed="false">
      <c r="A18" s="60" t="n">
        <f aca="false">PLUS!E85</f>
        <v>45317</v>
      </c>
      <c r="B18" s="60" t="n">
        <f aca="false">PLUS!E25</f>
        <v>45408</v>
      </c>
      <c r="C18" s="58" t="n">
        <f aca="false">100*(PLUS!F25-PLUS!F85)/PLUS!F85</f>
        <v>0.622612628762917</v>
      </c>
      <c r="D18" s="58" t="n">
        <f aca="false">100*(SPLUS!F25-SPLUS!F85)/SPLUS!F85</f>
        <v>0.661203565256222</v>
      </c>
      <c r="E18" s="61" t="n">
        <f aca="false">D18-C18</f>
        <v>0.0385909364933052</v>
      </c>
    </row>
    <row r="19" customFormat="false" ht="13.8" hidden="false" customHeight="false" outlineLevel="0" collapsed="false">
      <c r="A19" s="60" t="n">
        <f aca="false">PLUS!E86</f>
        <v>45316</v>
      </c>
      <c r="B19" s="60" t="n">
        <f aca="false">PLUS!E26</f>
        <v>45407</v>
      </c>
      <c r="C19" s="58" t="n">
        <f aca="false">100*(PLUS!F26-PLUS!F86)/PLUS!F86</f>
        <v>0.6282238711279</v>
      </c>
      <c r="D19" s="58" t="n">
        <f aca="false">100*(SPLUS!F26-SPLUS!F86)/SPLUS!F86</f>
        <v>0.66221307336778</v>
      </c>
      <c r="E19" s="61" t="n">
        <f aca="false">D19-C19</f>
        <v>0.0339892022398798</v>
      </c>
    </row>
    <row r="20" customFormat="false" ht="13.8" hidden="false" customHeight="false" outlineLevel="0" collapsed="false">
      <c r="A20" s="60" t="n">
        <f aca="false">PLUS!E87</f>
        <v>45315</v>
      </c>
      <c r="B20" s="60" t="n">
        <f aca="false">PLUS!E27</f>
        <v>45406</v>
      </c>
      <c r="C20" s="58" t="n">
        <f aca="false">100*(PLUS!F27-PLUS!F87)/PLUS!F87</f>
        <v>0.618603624727585</v>
      </c>
      <c r="D20" s="58" t="n">
        <f aca="false">100*(SPLUS!F27-SPLUS!F87)/SPLUS!F87</f>
        <v>0.631153749053264</v>
      </c>
      <c r="E20" s="61" t="n">
        <f aca="false">D20-C20</f>
        <v>0.0125501243256793</v>
      </c>
    </row>
    <row r="21" customFormat="false" ht="13.8" hidden="false" customHeight="false" outlineLevel="0" collapsed="false">
      <c r="A21" s="60" t="n">
        <f aca="false">PLUS!E88</f>
        <v>45314</v>
      </c>
      <c r="B21" s="60" t="n">
        <f aca="false">PLUS!E28</f>
        <v>45405</v>
      </c>
      <c r="C21" s="58" t="n">
        <f aca="false">100*(PLUS!F28-PLUS!F88)/PLUS!F88</f>
        <v>0.620025656234052</v>
      </c>
      <c r="D21" s="58" t="n">
        <f aca="false">100*(SPLUS!F28-SPLUS!F88)/SPLUS!F88</f>
        <v>0.630243940335627</v>
      </c>
      <c r="E21" s="61" t="n">
        <f aca="false">D21-C21</f>
        <v>0.0102182841015752</v>
      </c>
    </row>
    <row r="22" customFormat="false" ht="13.8" hidden="false" customHeight="false" outlineLevel="0" collapsed="false">
      <c r="A22" s="60" t="n">
        <f aca="false">PLUS!E89</f>
        <v>45313</v>
      </c>
      <c r="B22" s="60" t="n">
        <f aca="false">PLUS!E29</f>
        <v>45404</v>
      </c>
      <c r="C22" s="58" t="n">
        <f aca="false">100*(PLUS!F29-PLUS!F89)/PLUS!F89</f>
        <v>0.62006414456668</v>
      </c>
      <c r="D22" s="58" t="n">
        <f aca="false">100*(SPLUS!F29-SPLUS!F89)/SPLUS!F89</f>
        <v>0.640073040201241</v>
      </c>
      <c r="E22" s="61" t="n">
        <f aca="false">D22-C22</f>
        <v>0.0200088956345612</v>
      </c>
    </row>
    <row r="23" customFormat="false" ht="13.8" hidden="false" customHeight="false" outlineLevel="0" collapsed="false">
      <c r="A23" s="60" t="n">
        <f aca="false">PLUS!E90</f>
        <v>45310</v>
      </c>
      <c r="B23" s="60" t="n">
        <f aca="false">PLUS!E30</f>
        <v>45401</v>
      </c>
      <c r="C23" s="58" t="n">
        <f aca="false">100*(PLUS!F30-PLUS!F90)/PLUS!F90</f>
        <v>0.616730363277648</v>
      </c>
      <c r="D23" s="58" t="n">
        <f aca="false">100*(SPLUS!F30-SPLUS!F90)/SPLUS!F90</f>
        <v>0.623573405856924</v>
      </c>
      <c r="E23" s="61" t="n">
        <f aca="false">D23-C23</f>
        <v>0.00684304257927604</v>
      </c>
    </row>
    <row r="24" customFormat="false" ht="13.8" hidden="false" customHeight="false" outlineLevel="0" collapsed="false">
      <c r="A24" s="60" t="n">
        <f aca="false">PLUS!E91</f>
        <v>45309</v>
      </c>
      <c r="B24" s="60" t="n">
        <f aca="false">PLUS!E31</f>
        <v>45400</v>
      </c>
      <c r="C24" s="58" t="n">
        <f aca="false">100*(PLUS!F31-PLUS!F91)/PLUS!F91</f>
        <v>0.614017537444724</v>
      </c>
      <c r="D24" s="58" t="n">
        <f aca="false">100*(SPLUS!F31-SPLUS!F91)/SPLUS!F91</f>
        <v>0.620695684270855</v>
      </c>
      <c r="E24" s="61" t="n">
        <f aca="false">D24-C24</f>
        <v>0.00667814682613144</v>
      </c>
    </row>
    <row r="25" customFormat="false" ht="13.8" hidden="false" customHeight="false" outlineLevel="0" collapsed="false">
      <c r="A25" s="60" t="n">
        <f aca="false">PLUS!E92</f>
        <v>45308</v>
      </c>
      <c r="B25" s="60" t="n">
        <f aca="false">PLUS!E32</f>
        <v>45399</v>
      </c>
      <c r="C25" s="58" t="n">
        <f aca="false">100*(PLUS!F32-PLUS!F92)/PLUS!F92</f>
        <v>0.614055665180977</v>
      </c>
      <c r="D25" s="58" t="n">
        <f aca="false">100*(SPLUS!F32-SPLUS!F92)/SPLUS!F92</f>
        <v>0.588646695419038</v>
      </c>
      <c r="E25" s="61" t="n">
        <f aca="false">D25-C25</f>
        <v>-0.0254089697619391</v>
      </c>
    </row>
    <row r="26" customFormat="false" ht="13.8" hidden="false" customHeight="false" outlineLevel="0" collapsed="false">
      <c r="A26" s="60" t="n">
        <f aca="false">PLUS!E93</f>
        <v>45307</v>
      </c>
      <c r="B26" s="60" t="n">
        <f aca="false">PLUS!E33</f>
        <v>45393</v>
      </c>
      <c r="C26" s="58" t="n">
        <f aca="false">100*(PLUS!F33-PLUS!F93)/PLUS!F93</f>
        <v>0.605813881279797</v>
      </c>
      <c r="D26" s="58" t="n">
        <f aca="false">100*(SPLUS!F33-SPLUS!F93)/SPLUS!F93</f>
        <v>0.639163841588384</v>
      </c>
      <c r="E26" s="61" t="n">
        <f aca="false">D26-C26</f>
        <v>0.0333499603085878</v>
      </c>
    </row>
    <row r="27" customFormat="false" ht="13.8" hidden="false" customHeight="false" outlineLevel="0" collapsed="false">
      <c r="A27" s="60" t="n">
        <f aca="false">PLUS!E94</f>
        <v>45306</v>
      </c>
      <c r="B27" s="60" t="n">
        <f aca="false">PLUS!E34</f>
        <v>45392</v>
      </c>
      <c r="C27" s="58" t="n">
        <f aca="false">100*(PLUS!F34-PLUS!F94)/PLUS!F94</f>
        <v>0.622403775824232</v>
      </c>
      <c r="D27" s="58" t="n">
        <f aca="false">100*(SPLUS!F34-SPLUS!F94)/SPLUS!F94</f>
        <v>0.643136797722793</v>
      </c>
      <c r="E27" s="61" t="n">
        <f aca="false">D27-C27</f>
        <v>0.0207330218985609</v>
      </c>
    </row>
    <row r="28" customFormat="false" ht="13.8" hidden="false" customHeight="false" outlineLevel="0" collapsed="false">
      <c r="A28" s="60" t="n">
        <f aca="false">PLUS!E95</f>
        <v>45303</v>
      </c>
      <c r="B28" s="60" t="n">
        <f aca="false">PLUS!E35</f>
        <v>45391</v>
      </c>
      <c r="C28" s="58" t="n">
        <f aca="false">100*(PLUS!F35-PLUS!F95)/PLUS!F95</f>
        <v>0.615660696414397</v>
      </c>
      <c r="D28" s="58" t="n">
        <f aca="false">100*(SPLUS!F35-SPLUS!F95)/SPLUS!F95</f>
        <v>0.650991061018268</v>
      </c>
      <c r="E28" s="61" t="n">
        <f aca="false">D28-C28</f>
        <v>0.0353303646038711</v>
      </c>
    </row>
    <row r="29" customFormat="false" ht="13.8" hidden="false" customHeight="false" outlineLevel="0" collapsed="false">
      <c r="A29" s="60" t="n">
        <f aca="false">PLUS!E96</f>
        <v>45302</v>
      </c>
      <c r="B29" s="60" t="n">
        <f aca="false">PLUS!E36</f>
        <v>45387</v>
      </c>
      <c r="C29" s="58" t="n">
        <f aca="false">100*(PLUS!F36-PLUS!F96)/PLUS!F96</f>
        <v>0.605357796138686</v>
      </c>
      <c r="D29" s="58" t="n">
        <f aca="false">100*(SPLUS!F36-SPLUS!F96)/SPLUS!F96</f>
        <v>0.640334256425215</v>
      </c>
      <c r="E29" s="61" t="n">
        <f aca="false">D29-C29</f>
        <v>0.0349764602865283</v>
      </c>
    </row>
    <row r="30" customFormat="false" ht="13.8" hidden="false" customHeight="false" outlineLevel="0" collapsed="false">
      <c r="A30" s="60" t="n">
        <f aca="false">PLUS!E97</f>
        <v>45301</v>
      </c>
      <c r="B30" s="60" t="n">
        <f aca="false">PLUS!E37</f>
        <v>45386</v>
      </c>
      <c r="C30" s="58" t="n">
        <f aca="false">100*(PLUS!F37-PLUS!F97)/PLUS!F97</f>
        <v>0.598479985089763</v>
      </c>
      <c r="D30" s="58" t="n">
        <f aca="false">100*(SPLUS!F37-SPLUS!F97)/SPLUS!F97</f>
        <v>0.657005957761131</v>
      </c>
      <c r="E30" s="61" t="n">
        <f aca="false">D30-C30</f>
        <v>0.0585259726713685</v>
      </c>
    </row>
    <row r="31" customFormat="false" ht="13.8" hidden="false" customHeight="false" outlineLevel="0" collapsed="false">
      <c r="A31" s="60" t="n">
        <f aca="false">PLUS!E98</f>
        <v>45300</v>
      </c>
      <c r="B31" s="60" t="n">
        <f aca="false">PLUS!E38</f>
        <v>45385</v>
      </c>
      <c r="C31" s="58" t="n">
        <f aca="false">100*(PLUS!F38-PLUS!F98)/PLUS!F98</f>
        <v>0.597148873010936</v>
      </c>
      <c r="D31" s="58" t="n">
        <f aca="false">100*(SPLUS!F38-SPLUS!F98)/SPLUS!F98</f>
        <v>0.676601825658369</v>
      </c>
      <c r="E31" s="61" t="n">
        <f aca="false">D31-C31</f>
        <v>0.079452952647433</v>
      </c>
    </row>
    <row r="32" customFormat="false" ht="13.8" hidden="false" customHeight="false" outlineLevel="0" collapsed="false">
      <c r="A32" s="60" t="n">
        <f aca="false">PLUS!E99</f>
        <v>45299</v>
      </c>
      <c r="B32" s="60" t="n">
        <f aca="false">PLUS!E39</f>
        <v>45384</v>
      </c>
      <c r="C32" s="58" t="n">
        <f aca="false">100*(PLUS!F39-PLUS!F99)/PLUS!F99</f>
        <v>0.602056104448444</v>
      </c>
      <c r="D32" s="58" t="n">
        <f aca="false">100*(SPLUS!F39-SPLUS!F99)/SPLUS!F99</f>
        <v>0.693256067205964</v>
      </c>
      <c r="E32" s="61" t="n">
        <f aca="false">D32-C32</f>
        <v>0.0911999627575205</v>
      </c>
    </row>
    <row r="33" customFormat="false" ht="13.8" hidden="false" customHeight="false" outlineLevel="0" collapsed="false">
      <c r="A33" s="60" t="n">
        <f aca="false">PLUS!E100</f>
        <v>45296</v>
      </c>
      <c r="B33" s="60" t="n">
        <f aca="false">PLUS!E40</f>
        <v>45383</v>
      </c>
      <c r="C33" s="58" t="n">
        <f aca="false">100*(PLUS!F40-PLUS!F100)/PLUS!F100</f>
        <v>0.619436637225591</v>
      </c>
      <c r="D33" s="58" t="n">
        <f aca="false">100*(SPLUS!F40-SPLUS!F100)/SPLUS!F100</f>
        <v>0.673836101279609</v>
      </c>
      <c r="E33" s="61" t="n">
        <f aca="false">D33-C33</f>
        <v>0.0543994640540187</v>
      </c>
    </row>
    <row r="34" customFormat="false" ht="13.8" hidden="false" customHeight="false" outlineLevel="0" collapsed="false">
      <c r="A34" s="60" t="n">
        <f aca="false">PLUS!E101</f>
        <v>45295</v>
      </c>
      <c r="B34" s="60" t="n">
        <f aca="false">PLUS!E41</f>
        <v>45380</v>
      </c>
      <c r="C34" s="58" t="n">
        <f aca="false">100*(PLUS!F41-PLUS!F101)/PLUS!F101</f>
        <v>0.605633705552908</v>
      </c>
      <c r="D34" s="58" t="n">
        <f aca="false">100*(SPLUS!F41-SPLUS!F101)/SPLUS!F101</f>
        <v>0.676805787856387</v>
      </c>
      <c r="E34" s="61" t="n">
        <f aca="false">D34-C34</f>
        <v>0.0711720823034797</v>
      </c>
    </row>
    <row r="35" customFormat="false" ht="13.8" hidden="false" customHeight="false" outlineLevel="0" collapsed="false">
      <c r="A35" s="60" t="n">
        <f aca="false">PLUS!E102</f>
        <v>45294</v>
      </c>
      <c r="B35" s="60" t="n">
        <f aca="false">PLUS!E42</f>
        <v>45379</v>
      </c>
      <c r="C35" s="58" t="n">
        <f aca="false">100*(PLUS!F42-PLUS!F102)/PLUS!F102</f>
        <v>0.605675531951628</v>
      </c>
      <c r="D35" s="58" t="n">
        <f aca="false">100*(SPLUS!F42-SPLUS!F102)/SPLUS!F102</f>
        <v>0.686590097931484</v>
      </c>
      <c r="E35" s="61" t="n">
        <f aca="false">D35-C35</f>
        <v>0.0809145659798556</v>
      </c>
    </row>
    <row r="36" customFormat="false" ht="13.8" hidden="false" customHeight="false" outlineLevel="0" collapsed="false">
      <c r="A36" s="60" t="n">
        <f aca="false">PLUS!E103</f>
        <v>45293</v>
      </c>
      <c r="B36" s="60" t="n">
        <f aca="false">PLUS!E43</f>
        <v>45378</v>
      </c>
      <c r="C36" s="58" t="n">
        <f aca="false">100*(PLUS!F43-PLUS!F103)/PLUS!F103</f>
        <v>0.607119669572193</v>
      </c>
      <c r="D36" s="58" t="n">
        <f aca="false">100*(SPLUS!F43-SPLUS!F103)/SPLUS!F103</f>
        <v>0.692607003891061</v>
      </c>
      <c r="E36" s="61" t="n">
        <f aca="false">D36-C36</f>
        <v>0.0854873343188681</v>
      </c>
    </row>
    <row r="37" customFormat="false" ht="13.8" hidden="false" customHeight="false" outlineLevel="0" collapsed="false">
      <c r="A37" s="60" t="n">
        <f aca="false">PLUS!E104</f>
        <v>45288</v>
      </c>
      <c r="B37" s="60" t="n">
        <f aca="false">PLUS!E44</f>
        <v>45377</v>
      </c>
      <c r="C37" s="58" t="n">
        <f aca="false">100*(PLUS!F44-PLUS!F104)/PLUS!F104</f>
        <v>0.630099696695423</v>
      </c>
      <c r="D37" s="58" t="n">
        <f aca="false">100*(SPLUS!F44-SPLUS!F104)/SPLUS!F104</f>
        <v>0.67212014512347</v>
      </c>
      <c r="E37" s="61" t="n">
        <f aca="false">D37-C37</f>
        <v>0.042020448428047</v>
      </c>
    </row>
    <row r="38" customFormat="false" ht="13.8" hidden="false" customHeight="false" outlineLevel="0" collapsed="false">
      <c r="A38" s="60" t="n">
        <f aca="false">PLUS!E105</f>
        <v>45287</v>
      </c>
      <c r="B38" s="60" t="n">
        <f aca="false">PLUS!E45</f>
        <v>45376</v>
      </c>
      <c r="C38" s="58" t="n">
        <f aca="false">100*(PLUS!F45-PLUS!F105)/PLUS!F105</f>
        <v>0.608555699079216</v>
      </c>
      <c r="D38" s="58" t="n">
        <f aca="false">100*(SPLUS!F45-SPLUS!F105)/SPLUS!F105</f>
        <v>0.67908741547892</v>
      </c>
      <c r="E38" s="61" t="n">
        <f aca="false">D38-C38</f>
        <v>0.070531716399704</v>
      </c>
    </row>
    <row r="39" customFormat="false" ht="13.8" hidden="false" customHeight="false" outlineLevel="0" collapsed="false">
      <c r="A39" s="60" t="n">
        <f aca="false">PLUS!E106</f>
        <v>45286</v>
      </c>
      <c r="B39" s="60" t="n">
        <f aca="false">PLUS!E46</f>
        <v>45373</v>
      </c>
      <c r="C39" s="58" t="n">
        <f aca="false">100*(PLUS!F46-PLUS!F106)/PLUS!F106</f>
        <v>0.628113792936653</v>
      </c>
      <c r="D39" s="58" t="n">
        <f aca="false">100*(SPLUS!F46-SPLUS!F106)/SPLUS!F106</f>
        <v>0.672237841834408</v>
      </c>
      <c r="E39" s="61" t="n">
        <f aca="false">D39-C39</f>
        <v>0.0441240488977543</v>
      </c>
    </row>
    <row r="40" customFormat="false" ht="13.8" hidden="false" customHeight="false" outlineLevel="0" collapsed="false">
      <c r="A40" s="60" t="n">
        <f aca="false">PLUS!E107</f>
        <v>45285</v>
      </c>
      <c r="B40" s="60" t="n">
        <f aca="false">PLUS!E47</f>
        <v>45372</v>
      </c>
      <c r="C40" s="58" t="n">
        <f aca="false">100*(PLUS!F47-PLUS!F107)/PLUS!F107</f>
        <v>0.623306982143852</v>
      </c>
      <c r="D40" s="58" t="n">
        <f aca="false">100*(SPLUS!F47-SPLUS!F107)/SPLUS!F107</f>
        <v>0.703512698258249</v>
      </c>
      <c r="E40" s="61" t="n">
        <f aca="false">D40-C40</f>
        <v>0.0802057161143967</v>
      </c>
    </row>
    <row r="41" customFormat="false" ht="13.8" hidden="false" customHeight="false" outlineLevel="0" collapsed="false">
      <c r="A41" s="60" t="n">
        <f aca="false">PLUS!E108</f>
        <v>45282</v>
      </c>
      <c r="B41" s="60" t="n">
        <f aca="false">PLUS!E48</f>
        <v>45371</v>
      </c>
      <c r="C41" s="58" t="n">
        <f aca="false">100*(PLUS!F48-PLUS!F108)/PLUS!F108</f>
        <v>0.635190522597997</v>
      </c>
      <c r="D41" s="58" t="n">
        <f aca="false">100*(SPLUS!F48-SPLUS!F108)/SPLUS!F108</f>
        <v>0.705513711294073</v>
      </c>
      <c r="E41" s="61" t="n">
        <f aca="false">D41-C41</f>
        <v>0.0703231886960767</v>
      </c>
    </row>
    <row r="42" customFormat="false" ht="13.8" hidden="false" customHeight="false" outlineLevel="0" collapsed="false">
      <c r="A42" s="60" t="n">
        <f aca="false">PLUS!E109</f>
        <v>45281</v>
      </c>
      <c r="B42" s="60" t="n">
        <f aca="false">PLUS!E49</f>
        <v>45370</v>
      </c>
      <c r="C42" s="58" t="n">
        <f aca="false">100*(PLUS!F49-PLUS!F109)/PLUS!F109</f>
        <v>0.628991677956256</v>
      </c>
      <c r="D42" s="58" t="n">
        <f aca="false">100*(SPLUS!F49-SPLUS!F109)/SPLUS!F109</f>
        <v>0.712394892556835</v>
      </c>
      <c r="E42" s="61" t="n">
        <f aca="false">D42-C42</f>
        <v>0.0834032146005792</v>
      </c>
    </row>
    <row r="43" customFormat="false" ht="13.8" hidden="false" customHeight="false" outlineLevel="0" collapsed="false">
      <c r="A43" s="60" t="n">
        <f aca="false">PLUS!E110</f>
        <v>45280</v>
      </c>
      <c r="B43" s="60" t="n">
        <f aca="false">PLUS!E50</f>
        <v>45369</v>
      </c>
      <c r="C43" s="58" t="n">
        <f aca="false">100*(PLUS!F50-PLUS!F110)/PLUS!F110</f>
        <v>0.629039505063418</v>
      </c>
      <c r="D43" s="58" t="n">
        <f aca="false">100*(SPLUS!F50-SPLUS!F110)/SPLUS!F110</f>
        <v>0.699763501347939</v>
      </c>
      <c r="E43" s="61" t="n">
        <f aca="false">D43-C43</f>
        <v>0.0707239962845216</v>
      </c>
    </row>
    <row r="44" customFormat="false" ht="13.8" hidden="false" customHeight="false" outlineLevel="0" collapsed="false">
      <c r="A44" s="60" t="n">
        <f aca="false">PLUS!E111</f>
        <v>45279</v>
      </c>
      <c r="B44" s="60" t="n">
        <f aca="false">PLUS!E51</f>
        <v>45366</v>
      </c>
      <c r="C44" s="58" t="n">
        <f aca="false">100*(PLUS!F51-PLUS!F111)/PLUS!F111</f>
        <v>0.614565690781507</v>
      </c>
      <c r="D44" s="58" t="n">
        <f aca="false">100*(SPLUS!F51-SPLUS!F111)/SPLUS!F111</f>
        <v>0.708570983628887</v>
      </c>
      <c r="E44" s="61" t="n">
        <f aca="false">D44-C44</f>
        <v>0.09400529284738</v>
      </c>
    </row>
    <row r="45" customFormat="false" ht="13.8" hidden="false" customHeight="false" outlineLevel="0" collapsed="false">
      <c r="A45" s="60" t="n">
        <f aca="false">PLUS!E112</f>
        <v>45278</v>
      </c>
      <c r="B45" s="60" t="n">
        <f aca="false">PLUS!E52</f>
        <v>45365</v>
      </c>
      <c r="C45" s="58" t="n">
        <f aca="false">100*(PLUS!F52-PLUS!F112)/PLUS!F112</f>
        <v>0.622234513274335</v>
      </c>
      <c r="D45" s="58" t="n">
        <f aca="false">100*(SPLUS!F52-SPLUS!F112)/SPLUS!F112</f>
        <v>0.735029255137919</v>
      </c>
      <c r="E45" s="61" t="n">
        <f aca="false">D45-C45</f>
        <v>0.112794741863584</v>
      </c>
    </row>
    <row r="46" customFormat="false" ht="13.8" hidden="false" customHeight="false" outlineLevel="0" collapsed="false">
      <c r="A46" s="60" t="n">
        <f aca="false">PLUS!E113</f>
        <v>45275</v>
      </c>
      <c r="B46" s="60" t="n">
        <f aca="false">PLUS!E53</f>
        <v>45364</v>
      </c>
      <c r="C46" s="58" t="n">
        <f aca="false">100*(PLUS!F53-PLUS!F113)/PLUS!F113</f>
        <v>0.634810870617518</v>
      </c>
      <c r="D46" s="58" t="n">
        <f aca="false">100*(SPLUS!F53-SPLUS!F113)/SPLUS!F113</f>
        <v>0.73017572895878</v>
      </c>
      <c r="E46" s="61" t="n">
        <f aca="false">D46-C46</f>
        <v>0.0953648583412623</v>
      </c>
    </row>
    <row r="47" customFormat="false" ht="13.8" hidden="false" customHeight="false" outlineLevel="0" collapsed="false">
      <c r="A47" s="60" t="n">
        <f aca="false">PLUS!E114</f>
        <v>45274</v>
      </c>
      <c r="B47" s="60" t="n">
        <f aca="false">PLUS!E54</f>
        <v>45363</v>
      </c>
      <c r="C47" s="58" t="n">
        <f aca="false">100*(PLUS!F54-PLUS!F114)/PLUS!F114</f>
        <v>0.630696670862082</v>
      </c>
      <c r="D47" s="58" t="n">
        <f aca="false">100*(SPLUS!F54-SPLUS!F114)/SPLUS!F114</f>
        <v>0.764511102454227</v>
      </c>
      <c r="E47" s="61" t="n">
        <f aca="false">D47-C47</f>
        <v>0.133814431592144</v>
      </c>
    </row>
    <row r="48" customFormat="false" ht="13.8" hidden="false" customHeight="false" outlineLevel="0" collapsed="false">
      <c r="A48" s="60" t="n">
        <f aca="false">PLUS!E115</f>
        <v>45273</v>
      </c>
      <c r="B48" s="60" t="n">
        <f aca="false">PLUS!E55</f>
        <v>45362</v>
      </c>
      <c r="C48" s="58" t="n">
        <f aca="false">100*(PLUS!F55-PLUS!F115)/PLUS!F115</f>
        <v>0.639770927425777</v>
      </c>
      <c r="D48" s="58" t="n">
        <f aca="false">100*(SPLUS!F55-SPLUS!F115)/SPLUS!F115</f>
        <v>0.760674770141803</v>
      </c>
      <c r="E48" s="61" t="n">
        <f aca="false">D48-C48</f>
        <v>0.120903842716026</v>
      </c>
    </row>
    <row r="49" customFormat="false" ht="13.8" hidden="false" customHeight="false" outlineLevel="0" collapsed="false">
      <c r="A49" s="60" t="n">
        <f aca="false">PLUS!E116</f>
        <v>45272</v>
      </c>
      <c r="B49" s="60" t="n">
        <f aca="false">PLUS!E56</f>
        <v>45359</v>
      </c>
      <c r="C49" s="58" t="n">
        <f aca="false">100*(PLUS!F56-PLUS!F116)/PLUS!F116</f>
        <v>0.628056414406561</v>
      </c>
      <c r="D49" s="58" t="n">
        <f aca="false">100*(SPLUS!F56-SPLUS!F116)/SPLUS!F116</f>
        <v>0.774529193417958</v>
      </c>
      <c r="E49" s="61" t="n">
        <f aca="false">D49-C49</f>
        <v>0.146472779011397</v>
      </c>
    </row>
    <row r="50" customFormat="false" ht="13.8" hidden="false" customHeight="false" outlineLevel="0" collapsed="false">
      <c r="A50" s="60" t="n">
        <f aca="false">PLUS!E117</f>
        <v>45268</v>
      </c>
      <c r="B50" s="60" t="n">
        <f aca="false">PLUS!E57</f>
        <v>45358</v>
      </c>
      <c r="C50" s="58" t="n">
        <f aca="false">100*(PLUS!F57-PLUS!F117)/PLUS!F117</f>
        <v>0.642719763113837</v>
      </c>
      <c r="D50" s="58" t="n">
        <f aca="false">100*(SPLUS!F57-SPLUS!F117)/SPLUS!F117</f>
        <v>0.778502041253791</v>
      </c>
      <c r="E50" s="61" t="n">
        <f aca="false">D50-C50</f>
        <v>0.135782278139954</v>
      </c>
    </row>
    <row r="51" customFormat="false" ht="13.8" hidden="false" customHeight="false" outlineLevel="0" collapsed="false">
      <c r="A51" s="60" t="n">
        <f aca="false">PLUS!E118</f>
        <v>45267</v>
      </c>
      <c r="B51" s="60" t="n">
        <f aca="false">PLUS!E58</f>
        <v>45357</v>
      </c>
      <c r="C51" s="58" t="n">
        <f aca="false">100*(PLUS!F58-PLUS!F118)/PLUS!F118</f>
        <v>0.645531785348568</v>
      </c>
      <c r="D51" s="58" t="n">
        <f aca="false">100*(SPLUS!F58-SPLUS!F118)/SPLUS!F118</f>
        <v>0.779552342067568</v>
      </c>
      <c r="E51" s="61" t="n">
        <f aca="false">D51-C51</f>
        <v>0.134020556719</v>
      </c>
    </row>
    <row r="52" customFormat="false" ht="13.8" hidden="false" customHeight="false" outlineLevel="0" collapsed="false">
      <c r="A52" s="60" t="n">
        <f aca="false">PLUS!E119</f>
        <v>45266</v>
      </c>
      <c r="B52" s="60" t="n">
        <f aca="false">PLUS!E59</f>
        <v>45356</v>
      </c>
      <c r="C52" s="58" t="n">
        <f aca="false">100*(PLUS!F59-PLUS!F119)/PLUS!F119</f>
        <v>0.651147985662295</v>
      </c>
      <c r="D52" s="58" t="n">
        <f aca="false">100*(SPLUS!F59-SPLUS!F119)/SPLUS!F119</f>
        <v>0.797302039065845</v>
      </c>
      <c r="E52" s="61" t="n">
        <f aca="false">D52-C52</f>
        <v>0.146154053403549</v>
      </c>
    </row>
    <row r="53" customFormat="false" ht="13.8" hidden="false" customHeight="false" outlineLevel="0" collapsed="false">
      <c r="A53" s="60" t="n">
        <f aca="false">PLUS!E120</f>
        <v>45264</v>
      </c>
      <c r="B53" s="60" t="n">
        <f aca="false">PLUS!E60</f>
        <v>45355</v>
      </c>
      <c r="C53" s="58" t="n">
        <f aca="false">100*(PLUS!F60-PLUS!F120)/PLUS!F120</f>
        <v>0.651903114186856</v>
      </c>
      <c r="D53" s="58" t="n">
        <f aca="false">100*(SPLUS!F60-SPLUS!F120)/SPLUS!F120</f>
        <v>0.790640994394339</v>
      </c>
      <c r="E53" s="61" t="n">
        <f aca="false">D53-C53</f>
        <v>0.138737880207482</v>
      </c>
    </row>
    <row r="54" customFormat="false" ht="13.8" hidden="false" customHeight="false" outlineLevel="0" collapsed="false">
      <c r="A54" s="60" t="n">
        <f aca="false">PLUS!E121</f>
        <v>45261</v>
      </c>
      <c r="B54" s="60" t="n">
        <f aca="false">PLUS!E61</f>
        <v>45352</v>
      </c>
      <c r="C54" s="58" t="n">
        <f aca="false">100*(PLUS!F61-PLUS!F121)/PLUS!F121</f>
        <v>0.649952932056036</v>
      </c>
      <c r="D54" s="58" t="n">
        <f aca="false">100*(SPLUS!F61-SPLUS!F121)/SPLUS!F121</f>
        <v>0.789766190206895</v>
      </c>
      <c r="E54" s="61" t="n">
        <f aca="false">D54-C54</f>
        <v>0.139813258150858</v>
      </c>
    </row>
    <row r="55" customFormat="false" ht="13.8" hidden="false" customHeight="false" outlineLevel="0" collapsed="false">
      <c r="A55" s="60" t="n">
        <f aca="false">PLUS!E122</f>
        <v>45260</v>
      </c>
      <c r="B55" s="60" t="n">
        <f aca="false">PLUS!E62</f>
        <v>45351</v>
      </c>
      <c r="C55" s="58" t="n">
        <f aca="false">100*(PLUS!F62-PLUS!F122)/PLUS!F122</f>
        <v>0.654875220656963</v>
      </c>
      <c r="D55" s="58" t="n">
        <f aca="false">100*(SPLUS!F62-SPLUS!F122)/SPLUS!F122</f>
        <v>0.792760816358377</v>
      </c>
      <c r="E55" s="61" t="n">
        <f aca="false">D55-C55</f>
        <v>0.137885595701414</v>
      </c>
    </row>
    <row r="56" customFormat="false" ht="13.8" hidden="false" customHeight="false" outlineLevel="0" collapsed="false">
      <c r="A56" s="60" t="n">
        <f aca="false">PLUS!E123</f>
        <v>45259</v>
      </c>
      <c r="B56" s="60" t="n">
        <f aca="false">PLUS!E63</f>
        <v>45350</v>
      </c>
      <c r="C56" s="58" t="n">
        <f aca="false">100*(PLUS!F63-PLUS!F123)/PLUS!F123</f>
        <v>0.652830084182534</v>
      </c>
      <c r="D56" s="58" t="n">
        <f aca="false">100*(SPLUS!F63-SPLUS!F123)/SPLUS!F123</f>
        <v>0.7947807770323</v>
      </c>
      <c r="E56" s="61" t="n">
        <f aca="false">D56-C56</f>
        <v>0.141950692849765</v>
      </c>
    </row>
    <row r="57" customFormat="false" ht="13.8" hidden="false" customHeight="false" outlineLevel="0" collapsed="false">
      <c r="A57" s="60" t="n">
        <f aca="false">PLUS!E124</f>
        <v>45258</v>
      </c>
      <c r="B57" s="60" t="n">
        <f aca="false">PLUS!E64</f>
        <v>45349</v>
      </c>
      <c r="C57" s="58" t="n">
        <f aca="false">100*(PLUS!F64-PLUS!F124)/PLUS!F124</f>
        <v>0.657717098567566</v>
      </c>
      <c r="D57" s="58" t="n">
        <f aca="false">100*(SPLUS!F64-SPLUS!F124)/SPLUS!F124</f>
        <v>0.776358139081237</v>
      </c>
      <c r="E57" s="61" t="n">
        <f aca="false">D57-C57</f>
        <v>0.118641040513671</v>
      </c>
    </row>
    <row r="58" customFormat="false" ht="13.8" hidden="false" customHeight="false" outlineLevel="0" collapsed="false">
      <c r="A58" s="60" t="n">
        <f aca="false">PLUS!E125</f>
        <v>45257</v>
      </c>
      <c r="B58" s="60" t="n">
        <f aca="false">PLUS!E65</f>
        <v>45345</v>
      </c>
      <c r="C58" s="58" t="n">
        <f aca="false">100*(PLUS!F65-PLUS!F125)/PLUS!F125</f>
        <v>0.639050632473187</v>
      </c>
      <c r="D58" s="58" t="n">
        <f aca="false">100*(SPLUS!F65-SPLUS!F125)/SPLUS!F125</f>
        <v>0.78139480435864</v>
      </c>
      <c r="E58" s="61" t="n">
        <f aca="false">D58-C58</f>
        <v>0.142344171885453</v>
      </c>
    </row>
    <row r="59" customFormat="false" ht="13.8" hidden="false" customHeight="false" outlineLevel="0" collapsed="false">
      <c r="A59" s="60" t="n">
        <f aca="false">PLUS!E126</f>
        <v>45254</v>
      </c>
      <c r="B59" s="60" t="n">
        <f aca="false">PLUS!E66</f>
        <v>45344</v>
      </c>
      <c r="C59" s="58" t="n">
        <f aca="false">100*(PLUS!F66-PLUS!F126)/PLUS!F126</f>
        <v>0.648212913010661</v>
      </c>
      <c r="D59" s="58" t="n">
        <f aca="false">100*(SPLUS!F66-SPLUS!F126)/SPLUS!F126</f>
        <v>0.767670067695442</v>
      </c>
      <c r="E59" s="61" t="n">
        <f aca="false">D59-C59</f>
        <v>0.119457154684782</v>
      </c>
    </row>
    <row r="60" customFormat="false" ht="13.8" hidden="false" customHeight="false" outlineLevel="0" collapsed="false">
      <c r="A60" s="60" t="n">
        <f aca="false">PLUS!E127</f>
        <v>45253</v>
      </c>
      <c r="B60" s="60" t="n">
        <f aca="false">PLUS!E67</f>
        <v>45343</v>
      </c>
      <c r="C60" s="58" t="n">
        <f aca="false">100*(PLUS!F67-PLUS!F127)/PLUS!F127</f>
        <v>0.644062162386769</v>
      </c>
      <c r="D60" s="58" t="n">
        <f aca="false">100*(SPLUS!F67-SPLUS!F127)/SPLUS!F127</f>
        <v>0.761862025909154</v>
      </c>
      <c r="E60" s="61" t="n">
        <f aca="false">D60-C60</f>
        <v>0.117799863522384</v>
      </c>
    </row>
    <row r="61" customFormat="false" ht="13.8" hidden="false" customHeight="false" outlineLevel="0" collapsed="false">
      <c r="A61" s="60" t="n">
        <f aca="false">PLUS!E128</f>
        <v>45252</v>
      </c>
      <c r="B61" s="60" t="n">
        <f aca="false">PLUS!E68</f>
        <v>45342</v>
      </c>
      <c r="C61" s="58" t="n">
        <f aca="false">100*(PLUS!F68-PLUS!F128)/PLUS!F128</f>
        <v>0.643409725252275</v>
      </c>
      <c r="D61" s="58" t="n">
        <f aca="false">100*(SPLUS!F68-SPLUS!F128)/SPLUS!F128</f>
        <v>0.760953337951096</v>
      </c>
      <c r="E61" s="61" t="n">
        <f aca="false">D61-C61</f>
        <v>0.117543612698821</v>
      </c>
    </row>
    <row r="62" customFormat="false" ht="13.8" hidden="false" customHeight="false" outlineLevel="0" collapsed="false">
      <c r="A62" s="60" t="n">
        <f aca="false">PLUS!E129</f>
        <v>45251</v>
      </c>
      <c r="B62" s="60" t="n">
        <f aca="false">PLUS!E69</f>
        <v>45341</v>
      </c>
      <c r="C62" s="58" t="n">
        <f aca="false">100*(PLUS!F69-PLUS!F129)/PLUS!F129</f>
        <v>0.643467660382065</v>
      </c>
      <c r="D62" s="58" t="n">
        <f aca="false">100*(SPLUS!F69-SPLUS!F129)/SPLUS!F129</f>
        <v>0.751307470142846</v>
      </c>
      <c r="E62" s="61" t="n">
        <f aca="false">D62-C62</f>
        <v>0.107839809760781</v>
      </c>
    </row>
    <row r="63" customFormat="false" ht="13.8" hidden="false" customHeight="false" outlineLevel="0" collapsed="false">
      <c r="A63" s="60" t="n">
        <f aca="false">PLUS!E130</f>
        <v>45250</v>
      </c>
      <c r="B63" s="60" t="n">
        <f aca="false">PLUS!E70</f>
        <v>45338</v>
      </c>
      <c r="C63" s="58" t="n">
        <f aca="false">100*(PLUS!F70-PLUS!F130)/PLUS!F130</f>
        <v>0.627575935995568</v>
      </c>
      <c r="D63" s="58" t="n">
        <f aca="false">100*(SPLUS!F70-SPLUS!F130)/SPLUS!F130</f>
        <v>0.776903706884782</v>
      </c>
      <c r="E63" s="61" t="n">
        <f aca="false">D63-C63</f>
        <v>0.149327770889214</v>
      </c>
    </row>
    <row r="64" customFormat="false" ht="13.8" hidden="false" customHeight="false" outlineLevel="0" collapsed="false">
      <c r="A64" s="60" t="n">
        <f aca="false">PLUS!E131</f>
        <v>45247</v>
      </c>
      <c r="B64" s="60" t="n">
        <f aca="false">PLUS!E71</f>
        <v>45337</v>
      </c>
      <c r="C64" s="58" t="n">
        <f aca="false">100*(PLUS!F71-PLUS!F131)/PLUS!F131</f>
        <v>0.642260312885383</v>
      </c>
      <c r="D64" s="58" t="n">
        <f aca="false">100*(SPLUS!F71-SPLUS!F131)/SPLUS!F131</f>
        <v>0.761346998535883</v>
      </c>
      <c r="E64" s="61" t="n">
        <f aca="false">D64-C64</f>
        <v>0.1190866856505</v>
      </c>
    </row>
    <row r="65" customFormat="false" ht="13.8" hidden="false" customHeight="false" outlineLevel="0" collapsed="false">
      <c r="A65" s="60" t="n">
        <f aca="false">PLUS!E132</f>
        <v>45246</v>
      </c>
      <c r="B65" s="60" t="n">
        <f aca="false">PLUS!E72</f>
        <v>45336</v>
      </c>
      <c r="C65" s="58" t="n">
        <f aca="false">100*(PLUS!F72-PLUS!F132)/PLUS!F132</f>
        <v>0.645107644976001</v>
      </c>
      <c r="D65" s="58" t="n">
        <f aca="false">100*(SPLUS!F72-SPLUS!F132)/SPLUS!F132</f>
        <v>0.773158136220312</v>
      </c>
      <c r="E65" s="61" t="n">
        <f aca="false">D65-C65</f>
        <v>0.128050491244312</v>
      </c>
    </row>
    <row r="66" customFormat="false" ht="13.8" hidden="false" customHeight="false" outlineLevel="0" collapsed="false">
      <c r="A66" s="60" t="n">
        <f aca="false">PLUS!E133</f>
        <v>45245</v>
      </c>
      <c r="B66" s="60" t="n">
        <f aca="false">PLUS!E73</f>
        <v>45335</v>
      </c>
      <c r="C66" s="58" t="n">
        <f aca="false">100*(PLUS!F73-PLUS!F133)/PLUS!F133</f>
        <v>0.647231250043316</v>
      </c>
      <c r="D66" s="58" t="n">
        <f aca="false">100*(SPLUS!F73-SPLUS!F133)/SPLUS!F133</f>
        <v>0.781143203077705</v>
      </c>
      <c r="E66" s="61" t="n">
        <f aca="false">D66-C66</f>
        <v>0.133911953034389</v>
      </c>
    </row>
    <row r="67" customFormat="false" ht="13.8" hidden="false" customHeight="false" outlineLevel="0" collapsed="false">
      <c r="A67" s="60" t="n">
        <f aca="false">PLUS!E134</f>
        <v>45244</v>
      </c>
      <c r="B67" s="60" t="n">
        <f aca="false">PLUS!E74</f>
        <v>45334</v>
      </c>
      <c r="C67" s="58" t="n">
        <f aca="false">100*(PLUS!F74-PLUS!F134)/PLUS!F134</f>
        <v>0.649404654644249</v>
      </c>
      <c r="D67" s="58" t="n">
        <f aca="false">100*(SPLUS!F74-SPLUS!F134)/SPLUS!F134</f>
        <v>0.777374116176423</v>
      </c>
      <c r="E67" s="61" t="n">
        <f aca="false">D67-C67</f>
        <v>0.127969461532174</v>
      </c>
    </row>
    <row r="68" customFormat="false" ht="13.8" hidden="false" customHeight="false" outlineLevel="0" collapsed="false">
      <c r="A68" s="60" t="n">
        <f aca="false">PLUS!E135</f>
        <v>45243</v>
      </c>
      <c r="B68" s="60" t="n">
        <f aca="false">PLUS!E75</f>
        <v>45331</v>
      </c>
      <c r="C68" s="58" t="n">
        <f aca="false">100*(PLUS!F75-PLUS!F135)/PLUS!F135</f>
        <v>0.639066214745656</v>
      </c>
      <c r="D68" s="58" t="n">
        <f aca="false">100*(SPLUS!F75-SPLUS!F135)/SPLUS!F135</f>
        <v>0.782318240418798</v>
      </c>
      <c r="E68" s="61" t="n">
        <f aca="false">D68-C68</f>
        <v>0.143252025673141</v>
      </c>
    </row>
    <row r="69" customFormat="false" ht="13.8" hidden="false" customHeight="false" outlineLevel="0" collapsed="false">
      <c r="A69" s="60" t="n">
        <f aca="false">PLUS!E136</f>
        <v>45240</v>
      </c>
      <c r="B69" s="60" t="n">
        <f aca="false">PLUS!E76</f>
        <v>45330</v>
      </c>
      <c r="C69" s="58" t="n">
        <f aca="false">100*(PLUS!F76-PLUS!F136)/PLUS!F136</f>
        <v>0.643994010647739</v>
      </c>
      <c r="D69" s="58" t="n">
        <f aca="false">100*(SPLUS!F76-SPLUS!F136)/SPLUS!F136</f>
        <v>0.74716516745291</v>
      </c>
      <c r="E69" s="61" t="n">
        <f aca="false">D69-C69</f>
        <v>0.103171156805172</v>
      </c>
    </row>
    <row r="70" customFormat="false" ht="13.8" hidden="false" customHeight="false" outlineLevel="0" collapsed="false">
      <c r="A70" s="60" t="n">
        <f aca="false">PLUS!E137</f>
        <v>45239</v>
      </c>
      <c r="B70" s="60" t="n">
        <f aca="false">PLUS!E77</f>
        <v>45329</v>
      </c>
      <c r="C70" s="58" t="n">
        <f aca="false">100*(PLUS!F77-PLUS!F137)/PLUS!F137</f>
        <v>0.639874659438323</v>
      </c>
      <c r="D70" s="58" t="n">
        <f aca="false">100*(SPLUS!F77-SPLUS!F137)/SPLUS!F137</f>
        <v>0.748251475012707</v>
      </c>
      <c r="E70" s="61" t="n">
        <f aca="false">D70-C70</f>
        <v>0.108376815574384</v>
      </c>
    </row>
    <row r="71" customFormat="false" ht="13.8" hidden="false" customHeight="false" outlineLevel="0" collapsed="false">
      <c r="A71" s="60" t="n">
        <f aca="false">PLUS!E138</f>
        <v>45238</v>
      </c>
      <c r="B71" s="60" t="n">
        <f aca="false">PLUS!E78</f>
        <v>45328</v>
      </c>
      <c r="C71" s="58" t="n">
        <f aca="false">100*(PLUS!F78-PLUS!F138)/PLUS!F138</f>
        <v>0.647590257025377</v>
      </c>
      <c r="D71" s="58" t="n">
        <f aca="false">100*(SPLUS!F78-SPLUS!F138)/SPLUS!F138</f>
        <v>0.744416873449132</v>
      </c>
      <c r="E71" s="61" t="n">
        <f aca="false">D71-C71</f>
        <v>0.0968266164237551</v>
      </c>
    </row>
    <row r="72" customFormat="false" ht="13.8" hidden="false" customHeight="false" outlineLevel="0" collapsed="false">
      <c r="A72" s="60" t="n">
        <f aca="false">PLUS!E139</f>
        <v>45237</v>
      </c>
      <c r="B72" s="60" t="n">
        <f aca="false">PLUS!E79</f>
        <v>45327</v>
      </c>
      <c r="C72" s="58" t="n">
        <f aca="false">100*(PLUS!F79-PLUS!F139)/PLUS!F139</f>
        <v>0.646950733280167</v>
      </c>
      <c r="D72" s="58" t="n">
        <f aca="false">100*(SPLUS!F79-SPLUS!F139)/SPLUS!F139</f>
        <v>0.739647861176787</v>
      </c>
      <c r="E72" s="61" t="n">
        <f aca="false">D72-C72</f>
        <v>0.09269712789662</v>
      </c>
    </row>
    <row r="73" customFormat="false" ht="13.8" hidden="false" customHeight="false" outlineLevel="0" collapsed="false">
      <c r="A73" s="60" t="n">
        <f aca="false">PLUS!E140</f>
        <v>45236</v>
      </c>
      <c r="B73" s="60" t="n">
        <f aca="false">PLUS!E80</f>
        <v>45324</v>
      </c>
      <c r="C73" s="58" t="n">
        <f aca="false">100*(PLUS!F80-PLUS!F140)/PLUS!F140</f>
        <v>0.630361365574928</v>
      </c>
      <c r="D73" s="58" t="n">
        <f aca="false">100*(SPLUS!F80-SPLUS!F140)/SPLUS!F140</f>
        <v>0.750601067260897</v>
      </c>
      <c r="E73" s="61" t="n">
        <f aca="false">D73-C73</f>
        <v>0.120239701685969</v>
      </c>
    </row>
    <row r="74" customFormat="false" ht="13.8" hidden="false" customHeight="false" outlineLevel="0" collapsed="false">
      <c r="A74" s="60" t="n">
        <f aca="false">PLUS!E141</f>
        <v>45233</v>
      </c>
      <c r="B74" s="60" t="n">
        <f aca="false">PLUS!E81</f>
        <v>45323</v>
      </c>
      <c r="C74" s="58" t="n">
        <f aca="false">100*(PLUS!F81-PLUS!F141)/PLUS!F141</f>
        <v>0.638122255900888</v>
      </c>
      <c r="D74" s="58" t="n">
        <f aca="false">100*(SPLUS!F81-SPLUS!F141)/SPLUS!F141</f>
        <v>0.753673056432612</v>
      </c>
      <c r="E74" s="61" t="n">
        <f aca="false">D74-C74</f>
        <v>0.115550800531723</v>
      </c>
    </row>
    <row r="75" customFormat="false" ht="13.8" hidden="false" customHeight="false" outlineLevel="0" collapsed="false">
      <c r="A75" s="60" t="n">
        <f aca="false">PLUS!E142</f>
        <v>45232</v>
      </c>
      <c r="B75" s="60" t="n">
        <f aca="false">PLUS!E82</f>
        <v>45322</v>
      </c>
      <c r="C75" s="58" t="n">
        <f aca="false">100*(PLUS!F82-PLUS!F142)/PLUS!F142</f>
        <v>0.64932362122789</v>
      </c>
      <c r="D75" s="58" t="n">
        <f aca="false">100*(SPLUS!F82-SPLUS!F142)/SPLUS!F142</f>
        <v>0.75766463319256</v>
      </c>
      <c r="E75" s="61" t="n">
        <f aca="false">D75-C75</f>
        <v>0.10834101196467</v>
      </c>
    </row>
    <row r="76" customFormat="false" ht="13.8" hidden="false" customHeight="false" outlineLevel="0" collapsed="false">
      <c r="A76" s="60" t="n">
        <f aca="false">PLUS!E143</f>
        <v>45231</v>
      </c>
      <c r="B76" s="60" t="n">
        <f aca="false">PLUS!E83</f>
        <v>45321</v>
      </c>
      <c r="C76" s="58" t="n">
        <f aca="false">100*(PLUS!F83-PLUS!F143)/PLUS!F143</f>
        <v>0.652860165816763</v>
      </c>
      <c r="D76" s="58" t="n">
        <f aca="false">100*(SPLUS!F83-SPLUS!F143)/SPLUS!F143</f>
        <v>0.739089629282024</v>
      </c>
      <c r="E76" s="61" t="n">
        <f aca="false">D76-C76</f>
        <v>0.0862294634652607</v>
      </c>
    </row>
    <row r="77" customFormat="false" ht="13.8" hidden="false" customHeight="false" outlineLevel="0" collapsed="false">
      <c r="A77" s="60" t="n">
        <f aca="false">PLUS!E144</f>
        <v>45230</v>
      </c>
      <c r="B77" s="60" t="n">
        <f aca="false">PLUS!E84</f>
        <v>45320</v>
      </c>
      <c r="C77" s="58" t="n">
        <f aca="false">100*(PLUS!F84-PLUS!F144)/PLUS!F144</f>
        <v>0.644539109439828</v>
      </c>
      <c r="D77" s="58" t="n">
        <f aca="false">100*(SPLUS!F84-SPLUS!F144)/SPLUS!F144</f>
        <v>0.727478952977879</v>
      </c>
      <c r="E77" s="61" t="n">
        <f aca="false">D77-C77</f>
        <v>0.082939843538051</v>
      </c>
    </row>
    <row r="78" customFormat="false" ht="13.8" hidden="false" customHeight="false" outlineLevel="0" collapsed="false">
      <c r="A78" s="60" t="n">
        <f aca="false">PLUS!E145</f>
        <v>45229</v>
      </c>
      <c r="B78" s="60" t="n">
        <f aca="false">PLUS!E85</f>
        <v>45317</v>
      </c>
      <c r="C78" s="58" t="n">
        <f aca="false">100*(PLUS!F85-PLUS!F145)/PLUS!F145</f>
        <v>0.634193727449336</v>
      </c>
      <c r="D78" s="58" t="n">
        <f aca="false">100*(SPLUS!F85-SPLUS!F145)/SPLUS!F145</f>
        <v>0.731568961132951</v>
      </c>
      <c r="E78" s="61" t="n">
        <f aca="false">D78-C78</f>
        <v>0.097375233683615</v>
      </c>
    </row>
    <row r="79" customFormat="false" ht="13.8" hidden="false" customHeight="false" outlineLevel="0" collapsed="false">
      <c r="A79" s="60" t="n">
        <f aca="false">PLUS!E146</f>
        <v>45226</v>
      </c>
      <c r="B79" s="60" t="n">
        <f aca="false">PLUS!E86</f>
        <v>45316</v>
      </c>
      <c r="C79" s="58" t="n">
        <f aca="false">100*(PLUS!F86-PLUS!F146)/PLUS!F146</f>
        <v>0.630798803633521</v>
      </c>
      <c r="D79" s="58" t="n">
        <f aca="false">100*(SPLUS!F86-SPLUS!F146)/SPLUS!F146</f>
        <v>0.74047989357435</v>
      </c>
      <c r="E79" s="61" t="n">
        <f aca="false">D79-C79</f>
        <v>0.109681089940829</v>
      </c>
    </row>
    <row r="80" customFormat="false" ht="13.8" hidden="false" customHeight="false" outlineLevel="0" collapsed="false">
      <c r="A80" s="60" t="n">
        <f aca="false">PLUS!E147</f>
        <v>45225</v>
      </c>
      <c r="B80" s="60" t="n">
        <f aca="false">PLUS!E87</f>
        <v>45315</v>
      </c>
      <c r="C80" s="58" t="n">
        <f aca="false">100*(PLUS!F87-PLUS!F147)/PLUS!F147</f>
        <v>0.636421051170482</v>
      </c>
      <c r="D80" s="58" t="n">
        <f aca="false">100*(SPLUS!F87-SPLUS!F147)/SPLUS!F147</f>
        <v>0.755278141937516</v>
      </c>
      <c r="E80" s="61" t="n">
        <f aca="false">D80-C80</f>
        <v>0.118857090767034</v>
      </c>
    </row>
    <row r="81" customFormat="false" ht="13.8" hidden="false" customHeight="false" outlineLevel="0" collapsed="false">
      <c r="A81" s="60" t="n">
        <f aca="false">PLUS!E148</f>
        <v>45224</v>
      </c>
      <c r="B81" s="60" t="n">
        <f aca="false">PLUS!E88</f>
        <v>45314</v>
      </c>
      <c r="C81" s="58" t="n">
        <f aca="false">100*(PLUS!F88-PLUS!F148)/PLUS!F148</f>
        <v>0.639957798878339</v>
      </c>
      <c r="D81" s="58" t="n">
        <f aca="false">100*(SPLUS!F88-SPLUS!F148)/SPLUS!F148</f>
        <v>0.755352041016002</v>
      </c>
      <c r="E81" s="61" t="n">
        <f aca="false">D81-C81</f>
        <v>0.115394242137663</v>
      </c>
    </row>
    <row r="82" customFormat="false" ht="13.8" hidden="false" customHeight="false" outlineLevel="0" collapsed="false">
      <c r="A82" s="60" t="n">
        <f aca="false">PLUS!E149</f>
        <v>45223</v>
      </c>
      <c r="B82" s="60" t="n">
        <f aca="false">PLUS!E89</f>
        <v>45313</v>
      </c>
      <c r="C82" s="58" t="n">
        <f aca="false">100*(PLUS!F89-PLUS!F149)/PLUS!F149</f>
        <v>0.640696366842053</v>
      </c>
      <c r="D82" s="58" t="n">
        <f aca="false">100*(SPLUS!F89-SPLUS!F149)/SPLUS!F149</f>
        <v>0.771271129207483</v>
      </c>
      <c r="E82" s="61" t="n">
        <f aca="false">D82-C82</f>
        <v>0.13057476236543</v>
      </c>
    </row>
    <row r="83" customFormat="false" ht="13.8" hidden="false" customHeight="false" outlineLevel="0" collapsed="false">
      <c r="A83" s="60" t="n">
        <f aca="false">PLUS!E150</f>
        <v>45219</v>
      </c>
      <c r="B83" s="60" t="n">
        <f aca="false">PLUS!E90</f>
        <v>45310</v>
      </c>
      <c r="C83" s="58" t="n">
        <f aca="false">100*(PLUS!F90-PLUS!F150)/PLUS!F150</f>
        <v>0.649900709613799</v>
      </c>
      <c r="D83" s="58" t="n">
        <f aca="false">100*(SPLUS!F90-SPLUS!F150)/SPLUS!F150</f>
        <v>0.775231737517498</v>
      </c>
      <c r="E83" s="61" t="n">
        <f aca="false">D83-C83</f>
        <v>0.125331027903699</v>
      </c>
    </row>
    <row r="84" customFormat="false" ht="13.8" hidden="false" customHeight="false" outlineLevel="0" collapsed="false">
      <c r="A84" s="60" t="n">
        <f aca="false">PLUS!E151</f>
        <v>45218</v>
      </c>
      <c r="B84" s="60" t="n">
        <f aca="false">PLUS!E91</f>
        <v>45309</v>
      </c>
      <c r="C84" s="58" t="n">
        <f aca="false">100*(PLUS!F91-PLUS!F151)/PLUS!F151</f>
        <v>0.64785368089213</v>
      </c>
      <c r="D84" s="58" t="n">
        <f aca="false">100*(SPLUS!F91-SPLUS!F151)/SPLUS!F151</f>
        <v>0.777250256962456</v>
      </c>
      <c r="E84" s="61" t="n">
        <f aca="false">D84-C84</f>
        <v>0.129396576070326</v>
      </c>
    </row>
    <row r="85" customFormat="false" ht="13.8" hidden="false" customHeight="false" outlineLevel="0" collapsed="false">
      <c r="A85" s="60" t="n">
        <f aca="false">PLUS!E152</f>
        <v>45217</v>
      </c>
      <c r="B85" s="60" t="n">
        <f aca="false">PLUS!E92</f>
        <v>45308</v>
      </c>
      <c r="C85" s="58" t="n">
        <f aca="false">100*(PLUS!F92-PLUS!F152)/PLUS!F152</f>
        <v>0.653485836510489</v>
      </c>
      <c r="D85" s="58" t="n">
        <f aca="false">100*(SPLUS!F92-SPLUS!F152)/SPLUS!F152</f>
        <v>0.780217521120701</v>
      </c>
      <c r="E85" s="61" t="n">
        <f aca="false">D85-C85</f>
        <v>0.126731684610212</v>
      </c>
    </row>
    <row r="86" customFormat="false" ht="13.8" hidden="false" customHeight="false" outlineLevel="0" collapsed="false">
      <c r="A86" s="60" t="n">
        <f aca="false">PLUS!E153</f>
        <v>45216</v>
      </c>
      <c r="B86" s="60" t="n">
        <f aca="false">PLUS!E93</f>
        <v>45307</v>
      </c>
      <c r="C86" s="58" t="n">
        <f aca="false">100*(PLUS!F93-PLUS!F153)/PLUS!F153</f>
        <v>0.652827646556343</v>
      </c>
      <c r="D86" s="58" t="n">
        <f aca="false">100*(SPLUS!F93-SPLUS!F153)/SPLUS!F153</f>
        <v>0.787131766249287</v>
      </c>
      <c r="E86" s="61" t="n">
        <f aca="false">D86-C86</f>
        <v>0.134304119692944</v>
      </c>
    </row>
    <row r="87" customFormat="false" ht="13.8" hidden="false" customHeight="false" outlineLevel="0" collapsed="false">
      <c r="A87" s="60" t="n">
        <f aca="false">PLUS!E154</f>
        <v>45215</v>
      </c>
      <c r="B87" s="60" t="n">
        <f aca="false">PLUS!E94</f>
        <v>45306</v>
      </c>
      <c r="C87" s="58" t="n">
        <f aca="false">100*(PLUS!F94-PLUS!F154)/PLUS!F154</f>
        <v>0.654257535768862</v>
      </c>
      <c r="D87" s="58" t="n">
        <f aca="false">100*(SPLUS!F94-SPLUS!F154)/SPLUS!F154</f>
        <v>0.797109254888908</v>
      </c>
      <c r="E87" s="61" t="n">
        <f aca="false">D87-C87</f>
        <v>0.142851719120046</v>
      </c>
    </row>
    <row r="88" customFormat="false" ht="13.8" hidden="false" customHeight="false" outlineLevel="0" collapsed="false">
      <c r="A88" s="60" t="n">
        <f aca="false">PLUS!E155</f>
        <v>45211</v>
      </c>
      <c r="B88" s="60" t="n">
        <f aca="false">PLUS!E95</f>
        <v>45303</v>
      </c>
      <c r="C88" s="58" t="n">
        <f aca="false">100*(PLUS!F95-PLUS!F155)/PLUS!F155</f>
        <v>0.646734373480416</v>
      </c>
      <c r="D88" s="58" t="n">
        <f aca="false">100*(SPLUS!F95-SPLUS!F155)/SPLUS!F155</f>
        <v>0.800172374954699</v>
      </c>
      <c r="E88" s="61" t="n">
        <f aca="false">D88-C88</f>
        <v>0.153438001474284</v>
      </c>
    </row>
    <row r="89" customFormat="false" ht="13.8" hidden="false" customHeight="false" outlineLevel="0" collapsed="false">
      <c r="A89" s="60" t="n">
        <f aca="false">PLUS!E156</f>
        <v>45210</v>
      </c>
      <c r="B89" s="60" t="n">
        <f aca="false">PLUS!E96</f>
        <v>45302</v>
      </c>
      <c r="C89" s="58" t="n">
        <f aca="false">100*(PLUS!F96-PLUS!F156)/PLUS!F156</f>
        <v>0.650284499468508</v>
      </c>
      <c r="D89" s="58" t="n">
        <f aca="false">100*(SPLUS!F96-SPLUS!F156)/SPLUS!F156</f>
        <v>0.808110490743458</v>
      </c>
      <c r="E89" s="61" t="n">
        <f aca="false">D89-C89</f>
        <v>0.15782599127495</v>
      </c>
    </row>
    <row r="90" customFormat="false" ht="13.8" hidden="false" customHeight="false" outlineLevel="0" collapsed="false">
      <c r="A90" s="60" t="n">
        <f aca="false">PLUS!E157</f>
        <v>45209</v>
      </c>
      <c r="B90" s="60" t="n">
        <f aca="false">PLUS!E97</f>
        <v>45301</v>
      </c>
      <c r="C90" s="58" t="n">
        <f aca="false">100*(PLUS!F97-PLUS!F157)/PLUS!F157</f>
        <v>0.666397976484979</v>
      </c>
      <c r="D90" s="58" t="n">
        <f aca="false">100*(SPLUS!F97-SPLUS!F157)/SPLUS!F157</f>
        <v>0.793487524612803</v>
      </c>
      <c r="E90" s="61" t="n">
        <f aca="false">D90-C90</f>
        <v>0.127089548127824</v>
      </c>
    </row>
    <row r="91" customFormat="false" ht="13.8" hidden="false" customHeight="false" outlineLevel="0" collapsed="false">
      <c r="A91" s="60" t="n">
        <f aca="false">PLUS!E158</f>
        <v>45208</v>
      </c>
      <c r="B91" s="60" t="n">
        <f aca="false">PLUS!E98</f>
        <v>45300</v>
      </c>
      <c r="C91" s="58" t="n">
        <f aca="false">100*(PLUS!F98-PLUS!F158)/PLUS!F158</f>
        <v>0.664354860005971</v>
      </c>
      <c r="D91" s="58" t="n">
        <f aca="false">100*(SPLUS!F98-SPLUS!F158)/SPLUS!F158</f>
        <v>0.789723792633821</v>
      </c>
      <c r="E91" s="61" t="n">
        <f aca="false">D91-C91</f>
        <v>0.12536893262785</v>
      </c>
    </row>
    <row r="92" customFormat="false" ht="13.8" hidden="false" customHeight="false" outlineLevel="0" collapsed="false">
      <c r="A92" s="60" t="n">
        <f aca="false">PLUS!E159</f>
        <v>45205</v>
      </c>
      <c r="B92" s="60" t="n">
        <f aca="false">PLUS!E99</f>
        <v>45299</v>
      </c>
      <c r="C92" s="58" t="n">
        <f aca="false">100*(PLUS!F99-PLUS!F159)/PLUS!F159</f>
        <v>0.665137614678905</v>
      </c>
      <c r="D92" s="58" t="n">
        <f aca="false">100*(SPLUS!F99-SPLUS!F159)/SPLUS!F159</f>
        <v>0.782957206832015</v>
      </c>
      <c r="E92" s="61" t="n">
        <f aca="false">D92-C92</f>
        <v>0.117819592153111</v>
      </c>
    </row>
    <row r="93" customFormat="false" ht="13.8" hidden="false" customHeight="false" outlineLevel="0" collapsed="false">
      <c r="A93" s="60" t="n">
        <f aca="false">PLUS!E160</f>
        <v>45204</v>
      </c>
      <c r="B93" s="60" t="n">
        <f aca="false">PLUS!E100</f>
        <v>45296</v>
      </c>
      <c r="C93" s="58" t="n">
        <f aca="false">100*(PLUS!F100-PLUS!F160)/PLUS!F160</f>
        <v>0.659669122758243</v>
      </c>
      <c r="D93" s="58" t="n">
        <f aca="false">100*(SPLUS!F100-SPLUS!F160)/SPLUS!F160</f>
        <v>0.791877376612176</v>
      </c>
      <c r="E93" s="61" t="n">
        <f aca="false">D93-C93</f>
        <v>0.132208253853933</v>
      </c>
    </row>
    <row r="94" customFormat="false" ht="13.8" hidden="false" customHeight="false" outlineLevel="0" collapsed="false">
      <c r="A94" s="60" t="n">
        <f aca="false">PLUS!E161</f>
        <v>45203</v>
      </c>
      <c r="B94" s="60" t="n">
        <f aca="false">PLUS!E101</f>
        <v>45295</v>
      </c>
      <c r="C94" s="58" t="n">
        <f aca="false">100*(PLUS!F101-PLUS!F161)/PLUS!F161</f>
        <v>0.67157486391224</v>
      </c>
      <c r="D94" s="58" t="n">
        <f aca="false">100*(SPLUS!F101-SPLUS!F161)/SPLUS!F161</f>
        <v>0.7781109739127</v>
      </c>
      <c r="E94" s="61" t="n">
        <f aca="false">D94-C94</f>
        <v>0.10653611000046</v>
      </c>
    </row>
    <row r="95" customFormat="false" ht="13.8" hidden="false" customHeight="false" outlineLevel="0" collapsed="false">
      <c r="A95" s="60" t="n">
        <f aca="false">PLUS!E162</f>
        <v>45202</v>
      </c>
      <c r="B95" s="60" t="n">
        <f aca="false">PLUS!E102</f>
        <v>45294</v>
      </c>
      <c r="C95" s="58" t="n">
        <f aca="false">100*(PLUS!F102-PLUS!F162)/PLUS!F162</f>
        <v>0.667422151463115</v>
      </c>
      <c r="D95" s="58" t="n">
        <f aca="false">100*(SPLUS!F102-SPLUS!F162)/SPLUS!F162</f>
        <v>0.777191916420016</v>
      </c>
      <c r="E95" s="61" t="n">
        <f aca="false">D95-C95</f>
        <v>0.109769764956901</v>
      </c>
    </row>
    <row r="96" customFormat="false" ht="13.8" hidden="false" customHeight="false" outlineLevel="0" collapsed="false">
      <c r="A96" s="60" t="n">
        <f aca="false">PLUS!E163</f>
        <v>45201</v>
      </c>
      <c r="B96" s="60" t="n">
        <f aca="false">PLUS!E103</f>
        <v>45293</v>
      </c>
      <c r="C96" s="58" t="n">
        <f aca="false">100*(PLUS!F103-PLUS!F163)/PLUS!F163</f>
        <v>0.666091890087877</v>
      </c>
      <c r="D96" s="58" t="n">
        <f aca="false">100*(SPLUS!F103-SPLUS!F163)/SPLUS!F163</f>
        <v>0.774433879031456</v>
      </c>
      <c r="E96" s="61" t="n">
        <f aca="false">D96-C96</f>
        <v>0.10834198894358</v>
      </c>
    </row>
    <row r="97" customFormat="false" ht="13.8" hidden="false" customHeight="false" outlineLevel="0" collapsed="false">
      <c r="A97" s="60" t="n">
        <f aca="false">PLUS!E164</f>
        <v>45198</v>
      </c>
      <c r="B97" s="60" t="n">
        <f aca="false">PLUS!E104</f>
        <v>45288</v>
      </c>
      <c r="C97" s="58" t="n">
        <f aca="false">100*(PLUS!F104-PLUS!F164)/PLUS!F164</f>
        <v>0.650190537119973</v>
      </c>
      <c r="D97" s="58" t="n">
        <f aca="false">100*(SPLUS!F104-SPLUS!F164)/SPLUS!F164</f>
        <v>0.81191594512704</v>
      </c>
      <c r="E97" s="61" t="n">
        <f aca="false">D97-C97</f>
        <v>0.161725408007067</v>
      </c>
    </row>
    <row r="98" customFormat="false" ht="13.8" hidden="false" customHeight="false" outlineLevel="0" collapsed="false">
      <c r="A98" s="60" t="n">
        <f aca="false">PLUS!E165</f>
        <v>45197</v>
      </c>
      <c r="B98" s="60" t="n">
        <f aca="false">PLUS!E105</f>
        <v>45287</v>
      </c>
      <c r="C98" s="58" t="n">
        <f aca="false">100*(PLUS!F105-PLUS!F165)/PLUS!F165</f>
        <v>0.685055360819016</v>
      </c>
      <c r="D98" s="58" t="n">
        <f aca="false">100*(SPLUS!F105-SPLUS!F165)/SPLUS!F165</f>
        <v>0.787393853817334</v>
      </c>
      <c r="E98" s="61" t="n">
        <f aca="false">D98-C98</f>
        <v>0.102338492998318</v>
      </c>
    </row>
    <row r="99" customFormat="false" ht="13.8" hidden="false" customHeight="false" outlineLevel="0" collapsed="false">
      <c r="A99" s="60" t="n">
        <f aca="false">PLUS!E166</f>
        <v>45196</v>
      </c>
      <c r="B99" s="60" t="n">
        <f aca="false">PLUS!E106</f>
        <v>45286</v>
      </c>
      <c r="C99" s="58" t="n">
        <f aca="false">100*(PLUS!F106-PLUS!F166)/PLUS!F166</f>
        <v>0.662882740008068</v>
      </c>
      <c r="D99" s="58" t="n">
        <f aca="false">100*(SPLUS!F106-SPLUS!F166)/SPLUS!F166</f>
        <v>0.799207656703539</v>
      </c>
      <c r="E99" s="61" t="n">
        <f aca="false">D99-C99</f>
        <v>0.136324916695471</v>
      </c>
    </row>
    <row r="100" customFormat="false" ht="13.8" hidden="false" customHeight="false" outlineLevel="0" collapsed="false">
      <c r="A100" s="60" t="n">
        <f aca="false">PLUS!E167</f>
        <v>45195</v>
      </c>
      <c r="B100" s="60" t="n">
        <f aca="false">PLUS!E107</f>
        <v>45285</v>
      </c>
      <c r="C100" s="58" t="n">
        <f aca="false">100*(PLUS!F107-PLUS!F167)/PLUS!F167</f>
        <v>0.657313569873476</v>
      </c>
      <c r="D100" s="58" t="n">
        <f aca="false">100*(SPLUS!F107-SPLUS!F167)/SPLUS!F167</f>
        <v>0.791463570118557</v>
      </c>
      <c r="E100" s="61" t="n">
        <f aca="false">D100-C100</f>
        <v>0.134150000245081</v>
      </c>
    </row>
    <row r="101" customFormat="false" ht="13.8" hidden="false" customHeight="false" outlineLevel="0" collapsed="false">
      <c r="A101" s="60" t="n">
        <f aca="false">PLUS!E168</f>
        <v>45194</v>
      </c>
      <c r="B101" s="60" t="n">
        <f aca="false">PLUS!E108</f>
        <v>45282</v>
      </c>
      <c r="C101" s="58" t="n">
        <f aca="false">100*(PLUS!F108-PLUS!F168)/PLUS!F168</f>
        <v>0.640651085141905</v>
      </c>
      <c r="D101" s="58" t="n">
        <f aca="false">100*(SPLUS!F108-SPLUS!F168)/SPLUS!F168</f>
        <v>0.798446266724198</v>
      </c>
      <c r="E101" s="61" t="n">
        <f aca="false">D101-C101</f>
        <v>0.157795181582293</v>
      </c>
    </row>
    <row r="102" customFormat="false" ht="13.8" hidden="false" customHeight="false" outlineLevel="0" collapsed="false">
      <c r="A102" s="60" t="n">
        <f aca="false">PLUS!E169</f>
        <v>45191</v>
      </c>
      <c r="B102" s="60" t="n">
        <f aca="false">PLUS!E109</f>
        <v>45281</v>
      </c>
      <c r="C102" s="58" t="n">
        <f aca="false">100*(PLUS!F109-PLUS!F169)/PLUS!F169</f>
        <v>0.649775291842334</v>
      </c>
      <c r="D102" s="58" t="n">
        <f aca="false">100*(SPLUS!F109-SPLUS!F169)/SPLUS!F169</f>
        <v>0.792592011300322</v>
      </c>
      <c r="E102" s="61" t="n">
        <f aca="false">D102-C102</f>
        <v>0.142816719457987</v>
      </c>
    </row>
    <row r="103" customFormat="false" ht="13.8" hidden="false" customHeight="false" outlineLevel="0" collapsed="false">
      <c r="A103" s="60" t="n">
        <f aca="false">PLUS!E170</f>
        <v>45190</v>
      </c>
      <c r="B103" s="60" t="n">
        <f aca="false">PLUS!E110</f>
        <v>45280</v>
      </c>
      <c r="C103" s="58" t="n">
        <f aca="false">100*(PLUS!F110-PLUS!F170)/PLUS!F170</f>
        <v>0.647724268440312</v>
      </c>
      <c r="D103" s="58" t="n">
        <f aca="false">100*(SPLUS!F110-SPLUS!F170)/SPLUS!F170</f>
        <v>0.805470528216</v>
      </c>
      <c r="E103" s="61" t="n">
        <f aca="false">D103-C103</f>
        <v>0.157746259775689</v>
      </c>
    </row>
    <row r="104" customFormat="false" ht="13.8" hidden="false" customHeight="false" outlineLevel="0" collapsed="false">
      <c r="A104" s="60" t="n">
        <f aca="false">PLUS!E171</f>
        <v>45189</v>
      </c>
      <c r="B104" s="60" t="n">
        <f aca="false">PLUS!E111</f>
        <v>45279</v>
      </c>
      <c r="C104" s="58" t="n">
        <f aca="false">100*(PLUS!F111-PLUS!F171)/PLUS!F171</f>
        <v>0.654772673504328</v>
      </c>
      <c r="D104" s="58" t="n">
        <f aca="false">100*(SPLUS!F111-SPLUS!F171)/SPLUS!F171</f>
        <v>0.797614025449093</v>
      </c>
      <c r="E104" s="61" t="n">
        <f aca="false">D104-C104</f>
        <v>0.142841351944765</v>
      </c>
    </row>
    <row r="105" customFormat="false" ht="13.8" hidden="false" customHeight="false" outlineLevel="0" collapsed="false">
      <c r="A105" s="60" t="n">
        <f aca="false">PLUS!E172</f>
        <v>45188</v>
      </c>
      <c r="B105" s="60" t="n">
        <f aca="false">PLUS!E112</f>
        <v>45278</v>
      </c>
      <c r="C105" s="58" t="n">
        <f aca="false">100*(PLUS!F112-PLUS!F172)/PLUS!F172</f>
        <v>0.643634971993189</v>
      </c>
      <c r="D105" s="58" t="n">
        <f aca="false">100*(SPLUS!F112-SPLUS!F172)/SPLUS!F172</f>
        <v>0.747388553773724</v>
      </c>
      <c r="E105" s="61" t="n">
        <f aca="false">D105-C105</f>
        <v>0.103753581780535</v>
      </c>
    </row>
    <row r="106" customFormat="false" ht="13.8" hidden="false" customHeight="false" outlineLevel="0" collapsed="false">
      <c r="A106" s="60" t="n">
        <f aca="false">PLUS!E173</f>
        <v>45187</v>
      </c>
      <c r="B106" s="60" t="n">
        <f aca="false">PLUS!E113</f>
        <v>45275</v>
      </c>
      <c r="C106" s="58" t="n">
        <f aca="false">100*(PLUS!F113-PLUS!F173)/PLUS!F173</f>
        <v>0.61575926248043</v>
      </c>
      <c r="D106" s="58" t="n">
        <f aca="false">100*(SPLUS!F113-SPLUS!F173)/SPLUS!F173</f>
        <v>0.760251128114565</v>
      </c>
      <c r="E106" s="61" t="n">
        <f aca="false">D106-C106</f>
        <v>0.144491865634135</v>
      </c>
    </row>
    <row r="107" customFormat="false" ht="13.8" hidden="false" customHeight="false" outlineLevel="0" collapsed="false">
      <c r="A107" s="60" t="n">
        <f aca="false">PLUS!E174</f>
        <v>45184</v>
      </c>
      <c r="B107" s="60" t="n">
        <f aca="false">PLUS!E114</f>
        <v>45274</v>
      </c>
      <c r="C107" s="58" t="n">
        <f aca="false">100*(PLUS!F114-PLUS!F174)/PLUS!F174</f>
        <v>0.631198023591635</v>
      </c>
      <c r="D107" s="58" t="n">
        <f aca="false">100*(SPLUS!F114-SPLUS!F174)/SPLUS!F174</f>
        <v>0.734810803386617</v>
      </c>
      <c r="E107" s="61" t="n">
        <f aca="false">D107-C107</f>
        <v>0.103612779794982</v>
      </c>
    </row>
    <row r="108" customFormat="false" ht="13.8" hidden="false" customHeight="false" outlineLevel="0" collapsed="false">
      <c r="A108" s="60" t="n">
        <f aca="false">PLUS!E175</f>
        <v>45183</v>
      </c>
      <c r="B108" s="60" t="n">
        <f aca="false">PLUS!E115</f>
        <v>45273</v>
      </c>
      <c r="C108" s="58" t="n">
        <f aca="false">100*(PLUS!F115-PLUS!F175)/PLUS!F175</f>
        <v>0.618675797180111</v>
      </c>
      <c r="D108" s="58" t="n">
        <f aca="false">100*(SPLUS!F115-SPLUS!F175)/SPLUS!F175</f>
        <v>0.735856831694836</v>
      </c>
      <c r="E108" s="61" t="n">
        <f aca="false">D108-C108</f>
        <v>0.117181034514725</v>
      </c>
    </row>
    <row r="109" customFormat="false" ht="13.8" hidden="false" customHeight="false" outlineLevel="0" collapsed="false">
      <c r="A109" s="60" t="n">
        <f aca="false">PLUS!E176</f>
        <v>45182</v>
      </c>
      <c r="B109" s="60" t="n">
        <f aca="false">PLUS!E116</f>
        <v>45272</v>
      </c>
      <c r="C109" s="58" t="n">
        <f aca="false">100*(PLUS!F116-PLUS!F176)/PLUS!F176</f>
        <v>0.620119430408821</v>
      </c>
      <c r="D109" s="58" t="n">
        <f aca="false">100*(SPLUS!F116-SPLUS!F176)/SPLUS!F176</f>
        <v>0.676782438966983</v>
      </c>
      <c r="E109" s="61" t="n">
        <f aca="false">D109-C109</f>
        <v>0.0566630085581624</v>
      </c>
    </row>
    <row r="110" customFormat="false" ht="13.8" hidden="false" customHeight="false" outlineLevel="0" collapsed="false">
      <c r="A110" s="60" t="n">
        <f aca="false">PLUS!E177</f>
        <v>45181</v>
      </c>
      <c r="B110" s="60" t="n">
        <f aca="false">PLUS!E117</f>
        <v>45268</v>
      </c>
      <c r="C110" s="58" t="n">
        <f aca="false">100*(PLUS!F117-PLUS!F177)/PLUS!F177</f>
        <v>0.59364321555582</v>
      </c>
      <c r="D110" s="58" t="n">
        <f aca="false">100*(SPLUS!F117-SPLUS!F177)/SPLUS!F177</f>
        <v>0.663024608413339</v>
      </c>
      <c r="E110" s="61" t="n">
        <f aca="false">D110-C110</f>
        <v>0.0693813928575191</v>
      </c>
    </row>
    <row r="111" customFormat="false" ht="13.8" hidden="false" customHeight="false" outlineLevel="0" collapsed="false">
      <c r="A111" s="60" t="n">
        <f aca="false">PLUS!E178</f>
        <v>45180</v>
      </c>
      <c r="B111" s="60" t="n">
        <f aca="false">PLUS!E118</f>
        <v>45267</v>
      </c>
      <c r="C111" s="58" t="n">
        <f aca="false">100*(PLUS!F118-PLUS!F178)/PLUS!F178</f>
        <v>0.588083821083329</v>
      </c>
      <c r="D111" s="58" t="n">
        <f aca="false">100*(SPLUS!F118-SPLUS!F178)/SPLUS!F178</f>
        <v>0.655191015644163</v>
      </c>
      <c r="E111" s="61" t="n">
        <f aca="false">D111-C111</f>
        <v>0.0671071945608345</v>
      </c>
    </row>
    <row r="112" customFormat="false" ht="13.8" hidden="false" customHeight="false" outlineLevel="0" collapsed="false">
      <c r="A112" s="60" t="n">
        <f aca="false">PLUS!E179</f>
        <v>45177</v>
      </c>
      <c r="B112" s="60" t="n">
        <f aca="false">PLUS!E119</f>
        <v>45266</v>
      </c>
      <c r="C112" s="58" t="n">
        <f aca="false">100*(PLUS!F119-PLUS!F179)/PLUS!F179</f>
        <v>0.587457367578469</v>
      </c>
      <c r="D112" s="58" t="n">
        <f aca="false">100*(SPLUS!F119-SPLUS!F179)/SPLUS!F179</f>
        <v>0.631669805398628</v>
      </c>
      <c r="E112" s="61" t="n">
        <f aca="false">D112-C112</f>
        <v>0.0442124378201585</v>
      </c>
    </row>
    <row r="113" customFormat="false" ht="13.8" hidden="false" customHeight="false" outlineLevel="0" collapsed="false">
      <c r="A113" s="60" t="n">
        <f aca="false">PLUS!E180</f>
        <v>45176</v>
      </c>
      <c r="B113" s="60" t="n">
        <f aca="false">PLUS!E120</f>
        <v>45264</v>
      </c>
      <c r="C113" s="58" t="n">
        <f aca="false">100*(PLUS!F120-PLUS!F180)/PLUS!F180</f>
        <v>0.58751461825471</v>
      </c>
      <c r="D113" s="58" t="n">
        <f aca="false">100*(SPLUS!F120-SPLUS!F180)/SPLUS!F180</f>
        <v>0.604164419031182</v>
      </c>
      <c r="E113" s="61" t="n">
        <f aca="false">D113-C113</f>
        <v>0.0166498007764718</v>
      </c>
    </row>
    <row r="114" customFormat="false" ht="13.8" hidden="false" customHeight="false" outlineLevel="0" collapsed="false">
      <c r="A114" s="60" t="n">
        <f aca="false">PLUS!E181</f>
        <v>45175</v>
      </c>
      <c r="B114" s="60" t="n">
        <f aca="false">PLUS!E121</f>
        <v>45261</v>
      </c>
      <c r="C114" s="58" t="n">
        <f aca="false">100*(PLUS!F121-PLUS!F181)/PLUS!F181</f>
        <v>0.570823935622203</v>
      </c>
      <c r="D114" s="58" t="n">
        <f aca="false">100*(SPLUS!F121-SPLUS!F181)/SPLUS!F181</f>
        <v>0.575631282177004</v>
      </c>
      <c r="E114" s="61" t="n">
        <f aca="false">D114-C114</f>
        <v>0.00480734655480064</v>
      </c>
    </row>
    <row r="115" customFormat="false" ht="13.8" hidden="false" customHeight="false" outlineLevel="0" collapsed="false">
      <c r="A115" s="60" t="n">
        <f aca="false">PLUS!E182</f>
        <v>45174</v>
      </c>
      <c r="B115" s="60" t="n">
        <f aca="false">PLUS!E122</f>
        <v>45260</v>
      </c>
      <c r="C115" s="58" t="n">
        <f aca="false">100*(PLUS!F122-PLUS!F182)/PLUS!F182</f>
        <v>0.560389836407928</v>
      </c>
      <c r="D115" s="58" t="n">
        <f aca="false">100*(SPLUS!F122-SPLUS!F182)/SPLUS!F182</f>
        <v>0.563847104277386</v>
      </c>
      <c r="E115" s="61" t="n">
        <f aca="false">D115-C115</f>
        <v>0.00345726786945721</v>
      </c>
    </row>
    <row r="116" customFormat="false" ht="13.8" hidden="false" customHeight="false" outlineLevel="0" collapsed="false">
      <c r="A116" s="60" t="n">
        <f aca="false">PLUS!E183</f>
        <v>45173</v>
      </c>
      <c r="B116" s="60" t="n">
        <f aca="false">PLUS!E123</f>
        <v>45259</v>
      </c>
      <c r="C116" s="58" t="n">
        <f aca="false">100*(PLUS!F123-PLUS!F183)/PLUS!F183</f>
        <v>0.554816882583489</v>
      </c>
      <c r="D116" s="58" t="n">
        <f aca="false">100*(SPLUS!F123-SPLUS!F183)/SPLUS!F183</f>
        <v>0.567841906536557</v>
      </c>
      <c r="E116" s="61" t="n">
        <f aca="false">D116-C116</f>
        <v>0.0130250239530684</v>
      </c>
    </row>
    <row r="117" customFormat="false" ht="13.8" hidden="false" customHeight="false" outlineLevel="0" collapsed="false">
      <c r="A117" s="60" t="n">
        <f aca="false">PLUS!E184</f>
        <v>45170</v>
      </c>
      <c r="B117" s="60" t="n">
        <f aca="false">PLUS!E124</f>
        <v>45258</v>
      </c>
      <c r="C117" s="58" t="n">
        <f aca="false">100*(PLUS!F124-PLUS!F184)/PLUS!F184</f>
        <v>0.563952962145524</v>
      </c>
      <c r="D117" s="58" t="n">
        <f aca="false">100*(SPLUS!F124-SPLUS!F184)/SPLUS!F184</f>
        <v>0.559042761867403</v>
      </c>
      <c r="E117" s="61" t="n">
        <f aca="false">D117-C117</f>
        <v>-0.00491020027812161</v>
      </c>
    </row>
    <row r="118" customFormat="false" ht="13.8" hidden="false" customHeight="false" outlineLevel="0" collapsed="false">
      <c r="A118" s="60" t="n">
        <f aca="false">PLUS!E185</f>
        <v>45169</v>
      </c>
      <c r="B118" s="60" t="n">
        <f aca="false">PLUS!E125</f>
        <v>45257</v>
      </c>
      <c r="C118" s="58" t="n">
        <f aca="false">100*(PLUS!F125-PLUS!F185)/PLUS!F185</f>
        <v>0.563976521866284</v>
      </c>
      <c r="D118" s="58" t="n">
        <f aca="false">100*(SPLUS!F125-SPLUS!F185)/SPLUS!F185</f>
        <v>0.548307994114756</v>
      </c>
      <c r="E118" s="61" t="n">
        <f aca="false">D118-C118</f>
        <v>-0.0156685277515277</v>
      </c>
    </row>
    <row r="119" customFormat="false" ht="13.8" hidden="false" customHeight="false" outlineLevel="0" collapsed="false">
      <c r="A119" s="60" t="n">
        <f aca="false">PLUS!E186</f>
        <v>45168</v>
      </c>
      <c r="B119" s="60" t="n">
        <f aca="false">PLUS!E126</f>
        <v>45254</v>
      </c>
      <c r="C119" s="58" t="n">
        <f aca="false">100*(PLUS!F126-PLUS!F186)/PLUS!F186</f>
        <v>0.550112459699044</v>
      </c>
      <c r="D119" s="58" t="n">
        <f aca="false">100*(SPLUS!F126-SPLUS!F186)/SPLUS!F186</f>
        <v>0.570946476220367</v>
      </c>
      <c r="E119" s="61" t="n">
        <f aca="false">D119-C119</f>
        <v>0.0208340165213232</v>
      </c>
    </row>
    <row r="120" customFormat="false" ht="13.8" hidden="false" customHeight="false" outlineLevel="0" collapsed="false">
      <c r="A120" s="60" t="n">
        <f aca="false">PLUS!E187</f>
        <v>45167</v>
      </c>
      <c r="B120" s="60" t="n">
        <f aca="false">PLUS!E127</f>
        <v>45253</v>
      </c>
      <c r="C120" s="58" t="n">
        <f aca="false">100*(PLUS!F127-PLUS!F187)/PLUS!F187</f>
        <v>0.556418309574715</v>
      </c>
      <c r="D120" s="58" t="n">
        <f aca="false">100*(SPLUS!F127-SPLUS!F187)/SPLUS!F187</f>
        <v>0.570980084371639</v>
      </c>
      <c r="E120" s="61" t="n">
        <f aca="false">D120-C120</f>
        <v>0.0145617747969241</v>
      </c>
    </row>
    <row r="121" customFormat="false" ht="13.8" hidden="false" customHeight="false" outlineLevel="0" collapsed="false">
      <c r="A121" s="60" t="n">
        <f aca="false">PLUS!E188</f>
        <v>45166</v>
      </c>
      <c r="B121" s="60" t="n">
        <f aca="false">PLUS!E128</f>
        <v>45252</v>
      </c>
      <c r="C121" s="58" t="n">
        <f aca="false">100*(PLUS!F128-PLUS!F188)/PLUS!F188</f>
        <v>0.557853829760573</v>
      </c>
      <c r="D121" s="58" t="n">
        <f aca="false">100*(SPLUS!F128-SPLUS!F188)/SPLUS!F188</f>
        <v>0.581885977823556</v>
      </c>
      <c r="E121" s="61" t="n">
        <f aca="false">D121-C121</f>
        <v>0.0240321480629829</v>
      </c>
    </row>
    <row r="122" customFormat="false" ht="13.8" hidden="false" customHeight="false" outlineLevel="0" collapsed="false">
      <c r="A122" s="60" t="n">
        <f aca="false">PLUS!E189</f>
        <v>45163</v>
      </c>
      <c r="B122" s="60" t="n">
        <f aca="false">PLUS!E129</f>
        <v>45251</v>
      </c>
      <c r="C122" s="58" t="n">
        <f aca="false">100*(PLUS!F129-PLUS!F189)/PLUS!F189</f>
        <v>0.569111920700486</v>
      </c>
      <c r="D122" s="58" t="n">
        <f aca="false">100*(SPLUS!F129-SPLUS!F189)/SPLUS!F189</f>
        <v>0.572101467052639</v>
      </c>
      <c r="E122" s="61" t="n">
        <f aca="false">D122-C122</f>
        <v>0.00298954635215265</v>
      </c>
    </row>
    <row r="123" customFormat="false" ht="13.8" hidden="false" customHeight="false" outlineLevel="0" collapsed="false">
      <c r="A123" s="60" t="n">
        <f aca="false">PLUS!E190</f>
        <v>45162</v>
      </c>
      <c r="B123" s="60" t="n">
        <f aca="false">PLUS!E130</f>
        <v>45250</v>
      </c>
      <c r="C123" s="58" t="n">
        <f aca="false">100*(PLUS!F130-PLUS!F190)/PLUS!F190</f>
        <v>0.567746429815396</v>
      </c>
      <c r="D123" s="58" t="n">
        <f aca="false">100*(SPLUS!F130-SPLUS!F190)/SPLUS!F190</f>
        <v>0.554503253412892</v>
      </c>
      <c r="E123" s="61" t="n">
        <f aca="false">D123-C123</f>
        <v>-0.0132431764025045</v>
      </c>
    </row>
    <row r="124" customFormat="false" ht="13.8" hidden="false" customHeight="false" outlineLevel="0" collapsed="false">
      <c r="A124" s="60" t="n">
        <f aca="false">PLUS!E191</f>
        <v>45161</v>
      </c>
      <c r="B124" s="60" t="n">
        <f aca="false">PLUS!E131</f>
        <v>45247</v>
      </c>
      <c r="C124" s="58" t="n">
        <f aca="false">100*(PLUS!F131-PLUS!F191)/PLUS!F191</f>
        <v>0.555257529417507</v>
      </c>
      <c r="D124" s="58" t="n">
        <f aca="false">100*(SPLUS!F131-SPLUS!F191)/SPLUS!F191</f>
        <v>0.547638676245433</v>
      </c>
      <c r="E124" s="61" t="n">
        <f aca="false">D124-C124</f>
        <v>-0.00761885317207478</v>
      </c>
    </row>
    <row r="125" customFormat="false" ht="13.8" hidden="false" customHeight="false" outlineLevel="0" collapsed="false">
      <c r="A125" s="60" t="n">
        <f aca="false">PLUS!E192</f>
        <v>45160</v>
      </c>
      <c r="B125" s="60" t="n">
        <f aca="false">PLUS!E132</f>
        <v>45246</v>
      </c>
      <c r="C125" s="58" t="n">
        <f aca="false">100*(PLUS!F132-PLUS!F192)/PLUS!F192</f>
        <v>0.54481485352004</v>
      </c>
      <c r="D125" s="58" t="n">
        <f aca="false">100*(SPLUS!F132-SPLUS!F192)/SPLUS!F192</f>
        <v>0.542774135291123</v>
      </c>
      <c r="E125" s="61" t="n">
        <f aca="false">D125-C125</f>
        <v>-0.00204071822891683</v>
      </c>
    </row>
    <row r="126" customFormat="false" ht="13.8" hidden="false" customHeight="false" outlineLevel="0" collapsed="false">
      <c r="A126" s="60" t="n">
        <f aca="false">PLUS!E193</f>
        <v>45159</v>
      </c>
      <c r="B126" s="60" t="n">
        <f aca="false">PLUS!E133</f>
        <v>45245</v>
      </c>
      <c r="C126" s="58" t="n">
        <f aca="false">100*(PLUS!F133-PLUS!F193)/PLUS!F193</f>
        <v>0.548355629877366</v>
      </c>
      <c r="D126" s="58" t="n">
        <f aca="false">100*(SPLUS!F133-SPLUS!F193)/SPLUS!F193</f>
        <v>0.530066552800521</v>
      </c>
      <c r="E126" s="61" t="n">
        <f aca="false">D126-C126</f>
        <v>-0.0182890770768449</v>
      </c>
    </row>
    <row r="127" customFormat="false" ht="13.8" hidden="false" customHeight="false" outlineLevel="0" collapsed="false">
      <c r="A127" s="60" t="n">
        <f aca="false">PLUS!E194</f>
        <v>45156</v>
      </c>
      <c r="B127" s="60" t="n">
        <f aca="false">PLUS!E134</f>
        <v>45244</v>
      </c>
      <c r="C127" s="58" t="n">
        <f aca="false">100*(PLUS!F134-PLUS!F194)/PLUS!F194</f>
        <v>0.547034515438917</v>
      </c>
      <c r="D127" s="58" t="n">
        <f aca="false">100*(SPLUS!F134-SPLUS!F194)/SPLUS!F194</f>
        <v>0.523251818619127</v>
      </c>
      <c r="E127" s="61" t="n">
        <f aca="false">D127-C127</f>
        <v>-0.0237826968197899</v>
      </c>
    </row>
    <row r="128" customFormat="false" ht="13.8" hidden="false" customHeight="false" outlineLevel="0" collapsed="false">
      <c r="A128" s="60" t="n">
        <f aca="false">PLUS!E195</f>
        <v>45155</v>
      </c>
      <c r="B128" s="60" t="n">
        <f aca="false">PLUS!E135</f>
        <v>45243</v>
      </c>
      <c r="C128" s="58" t="n">
        <f aca="false">100*(PLUS!F135-PLUS!F195)/PLUS!F195</f>
        <v>0.54428121428373</v>
      </c>
      <c r="D128" s="58" t="n">
        <f aca="false">100*(SPLUS!F135-SPLUS!F195)/SPLUS!F195</f>
        <v>0.51835853131749</v>
      </c>
      <c r="E128" s="61" t="n">
        <f aca="false">D128-C128</f>
        <v>-0.0259226829662399</v>
      </c>
    </row>
    <row r="129" customFormat="false" ht="13.8" hidden="false" customHeight="false" outlineLevel="0" collapsed="false">
      <c r="A129" s="60" t="n">
        <f aca="false">PLUS!E196</f>
        <v>45154</v>
      </c>
      <c r="B129" s="60" t="n">
        <f aca="false">PLUS!E136</f>
        <v>45240</v>
      </c>
      <c r="C129" s="58" t="n">
        <f aca="false">100*(PLUS!F136-PLUS!F196)/PLUS!F196</f>
        <v>0.537338397741922</v>
      </c>
      <c r="D129" s="58" t="n">
        <f aca="false">100*(SPLUS!F136-SPLUS!F196)/SPLUS!F196</f>
        <v>0.517376791674845</v>
      </c>
      <c r="E129" s="61" t="n">
        <f aca="false">D129-C129</f>
        <v>-0.019961606067077</v>
      </c>
    </row>
    <row r="130" customFormat="false" ht="13.8" hidden="false" customHeight="false" outlineLevel="0" collapsed="false">
      <c r="A130" s="60" t="n">
        <f aca="false">PLUS!E197</f>
        <v>45153</v>
      </c>
      <c r="B130" s="60" t="n">
        <f aca="false">PLUS!E137</f>
        <v>45239</v>
      </c>
      <c r="C130" s="58" t="n">
        <f aca="false">100*(PLUS!F137-PLUS!F197)/PLUS!F197</f>
        <v>0.539474326179832</v>
      </c>
      <c r="D130" s="58" t="n">
        <f aca="false">100*(SPLUS!F137-SPLUS!F197)/SPLUS!F197</f>
        <v>0.519426961106795</v>
      </c>
      <c r="E130" s="61" t="n">
        <f aca="false">D130-C130</f>
        <v>-0.0200473650730374</v>
      </c>
    </row>
    <row r="131" customFormat="false" ht="13.8" hidden="false" customHeight="false" outlineLevel="0" collapsed="false">
      <c r="A131" s="60" t="n">
        <f aca="false">PLUS!E198</f>
        <v>45149</v>
      </c>
      <c r="B131" s="60" t="n">
        <f aca="false">PLUS!E138</f>
        <v>45238</v>
      </c>
      <c r="C131" s="58" t="n">
        <f aca="false">100*(PLUS!F138-PLUS!F198)/PLUS!F198</f>
        <v>0.543754836281004</v>
      </c>
      <c r="D131" s="58" t="n">
        <f aca="false">100*(SPLUS!F138-SPLUS!F198)/SPLUS!F198</f>
        <v>0.516516752425468</v>
      </c>
      <c r="E131" s="61" t="n">
        <f aca="false">D131-C131</f>
        <v>-0.0272380838555357</v>
      </c>
    </row>
    <row r="132" customFormat="false" ht="13.8" hidden="false" customHeight="false" outlineLevel="0" collapsed="false">
      <c r="A132" s="60" t="n">
        <f aca="false">PLUS!E199</f>
        <v>45148</v>
      </c>
      <c r="B132" s="60" t="n">
        <f aca="false">PLUS!E139</f>
        <v>45237</v>
      </c>
      <c r="C132" s="58" t="n">
        <f aca="false">100*(PLUS!F139-PLUS!F199)/PLUS!F199</f>
        <v>0.547305305724047</v>
      </c>
      <c r="D132" s="58" t="n">
        <f aca="false">100*(SPLUS!F139-SPLUS!F199)/SPLUS!F199</f>
        <v>0.508700946694427</v>
      </c>
      <c r="E132" s="61" t="n">
        <f aca="false">D132-C132</f>
        <v>-0.0386043590296201</v>
      </c>
    </row>
    <row r="133" customFormat="false" ht="13.8" hidden="false" customHeight="false" outlineLevel="0" collapsed="false">
      <c r="A133" s="60" t="n">
        <f aca="false">PLUS!E200</f>
        <v>45147</v>
      </c>
      <c r="B133" s="60" t="n">
        <f aca="false">PLUS!E140</f>
        <v>45236</v>
      </c>
      <c r="C133" s="58" t="n">
        <f aca="false">100*(PLUS!F140-PLUS!F200)/PLUS!F200</f>
        <v>0.541041784322328</v>
      </c>
      <c r="D133" s="58" t="n">
        <f aca="false">100*(SPLUS!F140-SPLUS!F200)/SPLUS!F200</f>
        <v>0.497981554056036</v>
      </c>
      <c r="E133" s="61" t="n">
        <f aca="false">D133-C133</f>
        <v>-0.0430602302662921</v>
      </c>
    </row>
    <row r="134" customFormat="false" ht="13.8" hidden="false" customHeight="false" outlineLevel="0" collapsed="false">
      <c r="A134" s="60" t="n">
        <f aca="false">PLUS!E201</f>
        <v>45146</v>
      </c>
      <c r="B134" s="60" t="n">
        <f aca="false">PLUS!E141</f>
        <v>45233</v>
      </c>
      <c r="C134" s="58" t="n">
        <f aca="false">100*(PLUS!F141-PLUS!F201)/PLUS!F201</f>
        <v>0.531339994840006</v>
      </c>
      <c r="D134" s="58" t="n">
        <f aca="false">100*(SPLUS!F141-SPLUS!F201)/SPLUS!F201</f>
        <v>0.487215504454681</v>
      </c>
      <c r="E134" s="61" t="n">
        <f aca="false">D134-C134</f>
        <v>-0.0441244903853248</v>
      </c>
    </row>
    <row r="135" customFormat="false" ht="13.8" hidden="false" customHeight="false" outlineLevel="0" collapsed="false">
      <c r="A135" s="60" t="n">
        <f aca="false">PLUS!E202</f>
        <v>45145</v>
      </c>
      <c r="B135" s="60" t="n">
        <f aca="false">PLUS!E142</f>
        <v>45232</v>
      </c>
      <c r="C135" s="58" t="n">
        <f aca="false">100*(PLUS!F142-PLUS!F202)/PLUS!F202</f>
        <v>0.519507688016448</v>
      </c>
      <c r="D135" s="58" t="n">
        <f aca="false">100*(SPLUS!F142-SPLUS!F202)/SPLUS!F202</f>
        <v>0.497140948301265</v>
      </c>
      <c r="E135" s="61" t="n">
        <f aca="false">D135-C135</f>
        <v>-0.022366739715183</v>
      </c>
    </row>
    <row r="136" customFormat="false" ht="13.8" hidden="false" customHeight="false" outlineLevel="0" collapsed="false">
      <c r="A136" s="60" t="n">
        <f aca="false">PLUS!E203</f>
        <v>45142</v>
      </c>
      <c r="B136" s="60" t="n">
        <f aca="false">PLUS!E143</f>
        <v>45231</v>
      </c>
      <c r="C136" s="58" t="n">
        <f aca="false">100*(PLUS!F143-PLUS!F203)/PLUS!F203</f>
        <v>0.524469428035406</v>
      </c>
      <c r="D136" s="58" t="n">
        <f aca="false">100*(SPLUS!F143-SPLUS!F203)/SPLUS!F203</f>
        <v>0.501090608972471</v>
      </c>
      <c r="E136" s="61" t="n">
        <f aca="false">D136-C136</f>
        <v>-0.0233788190629348</v>
      </c>
    </row>
    <row r="137" customFormat="false" ht="13.8" hidden="false" customHeight="false" outlineLevel="0" collapsed="false">
      <c r="A137" s="60" t="n">
        <f aca="false">PLUS!E204</f>
        <v>45141</v>
      </c>
      <c r="B137" s="60" t="n">
        <f aca="false">PLUS!E144</f>
        <v>45230</v>
      </c>
      <c r="C137" s="58" t="n">
        <f aca="false">100*(PLUS!F144-PLUS!F204)/PLUS!F204</f>
        <v>0.522369843428528</v>
      </c>
      <c r="D137" s="58" t="n">
        <f aca="false">100*(SPLUS!F144-SPLUS!F204)/SPLUS!F204</f>
        <v>0.482413047750042</v>
      </c>
      <c r="E137" s="61" t="n">
        <f aca="false">D137-C137</f>
        <v>-0.0399567956784864</v>
      </c>
    </row>
    <row r="138" customFormat="false" ht="13.8" hidden="false" customHeight="false" outlineLevel="0" collapsed="false">
      <c r="A138" s="60" t="n">
        <f aca="false">PLUS!E205</f>
        <v>45140</v>
      </c>
      <c r="B138" s="60" t="n">
        <f aca="false">PLUS!E145</f>
        <v>45229</v>
      </c>
      <c r="C138" s="58" t="n">
        <f aca="false">100*(PLUS!F145-PLUS!F205)/PLUS!F205</f>
        <v>0.519616390584136</v>
      </c>
      <c r="D138" s="58" t="n">
        <f aca="false">100*(SPLUS!F145-SPLUS!F205)/SPLUS!F205</f>
        <v>0.454889323364417</v>
      </c>
      <c r="E138" s="61" t="n">
        <f aca="false">D138-C138</f>
        <v>-0.0647270672197187</v>
      </c>
    </row>
    <row r="139" customFormat="false" ht="13.8" hidden="false" customHeight="false" outlineLevel="0" collapsed="false">
      <c r="A139" s="60" t="n">
        <f aca="false">PLUS!E206</f>
        <v>45138</v>
      </c>
      <c r="B139" s="60" t="n">
        <f aca="false">PLUS!E146</f>
        <v>45226</v>
      </c>
      <c r="C139" s="58" t="n">
        <f aca="false">100*(PLUS!F146-PLUS!F206)/PLUS!F206</f>
        <v>0.507058364021868</v>
      </c>
      <c r="D139" s="58" t="n">
        <f aca="false">100*(SPLUS!F146-SPLUS!F206)/SPLUS!F206</f>
        <v>0.439165291204911</v>
      </c>
      <c r="E139" s="61" t="n">
        <f aca="false">D139-C139</f>
        <v>-0.0678930728169571</v>
      </c>
    </row>
    <row r="140" customFormat="false" ht="13.8" hidden="false" customHeight="false" outlineLevel="0" collapsed="false">
      <c r="A140" s="60" t="n">
        <f aca="false">PLUS!E207</f>
        <v>45134</v>
      </c>
      <c r="B140" s="60" t="n">
        <f aca="false">PLUS!E147</f>
        <v>45225</v>
      </c>
      <c r="C140" s="58" t="n">
        <f aca="false">100*(PLUS!F147-PLUS!F207)/PLUS!F207</f>
        <v>0.505011753381277</v>
      </c>
      <c r="D140" s="58" t="n">
        <f aca="false">100*(SPLUS!F147-SPLUS!F207)/SPLUS!F207</f>
        <v>0.433317284545002</v>
      </c>
      <c r="E140" s="61" t="n">
        <f aca="false">D140-C140</f>
        <v>-0.0716944688362752</v>
      </c>
    </row>
    <row r="141" customFormat="false" ht="13.8" hidden="false" customHeight="false" outlineLevel="0" collapsed="false">
      <c r="A141" s="60" t="n">
        <f aca="false">PLUS!E208</f>
        <v>45133</v>
      </c>
      <c r="B141" s="60" t="n">
        <f aca="false">PLUS!E148</f>
        <v>45224</v>
      </c>
      <c r="C141" s="58" t="n">
        <f aca="false">100*(PLUS!F148-PLUS!F208)/PLUS!F208</f>
        <v>0.506466870369592</v>
      </c>
      <c r="D141" s="58" t="n">
        <f aca="false">100*(SPLUS!F148-SPLUS!F208)/SPLUS!F208</f>
        <v>0.429412284925363</v>
      </c>
      <c r="E141" s="61" t="n">
        <f aca="false">D141-C141</f>
        <v>-0.0770545854442293</v>
      </c>
    </row>
    <row r="142" customFormat="false" ht="13.8" hidden="false" customHeight="false" outlineLevel="0" collapsed="false">
      <c r="A142" s="60" t="n">
        <f aca="false">PLUS!E209</f>
        <v>45132</v>
      </c>
      <c r="B142" s="60" t="n">
        <f aca="false">PLUS!E149</f>
        <v>45223</v>
      </c>
      <c r="C142" s="58" t="n">
        <f aca="false">100*(PLUS!F149-PLUS!F209)/PLUS!F209</f>
        <v>0.50720340461157</v>
      </c>
      <c r="D142" s="58" t="n">
        <f aca="false">100*(SPLUS!F149-SPLUS!F209)/SPLUS!F209</f>
        <v>0.403899447709272</v>
      </c>
      <c r="E142" s="61" t="n">
        <f aca="false">D142-C142</f>
        <v>-0.103303956902297</v>
      </c>
    </row>
    <row r="143" customFormat="false" ht="13.8" hidden="false" customHeight="false" outlineLevel="0" collapsed="false">
      <c r="A143" s="60" t="n">
        <f aca="false">PLUS!E210</f>
        <v>45131</v>
      </c>
      <c r="B143" s="60" t="n">
        <f aca="false">PLUS!E150</f>
        <v>45219</v>
      </c>
      <c r="C143" s="58" t="n">
        <f aca="false">100*(PLUS!F150-PLUS!F210)/PLUS!F210</f>
        <v>0.489111853810677</v>
      </c>
      <c r="D143" s="58" t="n">
        <f aca="false">100*(SPLUS!F150-SPLUS!F210)/SPLUS!F210</f>
        <v>0.410830999066296</v>
      </c>
      <c r="E143" s="61" t="n">
        <f aca="false">D143-C143</f>
        <v>-0.0782808547443811</v>
      </c>
    </row>
    <row r="144" customFormat="false" ht="13.8" hidden="false" customHeight="false" outlineLevel="0" collapsed="false">
      <c r="A144" s="60" t="n">
        <f aca="false">PLUS!E211</f>
        <v>45128</v>
      </c>
      <c r="B144" s="60" t="n">
        <f aca="false">PLUS!E151</f>
        <v>45218</v>
      </c>
      <c r="C144" s="58" t="n">
        <f aca="false">100*(PLUS!F151-PLUS!F211)/PLUS!F211</f>
        <v>0.49404770211994</v>
      </c>
      <c r="D144" s="58" t="n">
        <f aca="false">100*(SPLUS!F151-SPLUS!F211)/SPLUS!F211</f>
        <v>0.401981404674391</v>
      </c>
      <c r="E144" s="61" t="n">
        <f aca="false">D144-C144</f>
        <v>-0.0920662974455493</v>
      </c>
    </row>
    <row r="145" customFormat="false" ht="13.8" hidden="false" customHeight="false" outlineLevel="0" collapsed="false">
      <c r="A145" s="60" t="n">
        <f aca="false">PLUS!E212</f>
        <v>45127</v>
      </c>
      <c r="B145" s="60" t="n">
        <f aca="false">PLUS!E152</f>
        <v>45217</v>
      </c>
      <c r="C145" s="58" t="n">
        <f aca="false">100*(PLUS!F152-PLUS!F212)/PLUS!F212</f>
        <v>0.4905997459768</v>
      </c>
      <c r="D145" s="58" t="n">
        <f aca="false">100*(SPLUS!F152-SPLUS!F212)/SPLUS!F212</f>
        <v>0.397063304077761</v>
      </c>
      <c r="E145" s="61" t="n">
        <f aca="false">D145-C145</f>
        <v>-0.0935364418990386</v>
      </c>
    </row>
    <row r="146" customFormat="false" ht="13.8" hidden="false" customHeight="false" outlineLevel="0" collapsed="false">
      <c r="A146" s="60" t="n">
        <f aca="false">PLUS!E213</f>
        <v>45126</v>
      </c>
      <c r="B146" s="60" t="n">
        <f aca="false">PLUS!E153</f>
        <v>45216</v>
      </c>
      <c r="C146" s="58" t="n">
        <f aca="false">100*(PLUS!F153-PLUS!F213)/PLUS!F213</f>
        <v>0.490627137333721</v>
      </c>
      <c r="D146" s="58" t="n">
        <f aca="false">100*(SPLUS!F153-SPLUS!F213)/SPLUS!F213</f>
        <v>0.40005504442871</v>
      </c>
      <c r="E146" s="61" t="n">
        <f aca="false">D146-C146</f>
        <v>-0.0905720929050108</v>
      </c>
    </row>
    <row r="147" customFormat="false" ht="13.8" hidden="false" customHeight="false" outlineLevel="0" collapsed="false">
      <c r="A147" s="60" t="n">
        <f aca="false">PLUS!E214</f>
        <v>45125</v>
      </c>
      <c r="B147" s="60" t="n">
        <f aca="false">PLUS!E154</f>
        <v>45215</v>
      </c>
      <c r="C147" s="58" t="n">
        <f aca="false">100*(PLUS!F154-PLUS!F214)/PLUS!F214</f>
        <v>0.494866372119968</v>
      </c>
      <c r="D147" s="58" t="n">
        <f aca="false">100*(SPLUS!F154-SPLUS!F214)/SPLUS!F214</f>
        <v>0.38238474393001</v>
      </c>
      <c r="E147" s="61" t="n">
        <f aca="false">D147-C147</f>
        <v>-0.112481628189958</v>
      </c>
    </row>
    <row r="148" customFormat="false" ht="13.8" hidden="false" customHeight="false" outlineLevel="0" collapsed="false">
      <c r="A148" s="60" t="n">
        <f aca="false">PLUS!E215</f>
        <v>45124</v>
      </c>
      <c r="B148" s="60" t="n">
        <f aca="false">PLUS!E155</f>
        <v>45211</v>
      </c>
      <c r="C148" s="58" t="n">
        <f aca="false">100*(PLUS!F155-PLUS!F215)/PLUS!F215</f>
        <v>0.484433896412117</v>
      </c>
      <c r="D148" s="58" t="n">
        <f aca="false">100*(SPLUS!F155-SPLUS!F215)/SPLUS!F215</f>
        <v>0.380471115655358</v>
      </c>
      <c r="E148" s="61" t="n">
        <f aca="false">D148-C148</f>
        <v>-0.103962780756759</v>
      </c>
    </row>
    <row r="149" customFormat="false" ht="13.8" hidden="false" customHeight="false" outlineLevel="0" collapsed="false">
      <c r="A149" s="60" t="n">
        <f aca="false">PLUS!E216</f>
        <v>45121</v>
      </c>
      <c r="B149" s="60" t="n">
        <f aca="false">PLUS!E156</f>
        <v>45210</v>
      </c>
      <c r="C149" s="58" t="n">
        <f aca="false">100*(PLUS!F156-PLUS!F216)/PLUS!F216</f>
        <v>0.486595922926564</v>
      </c>
      <c r="D149" s="58" t="n">
        <f aca="false">100*(SPLUS!F156-SPLUS!F216)/SPLUS!F216</f>
        <v>0.372624396574613</v>
      </c>
      <c r="E149" s="61" t="n">
        <f aca="false">D149-C149</f>
        <v>-0.11397152635195</v>
      </c>
    </row>
    <row r="150" customFormat="false" ht="13.8" hidden="false" customHeight="false" outlineLevel="0" collapsed="false">
      <c r="A150" s="60" t="n">
        <f aca="false">PLUS!E217</f>
        <v>45120</v>
      </c>
      <c r="B150" s="60" t="n">
        <f aca="false">PLUS!E157</f>
        <v>45209</v>
      </c>
      <c r="C150" s="58" t="n">
        <f aca="false">100*(PLUS!F157-PLUS!F217)/PLUS!F217</f>
        <v>0.46985722763292</v>
      </c>
      <c r="D150" s="58" t="n">
        <f aca="false">100*(SPLUS!F157-SPLUS!F217)/SPLUS!F217</f>
        <v>0.369696671746713</v>
      </c>
      <c r="E150" s="61" t="n">
        <f aca="false">D150-C150</f>
        <v>-0.100160555886207</v>
      </c>
    </row>
    <row r="151" customFormat="false" ht="13.8" hidden="false" customHeight="false" outlineLevel="0" collapsed="false">
      <c r="A151" s="60" t="n">
        <f aca="false">PLUS!E218</f>
        <v>45119</v>
      </c>
      <c r="B151" s="60" t="n">
        <f aca="false">PLUS!E158</f>
        <v>45208</v>
      </c>
      <c r="C151" s="58" t="n">
        <f aca="false">100*(PLUS!F158-PLUS!F218)/PLUS!F218</f>
        <v>0.471991230458799</v>
      </c>
      <c r="D151" s="58" t="n">
        <f aca="false">100*(SPLUS!F158-SPLUS!F218)/SPLUS!F218</f>
        <v>0.352005348908096</v>
      </c>
      <c r="E151" s="61" t="n">
        <f aca="false">D151-C151</f>
        <v>-0.119985881550703</v>
      </c>
    </row>
    <row r="152" customFormat="false" ht="13.8" hidden="false" customHeight="false" outlineLevel="0" collapsed="false">
      <c r="A152" s="60" t="n">
        <f aca="false">PLUS!E219</f>
        <v>45118</v>
      </c>
      <c r="B152" s="60" t="n">
        <f aca="false">PLUS!E159</f>
        <v>45205</v>
      </c>
      <c r="C152" s="58" t="n">
        <f aca="false">100*(PLUS!F159-PLUS!F219)/PLUS!F219</f>
        <v>0.462933869582522</v>
      </c>
      <c r="D152" s="58" t="n">
        <f aca="false">100*(SPLUS!F159-SPLUS!F219)/SPLUS!F219</f>
        <v>0.346126237745456</v>
      </c>
      <c r="E152" s="61" t="n">
        <f aca="false">D152-C152</f>
        <v>-0.116807631837065</v>
      </c>
    </row>
    <row r="153" customFormat="false" ht="13.8" hidden="false" customHeight="false" outlineLevel="0" collapsed="false">
      <c r="A153" s="60" t="n">
        <f aca="false">PLUS!E220</f>
        <v>45117</v>
      </c>
      <c r="B153" s="60" t="n">
        <f aca="false">PLUS!E160</f>
        <v>45204</v>
      </c>
      <c r="C153" s="58" t="n">
        <f aca="false">100*(PLUS!F160-PLUS!F220)/PLUS!F220</f>
        <v>0.453878919069894</v>
      </c>
      <c r="D153" s="58" t="n">
        <f aca="false">100*(SPLUS!F160-SPLUS!F220)/SPLUS!F220</f>
        <v>0.34814421431521</v>
      </c>
      <c r="E153" s="61" t="n">
        <f aca="false">D153-C153</f>
        <v>-0.105734704754684</v>
      </c>
    </row>
    <row r="154" customFormat="false" ht="13.8" hidden="false" customHeight="false" outlineLevel="0" collapsed="false">
      <c r="A154" s="60" t="n">
        <f aca="false">PLUS!E221</f>
        <v>45114</v>
      </c>
      <c r="B154" s="60" t="n">
        <f aca="false">PLUS!E161</f>
        <v>45203</v>
      </c>
      <c r="C154" s="58" t="n">
        <f aca="false">100*(PLUS!F161-PLUS!F221)/PLUS!F221</f>
        <v>0.452536087657916</v>
      </c>
      <c r="D154" s="58" t="n">
        <f aca="false">100*(SPLUS!F161-SPLUS!F221)/SPLUS!F221</f>
        <v>0.358979906960278</v>
      </c>
      <c r="E154" s="61" t="n">
        <f aca="false">D154-C154</f>
        <v>-0.0935561806976379</v>
      </c>
    </row>
    <row r="155" customFormat="false" ht="13.8" hidden="false" customHeight="false" outlineLevel="0" collapsed="false">
      <c r="A155" s="60" t="n">
        <f aca="false">PLUS!E222</f>
        <v>45113</v>
      </c>
      <c r="B155" s="60" t="n">
        <f aca="false">PLUS!E162</f>
        <v>45202</v>
      </c>
      <c r="C155" s="58" t="n">
        <f aca="false">100*(PLUS!F162-PLUS!F222)/PLUS!F222</f>
        <v>0.456758134694751</v>
      </c>
      <c r="D155" s="58" t="n">
        <f aca="false">100*(SPLUS!F162-SPLUS!F222)/SPLUS!F222</f>
        <v>0.353085812638307</v>
      </c>
      <c r="E155" s="61" t="n">
        <f aca="false">D155-C155</f>
        <v>-0.103672322056445</v>
      </c>
    </row>
    <row r="156" customFormat="false" ht="13.8" hidden="false" customHeight="false" outlineLevel="0" collapsed="false">
      <c r="A156" s="60" t="n">
        <f aca="false">PLUS!E223</f>
        <v>45112</v>
      </c>
      <c r="B156" s="60" t="n">
        <f aca="false">PLUS!E163</f>
        <v>45201</v>
      </c>
      <c r="C156" s="58" t="n">
        <f aca="false">100*(PLUS!F163-PLUS!F223)/PLUS!F223</f>
        <v>0.448380383009035</v>
      </c>
      <c r="D156" s="58" t="n">
        <f aca="false">100*(SPLUS!F163-SPLUS!F223)/SPLUS!F223</f>
        <v>0.336389030963531</v>
      </c>
      <c r="E156" s="61" t="n">
        <f aca="false">D156-C156</f>
        <v>-0.111991352045504</v>
      </c>
    </row>
    <row r="157" customFormat="false" ht="13.8" hidden="false" customHeight="false" outlineLevel="0" collapsed="false">
      <c r="A157" s="60" t="n">
        <f aca="false">PLUS!E224</f>
        <v>45111</v>
      </c>
      <c r="B157" s="60" t="n">
        <f aca="false">PLUS!E164</f>
        <v>45198</v>
      </c>
      <c r="C157" s="58" t="n">
        <f aca="false">100*(PLUS!F164-PLUS!F224)/PLUS!F224</f>
        <v>0.446338141305489</v>
      </c>
      <c r="D157" s="58" t="n">
        <f aca="false">100*(SPLUS!F164-SPLUS!F224)/SPLUS!F224</f>
        <v>0.319705674037938</v>
      </c>
      <c r="E157" s="61" t="n">
        <f aca="false">D157-C157</f>
        <v>-0.126632467267551</v>
      </c>
    </row>
    <row r="158" customFormat="false" ht="13.8" hidden="false" customHeight="false" outlineLevel="0" collapsed="false">
      <c r="A158" s="60" t="n">
        <f aca="false">PLUS!E225</f>
        <v>45110</v>
      </c>
      <c r="B158" s="60" t="n">
        <f aca="false">PLUS!E165</f>
        <v>45197</v>
      </c>
      <c r="C158" s="58" t="n">
        <f aca="false">100*(PLUS!F165-PLUS!F225)/PLUS!F225</f>
        <v>0.438682276677186</v>
      </c>
      <c r="D158" s="58" t="n">
        <f aca="false">100*(SPLUS!F165-SPLUS!F225)/SPLUS!F225</f>
        <v>0.333520262093791</v>
      </c>
      <c r="E158" s="61" t="n">
        <f aca="false">D158-C158</f>
        <v>-0.105162014583396</v>
      </c>
    </row>
    <row r="159" customFormat="false" ht="13.8" hidden="false" customHeight="false" outlineLevel="0" collapsed="false">
      <c r="A159" s="60" t="n">
        <f aca="false">PLUS!E226</f>
        <v>45107</v>
      </c>
      <c r="B159" s="60" t="n">
        <f aca="false">PLUS!E166</f>
        <v>45196</v>
      </c>
      <c r="C159" s="58" t="n">
        <f aca="false">100*(PLUS!F166-PLUS!F226)/PLUS!F226</f>
        <v>0.435930754076373</v>
      </c>
      <c r="D159" s="58" t="n">
        <f aca="false">100*(SPLUS!F166-SPLUS!F226)/SPLUS!F226</f>
        <v>0.327617248605401</v>
      </c>
      <c r="E159" s="61" t="n">
        <f aca="false">D159-C159</f>
        <v>-0.108313505470972</v>
      </c>
    </row>
    <row r="160" customFormat="false" ht="13.8" hidden="false" customHeight="false" outlineLevel="0" collapsed="false">
      <c r="A160" s="60" t="n">
        <f aca="false">PLUS!E227</f>
        <v>45106</v>
      </c>
      <c r="B160" s="60" t="n">
        <f aca="false">PLUS!E167</f>
        <v>45195</v>
      </c>
      <c r="C160" s="58" t="n">
        <f aca="false">100*(PLUS!F167-PLUS!F227)/PLUS!F227</f>
        <v>0.44434818453025</v>
      </c>
      <c r="D160" s="58" t="n">
        <f aca="false">100*(SPLUS!F167-SPLUS!F227)/SPLUS!F227</f>
        <v>0.316801290817695</v>
      </c>
      <c r="E160" s="61" t="n">
        <f aca="false">D160-C160</f>
        <v>-0.127546893712555</v>
      </c>
    </row>
    <row r="161" customFormat="false" ht="13.8" hidden="false" customHeight="false" outlineLevel="0" collapsed="false">
      <c r="A161" s="60" t="n">
        <f aca="false">PLUS!E228</f>
        <v>45105</v>
      </c>
      <c r="B161" s="60" t="n">
        <f aca="false">PLUS!E168</f>
        <v>45194</v>
      </c>
      <c r="C161" s="58" t="n">
        <f aca="false">100*(PLUS!F168-PLUS!F228)/PLUS!F228</f>
        <v>0.441562796937008</v>
      </c>
      <c r="D161" s="58" t="n">
        <f aca="false">100*(SPLUS!F168-SPLUS!F228)/SPLUS!F228</f>
        <v>0.303030303030313</v>
      </c>
      <c r="E161" s="61" t="n">
        <f aca="false">D161-C161</f>
        <v>-0.138532493906695</v>
      </c>
    </row>
    <row r="162" customFormat="false" ht="13.8" hidden="false" customHeight="false" outlineLevel="0" collapsed="false">
      <c r="A162" s="60" t="n">
        <f aca="false">PLUS!E229</f>
        <v>45104</v>
      </c>
      <c r="B162" s="60" t="n">
        <f aca="false">PLUS!E169</f>
        <v>45191</v>
      </c>
      <c r="C162" s="58" t="n">
        <f aca="false">100*(PLUS!F169-PLUS!F229)/PLUS!F229</f>
        <v>0.4346003353829</v>
      </c>
      <c r="D162" s="58" t="n">
        <f aca="false">100*(SPLUS!F169-SPLUS!F229)/SPLUS!F229</f>
        <v>0.317847688961921</v>
      </c>
      <c r="E162" s="61" t="n">
        <f aca="false">D162-C162</f>
        <v>-0.11675264642098</v>
      </c>
    </row>
    <row r="163" customFormat="false" ht="13.8" hidden="false" customHeight="false" outlineLevel="0" collapsed="false">
      <c r="A163" s="60" t="n">
        <f aca="false">PLUS!E230</f>
        <v>45103</v>
      </c>
      <c r="B163" s="60" t="n">
        <f aca="false">PLUS!E170</f>
        <v>45190</v>
      </c>
      <c r="C163" s="58" t="n">
        <f aca="false">100*(PLUS!F170-PLUS!F230)/PLUS!F230</f>
        <v>0.436028230032844</v>
      </c>
      <c r="D163" s="58" t="n">
        <f aca="false">100*(SPLUS!F170-SPLUS!F230)/SPLUS!F230</f>
        <v>0.315923115533377</v>
      </c>
      <c r="E163" s="61" t="n">
        <f aca="false">D163-C163</f>
        <v>-0.120105114499467</v>
      </c>
    </row>
    <row r="164" customFormat="false" ht="13.8" hidden="false" customHeight="false" outlineLevel="0" collapsed="false">
      <c r="A164" s="60" t="n">
        <f aca="false">PLUS!E231</f>
        <v>45100</v>
      </c>
      <c r="B164" s="60" t="n">
        <f aca="false">PLUS!E171</f>
        <v>45189</v>
      </c>
      <c r="C164" s="58" t="n">
        <f aca="false">100*(PLUS!F171-PLUS!F231)/PLUS!F231</f>
        <v>0.435387271037303</v>
      </c>
      <c r="D164" s="58" t="n">
        <f aca="false">100*(SPLUS!F171-SPLUS!F231)/SPLUS!F231</f>
        <v>0.324806346519153</v>
      </c>
      <c r="E164" s="61" t="n">
        <f aca="false">D164-C164</f>
        <v>-0.110580924518149</v>
      </c>
    </row>
    <row r="165" customFormat="false" ht="13.8" hidden="false" customHeight="false" outlineLevel="0" collapsed="false">
      <c r="A165" s="60" t="n">
        <f aca="false">PLUS!E232</f>
        <v>45099</v>
      </c>
      <c r="B165" s="60" t="n">
        <f aca="false">PLUS!E172</f>
        <v>45188</v>
      </c>
      <c r="C165" s="58" t="n">
        <f aca="false">100*(PLUS!F172-PLUS!F232)/PLUS!F232</f>
        <v>0.443807660050318</v>
      </c>
      <c r="D165" s="58" t="n">
        <f aca="false">100*(SPLUS!F172-SPLUS!F232)/SPLUS!F232</f>
        <v>0.35731159933852</v>
      </c>
      <c r="E165" s="61" t="n">
        <f aca="false">D165-C165</f>
        <v>-0.086496060711798</v>
      </c>
    </row>
    <row r="166" customFormat="false" ht="13.8" hidden="false" customHeight="false" outlineLevel="0" collapsed="false">
      <c r="A166" s="60" t="n">
        <f aca="false">PLUS!E233</f>
        <v>45098</v>
      </c>
      <c r="B166" s="60" t="n">
        <f aca="false">PLUS!E173</f>
        <v>45187</v>
      </c>
      <c r="C166" s="58" t="n">
        <f aca="false">100*(PLUS!F173-PLUS!F233)/PLUS!F233</f>
        <v>0.457115697800395</v>
      </c>
      <c r="D166" s="58" t="n">
        <f aca="false">100*(SPLUS!F173-SPLUS!F233)/SPLUS!F233</f>
        <v>0.347485406597313</v>
      </c>
      <c r="E166" s="61" t="n">
        <f aca="false">D166-C166</f>
        <v>-0.109630291203082</v>
      </c>
    </row>
    <row r="167" customFormat="false" ht="13.8" hidden="false" customHeight="false" outlineLevel="0" collapsed="false">
      <c r="A167" s="60" t="n">
        <f aca="false">PLUS!E234</f>
        <v>45097</v>
      </c>
      <c r="B167" s="60" t="n">
        <f aca="false">PLUS!E174</f>
        <v>45184</v>
      </c>
      <c r="C167" s="58" t="n">
        <f aca="false">100*(PLUS!F174-PLUS!F234)/PLUS!F234</f>
        <v>0.442465504466594</v>
      </c>
      <c r="D167" s="58" t="n">
        <f aca="false">100*(SPLUS!F174-SPLUS!F234)/SPLUS!F234</f>
        <v>0.342577005995086</v>
      </c>
      <c r="E167" s="61" t="n">
        <f aca="false">D167-C167</f>
        <v>-0.0998884984715082</v>
      </c>
    </row>
    <row r="168" customFormat="false" ht="13.8" hidden="false" customHeight="false" outlineLevel="0" collapsed="false">
      <c r="A168" s="60" t="n">
        <f aca="false">PLUS!E235</f>
        <v>45096</v>
      </c>
      <c r="B168" s="60" t="n">
        <f aca="false">PLUS!E175</f>
        <v>45183</v>
      </c>
      <c r="C168" s="58" t="n">
        <f aca="false">100*(PLUS!F175-PLUS!F235)/PLUS!F235</f>
        <v>0.445277057396707</v>
      </c>
      <c r="D168" s="58" t="n">
        <f aca="false">100*(SPLUS!F175-SPLUS!F235)/SPLUS!F235</f>
        <v>0.348534971644605</v>
      </c>
      <c r="E168" s="61" t="n">
        <f aca="false">D168-C168</f>
        <v>-0.0967420857521026</v>
      </c>
    </row>
    <row r="169" customFormat="false" ht="13.8" hidden="false" customHeight="false" outlineLevel="0" collapsed="false">
      <c r="A169" s="60" t="n">
        <f aca="false">PLUS!E236</f>
        <v>45093</v>
      </c>
      <c r="B169" s="60" t="n">
        <f aca="false">PLUS!E176</f>
        <v>45182</v>
      </c>
      <c r="C169" s="58" t="n">
        <f aca="false">100*(PLUS!F176-PLUS!F236)/PLUS!F236</f>
        <v>0.452336840633413</v>
      </c>
      <c r="D169" s="58" t="n">
        <f aca="false">100*(SPLUS!F176-SPLUS!F236)/SPLUS!F236</f>
        <v>0.383009727856326</v>
      </c>
      <c r="E169" s="61" t="n">
        <f aca="false">D169-C169</f>
        <v>-0.0693271127770864</v>
      </c>
    </row>
    <row r="170" customFormat="false" ht="13.8" hidden="false" customHeight="false" outlineLevel="0" collapsed="false">
      <c r="A170" s="60" t="n">
        <f aca="false">PLUS!E237</f>
        <v>45092</v>
      </c>
      <c r="B170" s="60" t="n">
        <f aca="false">PLUS!E177</f>
        <v>45181</v>
      </c>
      <c r="C170" s="58" t="n">
        <f aca="false">100*(PLUS!F177-PLUS!F237)/PLUS!F237</f>
        <v>0.462147271862856</v>
      </c>
      <c r="D170" s="58" t="n">
        <f aca="false">100*(SPLUS!F177-SPLUS!F237)/SPLUS!F237</f>
        <v>0.386948131227608</v>
      </c>
      <c r="E170" s="61" t="n">
        <f aca="false">D170-C170</f>
        <v>-0.0751991406352475</v>
      </c>
    </row>
    <row r="171" customFormat="false" ht="13.8" hidden="false" customHeight="false" outlineLevel="0" collapsed="false">
      <c r="A171" s="60" t="n">
        <f aca="false">PLUS!E238</f>
        <v>45091</v>
      </c>
      <c r="B171" s="60" t="n">
        <f aca="false">PLUS!E178</f>
        <v>45180</v>
      </c>
      <c r="C171" s="58" t="n">
        <f aca="false">100*(PLUS!F178-PLUS!F238)/PLUS!F238</f>
        <v>0.469178273759579</v>
      </c>
      <c r="D171" s="58" t="n">
        <f aca="false">100*(SPLUS!F178-SPLUS!F238)/SPLUS!F238</f>
        <v>0.38992112958968</v>
      </c>
      <c r="E171" s="61" t="n">
        <f aca="false">D171-C171</f>
        <v>-0.079257144169899</v>
      </c>
    </row>
    <row r="172" customFormat="false" ht="13.8" hidden="false" customHeight="false" outlineLevel="0" collapsed="false">
      <c r="A172" s="60" t="n">
        <f aca="false">PLUS!E239</f>
        <v>45090</v>
      </c>
      <c r="B172" s="60" t="n">
        <f aca="false">PLUS!E179</f>
        <v>45177</v>
      </c>
      <c r="C172" s="58" t="n">
        <f aca="false">100*(PLUS!F179-PLUS!F239)/PLUS!F239</f>
        <v>0.459398795913668</v>
      </c>
      <c r="D172" s="58" t="n">
        <f aca="false">100*(SPLUS!F179-SPLUS!F239)/SPLUS!F239</f>
        <v>0.383013499010466</v>
      </c>
      <c r="E172" s="61" t="n">
        <f aca="false">D172-C172</f>
        <v>-0.0763852969032024</v>
      </c>
    </row>
    <row r="173" customFormat="false" ht="13.8" hidden="false" customHeight="false" outlineLevel="0" collapsed="false">
      <c r="A173" s="60" t="n">
        <f aca="false">PLUS!E240</f>
        <v>45089</v>
      </c>
      <c r="B173" s="60" t="n">
        <f aca="false">PLUS!E180</f>
        <v>45176</v>
      </c>
      <c r="C173" s="58" t="n">
        <f aca="false">100*(PLUS!F180-PLUS!F240)/PLUS!F240</f>
        <v>0.449609476061625</v>
      </c>
      <c r="D173" s="58" t="n">
        <f aca="false">100*(SPLUS!F180-SPLUS!F240)/SPLUS!F240</f>
        <v>0.398802607479762</v>
      </c>
      <c r="E173" s="61" t="n">
        <f aca="false">D173-C173</f>
        <v>-0.0508068685818626</v>
      </c>
    </row>
    <row r="174" customFormat="false" ht="13.8" hidden="false" customHeight="false" outlineLevel="0" collapsed="false">
      <c r="A174" s="60" t="n">
        <f aca="false">PLUS!E241</f>
        <v>45086</v>
      </c>
      <c r="B174" s="60" t="n">
        <f aca="false">PLUS!E181</f>
        <v>45175</v>
      </c>
      <c r="C174" s="58" t="n">
        <f aca="false">100*(PLUS!F181-PLUS!F241)/PLUS!F241</f>
        <v>0.457349053832923</v>
      </c>
      <c r="D174" s="58" t="n">
        <f aca="false">100*(SPLUS!F181-SPLUS!F241)/SPLUS!F241</f>
        <v>0.413569002018609</v>
      </c>
      <c r="E174" s="61" t="n">
        <f aca="false">D174-C174</f>
        <v>-0.0437800518143144</v>
      </c>
    </row>
    <row r="175" customFormat="false" ht="13.8" hidden="false" customHeight="false" outlineLevel="0" collapsed="false">
      <c r="A175" s="60" t="n">
        <f aca="false">PLUS!E242</f>
        <v>45085</v>
      </c>
      <c r="B175" s="60" t="n">
        <f aca="false">PLUS!E182</f>
        <v>45174</v>
      </c>
      <c r="C175" s="58" t="n">
        <f aca="false">100*(PLUS!F182-PLUS!F242)/PLUS!F242</f>
        <v>0.45946305063884</v>
      </c>
      <c r="D175" s="58" t="n">
        <f aca="false">100*(SPLUS!F182-SPLUS!F242)/SPLUS!F242</f>
        <v>0.419489522609109</v>
      </c>
      <c r="E175" s="61" t="n">
        <f aca="false">D175-C175</f>
        <v>-0.0399735280297314</v>
      </c>
    </row>
    <row r="176" customFormat="false" ht="13.8" hidden="false" customHeight="false" outlineLevel="0" collapsed="false">
      <c r="A176" s="60" t="n">
        <f aca="false">PLUS!E243</f>
        <v>45084</v>
      </c>
      <c r="B176" s="60" t="n">
        <f aca="false">PLUS!E183</f>
        <v>45173</v>
      </c>
      <c r="C176" s="58" t="n">
        <f aca="false">100*(PLUS!F183-PLUS!F243)/PLUS!F243</f>
        <v>0.46367527344952</v>
      </c>
      <c r="D176" s="58" t="n">
        <f aca="false">100*(SPLUS!F183-SPLUS!F243)/SPLUS!F243</f>
        <v>0.409654452530313</v>
      </c>
      <c r="E176" s="61" t="n">
        <f aca="false">D176-C176</f>
        <v>-0.0540208209192075</v>
      </c>
    </row>
    <row r="177" customFormat="false" ht="13.8" hidden="false" customHeight="false" outlineLevel="0" collapsed="false">
      <c r="A177" s="60" t="n">
        <f aca="false">PLUS!E244</f>
        <v>45083</v>
      </c>
      <c r="B177" s="60" t="n">
        <f aca="false">PLUS!E184</f>
        <v>45170</v>
      </c>
      <c r="C177" s="58" t="n">
        <f aca="false">100*(PLUS!F184-PLUS!F244)/PLUS!F244</f>
        <v>0.452504511057337</v>
      </c>
      <c r="D177" s="58" t="n">
        <f aca="false">100*(SPLUS!F184-SPLUS!F244)/SPLUS!F244</f>
        <v>0.427476705474461</v>
      </c>
      <c r="E177" s="61" t="n">
        <f aca="false">D177-C177</f>
        <v>-0.0250278055828765</v>
      </c>
    </row>
    <row r="178" customFormat="false" ht="13.8" hidden="false" customHeight="false" outlineLevel="0" collapsed="false">
      <c r="A178" s="60" t="n">
        <f aca="false">PLUS!E245</f>
        <v>45079</v>
      </c>
      <c r="B178" s="60" t="n">
        <f aca="false">PLUS!E185</f>
        <v>45169</v>
      </c>
      <c r="C178" s="58" t="n">
        <f aca="false">100*(PLUS!F185-PLUS!F245)/PLUS!F245</f>
        <v>0.46376608841634</v>
      </c>
      <c r="D178" s="58" t="n">
        <f aca="false">100*(SPLUS!F185-SPLUS!F245)/SPLUS!F245</f>
        <v>0.427518814768116</v>
      </c>
      <c r="E178" s="61" t="n">
        <f aca="false">D178-C178</f>
        <v>-0.0362472736482241</v>
      </c>
    </row>
    <row r="179" customFormat="false" ht="13.8" hidden="false" customHeight="false" outlineLevel="0" collapsed="false">
      <c r="A179" s="60" t="n">
        <f aca="false">PLUS!E246</f>
        <v>45078</v>
      </c>
      <c r="B179" s="60" t="n">
        <f aca="false">PLUS!E186</f>
        <v>45168</v>
      </c>
      <c r="C179" s="58" t="n">
        <f aca="false">100*(PLUS!F186-PLUS!F246)/PLUS!F246</f>
        <v>0.463115184161742</v>
      </c>
      <c r="D179" s="58" t="n">
        <f aca="false">100*(SPLUS!F186-SPLUS!F246)/SPLUS!F246</f>
        <v>0.414717036891096</v>
      </c>
      <c r="E179" s="61" t="n">
        <f aca="false">D179-C179</f>
        <v>-0.0483981472706467</v>
      </c>
    </row>
    <row r="180" customFormat="false" ht="13.8" hidden="false" customHeight="false" outlineLevel="0" collapsed="false">
      <c r="A180" s="60" t="n">
        <f aca="false">PLUS!E247</f>
        <v>45077</v>
      </c>
      <c r="B180" s="60" t="n">
        <f aca="false">PLUS!E187</f>
        <v>45167</v>
      </c>
      <c r="C180" s="58" t="n">
        <f aca="false">100*(PLUS!F187-PLUS!F247)/PLUS!F247</f>
        <v>0.459633412620678</v>
      </c>
      <c r="D180" s="58" t="n">
        <f aca="false">100*(SPLUS!F187-SPLUS!F247)/SPLUS!F247</f>
        <v>0.41474155001034</v>
      </c>
      <c r="E180" s="61" t="n">
        <f aca="false">D180-C180</f>
        <v>-0.0448918626103377</v>
      </c>
    </row>
    <row r="181" customFormat="false" ht="13.8" hidden="false" customHeight="false" outlineLevel="0" collapsed="false">
      <c r="A181" s="60" t="n">
        <f aca="false">PLUS!E248</f>
        <v>45076</v>
      </c>
      <c r="B181" s="60" t="n">
        <f aca="false">PLUS!E188</f>
        <v>45166</v>
      </c>
      <c r="C181" s="58" t="n">
        <f aca="false">100*(PLUS!F188-PLUS!F248)/PLUS!F248</f>
        <v>0.456154588831202</v>
      </c>
      <c r="D181" s="58" t="n">
        <f aca="false">100*(SPLUS!F188-SPLUS!F248)/SPLUS!F248</f>
        <v>0.402951695057197</v>
      </c>
      <c r="E181" s="61" t="n">
        <f aca="false">D181-C181</f>
        <v>-0.0532028937740046</v>
      </c>
    </row>
    <row r="182" customFormat="false" ht="13.8" hidden="false" customHeight="false" outlineLevel="0" collapsed="false">
      <c r="A182" s="60" t="n">
        <f aca="false">PLUS!E249</f>
        <v>45075</v>
      </c>
      <c r="B182" s="60" t="n">
        <f aca="false">PLUS!E189</f>
        <v>45163</v>
      </c>
      <c r="C182" s="58" t="n">
        <f aca="false">100*(PLUS!F189-PLUS!F249)/PLUS!F249</f>
        <v>0.435162836254246</v>
      </c>
      <c r="D182" s="58" t="n">
        <f aca="false">100*(SPLUS!F189-SPLUS!F249)/SPLUS!F249</f>
        <v>0.417812201298772</v>
      </c>
      <c r="E182" s="61" t="n">
        <f aca="false">D182-C182</f>
        <v>-0.0173506349554746</v>
      </c>
    </row>
    <row r="183" customFormat="false" ht="13.8" hidden="false" customHeight="false" outlineLevel="0" collapsed="false">
      <c r="A183" s="60" t="n">
        <f aca="false">PLUS!E250</f>
        <v>45072</v>
      </c>
      <c r="B183" s="60" t="n">
        <f aca="false">PLUS!E190</f>
        <v>45162</v>
      </c>
      <c r="C183" s="58" t="n">
        <f aca="false">100*(PLUS!F190-PLUS!F250)/PLUS!F250</f>
        <v>0.444320050379605</v>
      </c>
      <c r="D183" s="58" t="n">
        <f aca="false">100*(SPLUS!F190-SPLUS!F250)/SPLUS!F250</f>
        <v>0.415882370332404</v>
      </c>
      <c r="E183" s="61" t="n">
        <f aca="false">D183-C183</f>
        <v>-0.028437680047201</v>
      </c>
    </row>
    <row r="184" customFormat="false" ht="13.8" hidden="false" customHeight="false" outlineLevel="0" collapsed="false">
      <c r="A184" s="60" t="n">
        <f aca="false">PLUS!E251</f>
        <v>45071</v>
      </c>
      <c r="B184" s="60" t="n">
        <f aca="false">PLUS!E191</f>
        <v>45161</v>
      </c>
      <c r="C184" s="58" t="n">
        <f aca="false">100*(PLUS!F191-PLUS!F251)/PLUS!F251</f>
        <v>0.440846144695506</v>
      </c>
      <c r="D184" s="58" t="n">
        <f aca="false">100*(SPLUS!F191-SPLUS!F251)/SPLUS!F251</f>
        <v>0.398076619895948</v>
      </c>
      <c r="E184" s="61" t="n">
        <f aca="false">D184-C184</f>
        <v>-0.0427695247995574</v>
      </c>
    </row>
    <row r="185" customFormat="false" ht="13.8" hidden="false" customHeight="false" outlineLevel="0" collapsed="false">
      <c r="A185" s="60" t="n">
        <f aca="false">PLUS!E252</f>
        <v>45070</v>
      </c>
      <c r="B185" s="60" t="n">
        <f aca="false">PLUS!E192</f>
        <v>45160</v>
      </c>
      <c r="C185" s="58" t="n">
        <f aca="false">100*(PLUS!F192-PLUS!F252)/PLUS!F252</f>
        <v>0.442258035170711</v>
      </c>
      <c r="D185" s="58" t="n">
        <f aca="false">100*(SPLUS!F192-SPLUS!F252)/SPLUS!F252</f>
        <v>0.391183107195994</v>
      </c>
      <c r="E185" s="61" t="n">
        <f aca="false">D185-C185</f>
        <v>-0.0510749279747172</v>
      </c>
    </row>
    <row r="186" customFormat="false" ht="13.8" hidden="false" customHeight="false" outlineLevel="0" collapsed="false">
      <c r="A186" s="60" t="n">
        <f aca="false">PLUS!E253</f>
        <v>45069</v>
      </c>
      <c r="B186" s="60" t="n">
        <f aca="false">PLUS!E193</f>
        <v>45159</v>
      </c>
      <c r="C186" s="58" t="n">
        <f aca="false">100*(PLUS!F193-PLUS!F253)/PLUS!F253</f>
        <v>0.435275511203801</v>
      </c>
      <c r="D186" s="58" t="n">
        <f aca="false">100*(SPLUS!F193-SPLUS!F253)/SPLUS!F253</f>
        <v>0.374406368849393</v>
      </c>
      <c r="E186" s="61" t="n">
        <f aca="false">D186-C186</f>
        <v>-0.0608691423544079</v>
      </c>
    </row>
    <row r="187" customFormat="false" ht="13.8" hidden="false" customHeight="false" outlineLevel="0" collapsed="false">
      <c r="A187" s="60" t="n">
        <f aca="false">PLUS!E254</f>
        <v>45068</v>
      </c>
      <c r="B187" s="60" t="n">
        <f aca="false">PLUS!E194</f>
        <v>45156</v>
      </c>
      <c r="C187" s="58" t="n">
        <f aca="false">100*(PLUS!F194-PLUS!F254)/PLUS!F254</f>
        <v>0.425493201206488</v>
      </c>
      <c r="D187" s="58" t="n">
        <f aca="false">100*(SPLUS!F194-SPLUS!F254)/SPLUS!F254</f>
        <v>0.372468837759264</v>
      </c>
      <c r="E187" s="61" t="n">
        <f aca="false">D187-C187</f>
        <v>-0.0530243634472232</v>
      </c>
    </row>
    <row r="188" customFormat="false" ht="13.8" hidden="false" customHeight="false" outlineLevel="0" collapsed="false">
      <c r="A188" s="60" t="n">
        <f aca="false">PLUS!E255</f>
        <v>45065</v>
      </c>
      <c r="B188" s="60" t="n">
        <f aca="false">PLUS!E195</f>
        <v>45155</v>
      </c>
      <c r="C188" s="58" t="n">
        <f aca="false">100*(PLUS!F195-PLUS!F255)/PLUS!F255</f>
        <v>0.429737258360272</v>
      </c>
      <c r="D188" s="58" t="n">
        <f aca="false">100*(SPLUS!F195-SPLUS!F255)/SPLUS!F255</f>
        <v>0.368523737264252</v>
      </c>
      <c r="E188" s="61" t="n">
        <f aca="false">D188-C188</f>
        <v>-0.0612135210960205</v>
      </c>
    </row>
    <row r="189" customFormat="false" ht="13.8" hidden="false" customHeight="false" outlineLevel="0" collapsed="false">
      <c r="A189" s="60" t="n">
        <f aca="false">PLUS!E256</f>
        <v>45064</v>
      </c>
      <c r="B189" s="60" t="n">
        <f aca="false">PLUS!E196</f>
        <v>45154</v>
      </c>
      <c r="C189" s="58" t="n">
        <f aca="false">100*(PLUS!F196-PLUS!F256)/PLUS!F256</f>
        <v>0.431164213370293</v>
      </c>
      <c r="D189" s="58" t="n">
        <f aca="false">100*(SPLUS!F196-SPLUS!F256)/SPLUS!F256</f>
        <v>0.376436271901297</v>
      </c>
      <c r="E189" s="61" t="n">
        <f aca="false">D189-C189</f>
        <v>-0.0547279414689958</v>
      </c>
    </row>
    <row r="190" customFormat="false" ht="13.8" hidden="false" customHeight="false" outlineLevel="0" collapsed="false">
      <c r="A190" s="60" t="n">
        <f aca="false">PLUS!E257</f>
        <v>45063</v>
      </c>
      <c r="B190" s="60" t="n">
        <f aca="false">PLUS!E197</f>
        <v>45153</v>
      </c>
      <c r="C190" s="58" t="n">
        <f aca="false">100*(PLUS!F197-PLUS!F257)/PLUS!F257</f>
        <v>0.431200431200433</v>
      </c>
      <c r="D190" s="58" t="n">
        <f aca="false">100*(SPLUS!F197-SPLUS!F257)/SPLUS!F257</f>
        <v>0.356717020920181</v>
      </c>
      <c r="E190" s="61" t="n">
        <f aca="false">D190-C190</f>
        <v>-0.0744834102802524</v>
      </c>
    </row>
    <row r="191" customFormat="false" ht="13.8" hidden="false" customHeight="false" outlineLevel="0" collapsed="false">
      <c r="A191" s="60" t="n">
        <f aca="false">PLUS!E258</f>
        <v>45062</v>
      </c>
      <c r="B191" s="60" t="n">
        <f aca="false">PLUS!E198</f>
        <v>45149</v>
      </c>
      <c r="C191" s="58" t="n">
        <f aca="false">100*(PLUS!F198-PLUS!F258)/PLUS!F258</f>
        <v>0.418623861560103</v>
      </c>
      <c r="D191" s="58" t="n">
        <f aca="false">100*(SPLUS!F198-SPLUS!F258)/SPLUS!F258</f>
        <v>0.344875155193821</v>
      </c>
      <c r="E191" s="61" t="n">
        <f aca="false">D191-C191</f>
        <v>-0.073748706366282</v>
      </c>
    </row>
    <row r="192" customFormat="false" ht="13.8" hidden="false" customHeight="false" outlineLevel="0" collapsed="false">
      <c r="A192" s="60" t="n">
        <f aca="false">PLUS!E259</f>
        <v>45061</v>
      </c>
      <c r="B192" s="60" t="n">
        <f aca="false">PLUS!E199</f>
        <v>45148</v>
      </c>
      <c r="C192" s="58" t="n">
        <f aca="false">100*(PLUS!F199-PLUS!F259)/PLUS!F259</f>
        <v>0.408128977157372</v>
      </c>
      <c r="D192" s="58" t="n">
        <f aca="false">100*(SPLUS!F199-SPLUS!F259)/SPLUS!F259</f>
        <v>0.343913519053207</v>
      </c>
      <c r="E192" s="61" t="n">
        <f aca="false">D192-C192</f>
        <v>-0.0642154581041652</v>
      </c>
    </row>
    <row r="193" customFormat="false" ht="13.8" hidden="false" customHeight="false" outlineLevel="0" collapsed="false">
      <c r="A193" s="60" t="n">
        <f aca="false">PLUS!E260</f>
        <v>45058</v>
      </c>
      <c r="B193" s="60" t="n">
        <f aca="false">PLUS!E200</f>
        <v>45147</v>
      </c>
      <c r="C193" s="58" t="n">
        <f aca="false">100*(PLUS!F200-PLUS!F260)/PLUS!F260</f>
        <v>0.426416838213672</v>
      </c>
      <c r="D193" s="58" t="n">
        <f aca="false">100*(SPLUS!F200-SPLUS!F260)/SPLUS!F260</f>
        <v>0.334082308420066</v>
      </c>
      <c r="E193" s="61" t="n">
        <f aca="false">D193-C193</f>
        <v>-0.0923345297936059</v>
      </c>
    </row>
    <row r="194" customFormat="false" ht="13.8" hidden="false" customHeight="false" outlineLevel="0" collapsed="false">
      <c r="A194" s="60" t="n">
        <f aca="false">PLUS!E261</f>
        <v>45057</v>
      </c>
      <c r="B194" s="60" t="n">
        <f aca="false">PLUS!E201</f>
        <v>45146</v>
      </c>
      <c r="C194" s="58" t="n">
        <f aca="false">100*(PLUS!F201-PLUS!F261)/PLUS!F261</f>
        <v>0.417323110317554</v>
      </c>
      <c r="D194" s="58" t="n">
        <f aca="false">100*(SPLUS!F201-SPLUS!F261)/SPLUS!F261</f>
        <v>0.32718707808143</v>
      </c>
      <c r="E194" s="61" t="n">
        <f aca="false">D194-C194</f>
        <v>-0.0901360322361237</v>
      </c>
    </row>
    <row r="195" customFormat="false" ht="13.8" hidden="false" customHeight="false" outlineLevel="0" collapsed="false">
      <c r="A195" s="60" t="n">
        <f aca="false">PLUS!E262</f>
        <v>45056</v>
      </c>
      <c r="B195" s="60" t="n">
        <f aca="false">PLUS!E202</f>
        <v>45145</v>
      </c>
      <c r="C195" s="58" t="n">
        <f aca="false">100*(PLUS!F202-PLUS!F262)/PLUS!F262</f>
        <v>0.417340643796957</v>
      </c>
      <c r="D195" s="58" t="n">
        <f aca="false">100*(SPLUS!F202-SPLUS!F262)/SPLUS!F262</f>
        <v>0.31044576069068</v>
      </c>
      <c r="E195" s="61" t="n">
        <f aca="false">D195-C195</f>
        <v>-0.106894883106277</v>
      </c>
    </row>
    <row r="196" customFormat="false" ht="13.8" hidden="false" customHeight="false" outlineLevel="0" collapsed="false">
      <c r="A196" s="60" t="n">
        <f aca="false">PLUS!E263</f>
        <v>45055</v>
      </c>
      <c r="B196" s="60" t="n">
        <f aca="false">PLUS!E203</f>
        <v>45142</v>
      </c>
      <c r="C196" s="58" t="n">
        <f aca="false">100*(PLUS!F203-PLUS!F263)/PLUS!F263</f>
        <v>0.401232406694207</v>
      </c>
      <c r="D196" s="58" t="n">
        <f aca="false">100*(SPLUS!F203-SPLUS!F263)/SPLUS!F263</f>
        <v>0.298595713229846</v>
      </c>
      <c r="E196" s="61" t="n">
        <f aca="false">D196-C196</f>
        <v>-0.10263669346436</v>
      </c>
    </row>
    <row r="197" customFormat="false" ht="13.8" hidden="false" customHeight="false" outlineLevel="0" collapsed="false">
      <c r="A197" s="60" t="n">
        <f aca="false">PLUS!E264</f>
        <v>45054</v>
      </c>
      <c r="B197" s="60" t="n">
        <f aca="false">PLUS!E204</f>
        <v>45141</v>
      </c>
      <c r="C197" s="58" t="n">
        <f aca="false">100*(PLUS!F204-PLUS!F264)/PLUS!F264</f>
        <v>0.401929823332933</v>
      </c>
      <c r="D197" s="58" t="n">
        <f aca="false">100*(SPLUS!F204-SPLUS!F264)/SPLUS!F264</f>
        <v>0.323305602649546</v>
      </c>
      <c r="E197" s="61" t="n">
        <f aca="false">D197-C197</f>
        <v>-0.0786242206833869</v>
      </c>
    </row>
    <row r="198" customFormat="false" ht="13.8" hidden="false" customHeight="false" outlineLevel="0" collapsed="false">
      <c r="A198" s="60" t="n">
        <f aca="false">PLUS!E265</f>
        <v>45049</v>
      </c>
      <c r="B198" s="60" t="n">
        <f aca="false">PLUS!E205</f>
        <v>45140</v>
      </c>
      <c r="C198" s="58" t="n">
        <f aca="false">100*(PLUS!F205-PLUS!F265)/PLUS!F265</f>
        <v>0.414615185281165</v>
      </c>
      <c r="D198" s="58" t="n">
        <f aca="false">100*(SPLUS!F205-SPLUS!F265)/SPLUS!F265</f>
        <v>0.339120062303451</v>
      </c>
      <c r="E198" s="61" t="n">
        <f aca="false">D198-C198</f>
        <v>-0.0754951229777141</v>
      </c>
    </row>
    <row r="199" customFormat="false" ht="13.8" hidden="false" customHeight="false" outlineLevel="0" collapsed="false">
      <c r="A199" s="60" t="n">
        <f aca="false">PLUS!E266</f>
        <v>45048</v>
      </c>
      <c r="B199" s="60" t="n">
        <f aca="false">PLUS!E206</f>
        <v>45138</v>
      </c>
      <c r="C199" s="58" t="n">
        <f aca="false">100*(PLUS!F206-PLUS!F266)/PLUS!F266</f>
        <v>0.420238695579092</v>
      </c>
      <c r="D199" s="58" t="n">
        <f aca="false">100*(SPLUS!F206-SPLUS!F266)/SPLUS!F266</f>
        <v>0.351977284155109</v>
      </c>
      <c r="E199" s="61" t="n">
        <f aca="false">D199-C199</f>
        <v>-0.068261411423983</v>
      </c>
    </row>
    <row r="200" customFormat="false" ht="13.8" hidden="false" customHeight="false" outlineLevel="0" collapsed="false">
      <c r="A200" s="60" t="n">
        <f aca="false">PLUS!E267</f>
        <v>45044</v>
      </c>
      <c r="B200" s="60" t="n">
        <f aca="false">PLUS!E207</f>
        <v>45134</v>
      </c>
      <c r="C200" s="58" t="n">
        <f aca="false">100*(PLUS!F207-PLUS!F267)/PLUS!F267</f>
        <v>0.420276962518303</v>
      </c>
      <c r="D200" s="58" t="n">
        <f aca="false">100*(SPLUS!F207-SPLUS!F267)/SPLUS!F267</f>
        <v>0.352015461071234</v>
      </c>
      <c r="E200" s="61" t="n">
        <f aca="false">D200-C200</f>
        <v>-0.0682615014470689</v>
      </c>
    </row>
    <row r="201" customFormat="false" ht="13.8" hidden="false" customHeight="false" outlineLevel="0" collapsed="false">
      <c r="A201" s="60" t="n">
        <f aca="false">PLUS!E268</f>
        <v>45043</v>
      </c>
      <c r="B201" s="60" t="n">
        <f aca="false">PLUS!E208</f>
        <v>45133</v>
      </c>
      <c r="C201" s="58" t="n">
        <f aca="false">100*(PLUS!F208-PLUS!F268)/PLUS!F268</f>
        <v>0.419623529741436</v>
      </c>
      <c r="D201" s="58" t="n">
        <f aca="false">100*(SPLUS!F208-SPLUS!F268)/SPLUS!F268</f>
        <v>0.343130971514219</v>
      </c>
      <c r="E201" s="61" t="n">
        <f aca="false">D201-C201</f>
        <v>-0.0764925582272165</v>
      </c>
    </row>
    <row r="202" customFormat="false" ht="13.8" hidden="false" customHeight="false" outlineLevel="0" collapsed="false">
      <c r="A202" s="60" t="n">
        <f aca="false">PLUS!E269</f>
        <v>45042</v>
      </c>
      <c r="B202" s="60" t="n">
        <f aca="false">PLUS!E209</f>
        <v>45132</v>
      </c>
      <c r="C202" s="58" t="n">
        <f aca="false">100*(PLUS!F209-PLUS!F269)/PLUS!F269</f>
        <v>0.417545309971356</v>
      </c>
      <c r="D202" s="58" t="n">
        <f aca="false">100*(SPLUS!F209-SPLUS!F269)/SPLUS!F269</f>
        <v>0.33029983337113</v>
      </c>
      <c r="E202" s="61" t="n">
        <f aca="false">D202-C202</f>
        <v>-0.0872454766002267</v>
      </c>
    </row>
    <row r="203" customFormat="false" ht="13.8" hidden="false" customHeight="false" outlineLevel="0" collapsed="false">
      <c r="A203" s="60" t="n">
        <f aca="false">PLUS!E270</f>
        <v>45041</v>
      </c>
      <c r="B203" s="60" t="n">
        <f aca="false">PLUS!E210</f>
        <v>45131</v>
      </c>
      <c r="C203" s="58" t="n">
        <f aca="false">100*(PLUS!F210-PLUS!F270)/PLUS!F270</f>
        <v>0.410551021123062</v>
      </c>
      <c r="D203" s="58" t="n">
        <f aca="false">100*(SPLUS!F210-SPLUS!F270)/SPLUS!F270</f>
        <v>0.327374202518423</v>
      </c>
      <c r="E203" s="61" t="n">
        <f aca="false">D203-C203</f>
        <v>-0.0831768186046392</v>
      </c>
    </row>
    <row r="204" customFormat="false" ht="13.8" hidden="false" customHeight="false" outlineLevel="0" collapsed="false">
      <c r="A204" s="60" t="n">
        <f aca="false">PLUS!E271</f>
        <v>45040</v>
      </c>
      <c r="B204" s="60" t="n">
        <f aca="false">PLUS!E211</f>
        <v>45128</v>
      </c>
      <c r="C204" s="58" t="n">
        <f aca="false">100*(PLUS!F211-PLUS!F271)/PLUS!F271</f>
        <v>0.407076545804867</v>
      </c>
      <c r="D204" s="58" t="n">
        <f aca="false">100*(SPLUS!F211-SPLUS!F271)/SPLUS!F271</f>
        <v>0.343202035543113</v>
      </c>
      <c r="E204" s="61" t="n">
        <f aca="false">D204-C204</f>
        <v>-0.0638745102617532</v>
      </c>
    </row>
    <row r="205" customFormat="false" ht="13.8" hidden="false" customHeight="false" outlineLevel="0" collapsed="false">
      <c r="A205" s="60" t="n">
        <f aca="false">PLUS!E272</f>
        <v>45037</v>
      </c>
      <c r="B205" s="60" t="n">
        <f aca="false">PLUS!E212</f>
        <v>45127</v>
      </c>
      <c r="C205" s="58" t="n">
        <f aca="false">100*(PLUS!F212-PLUS!F272)/PLUS!F272</f>
        <v>0.40922149814308</v>
      </c>
      <c r="D205" s="58" t="n">
        <f aca="false">100*(SPLUS!F212-SPLUS!F272)/SPLUS!F272</f>
        <v>0.353095503456983</v>
      </c>
      <c r="E205" s="61" t="n">
        <f aca="false">D205-C205</f>
        <v>-0.0561259946860966</v>
      </c>
    </row>
    <row r="206" customFormat="false" ht="13.8" hidden="false" customHeight="false" outlineLevel="0" collapsed="false">
      <c r="A206" s="60" t="n">
        <f aca="false">PLUS!E273</f>
        <v>45036</v>
      </c>
      <c r="B206" s="60" t="n">
        <f aca="false">PLUS!E213</f>
        <v>45126</v>
      </c>
      <c r="C206" s="58" t="n">
        <f aca="false">100*(PLUS!F213-PLUS!F273)/PLUS!F273</f>
        <v>0.40924443946126</v>
      </c>
      <c r="D206" s="58" t="n">
        <f aca="false">100*(SPLUS!F213-SPLUS!F273)/SPLUS!F273</f>
        <v>0.346205059920106</v>
      </c>
      <c r="E206" s="61" t="n">
        <f aca="false">D206-C206</f>
        <v>-0.0630393795411541</v>
      </c>
    </row>
    <row r="207" customFormat="false" ht="13.8" hidden="false" customHeight="false" outlineLevel="0" collapsed="false">
      <c r="A207" s="60" t="n">
        <f aca="false">PLUS!E274</f>
        <v>45035</v>
      </c>
      <c r="B207" s="60" t="n">
        <f aca="false">PLUS!E214</f>
        <v>45125</v>
      </c>
      <c r="C207" s="58" t="n">
        <f aca="false">100*(PLUS!F214-PLUS!F274)/PLUS!F274</f>
        <v>0.40154732371862</v>
      </c>
      <c r="D207" s="58" t="n">
        <f aca="false">100*(SPLUS!F214-SPLUS!F274)/SPLUS!F274</f>
        <v>0.347215372171474</v>
      </c>
      <c r="E207" s="61" t="n">
        <f aca="false">D207-C207</f>
        <v>-0.0543319515471465</v>
      </c>
    </row>
    <row r="208" customFormat="false" ht="13.8" hidden="false" customHeight="false" outlineLevel="0" collapsed="false">
      <c r="A208" s="60" t="n">
        <f aca="false">PLUS!E275</f>
        <v>45034</v>
      </c>
      <c r="B208" s="60" t="n">
        <f aca="false">PLUS!E215</f>
        <v>45124</v>
      </c>
      <c r="C208" s="58" t="n">
        <f aca="false">100*(PLUS!F215-PLUS!F275)/PLUS!F275</f>
        <v>0.402985597645169</v>
      </c>
      <c r="D208" s="58" t="n">
        <f aca="false">100*(SPLUS!F215-SPLUS!F275)/SPLUS!F275</f>
        <v>0.33439537567692</v>
      </c>
      <c r="E208" s="61" t="n">
        <f aca="false">D208-C208</f>
        <v>-0.0685902219682491</v>
      </c>
    </row>
    <row r="209" customFormat="false" ht="13.8" hidden="false" customHeight="false" outlineLevel="0" collapsed="false">
      <c r="A209" s="60" t="n">
        <f aca="false">PLUS!E276</f>
        <v>45033</v>
      </c>
      <c r="B209" s="60" t="n">
        <f aca="false">PLUS!E216</f>
        <v>45121</v>
      </c>
      <c r="C209" s="58" t="n">
        <f aca="false">100*(PLUS!F216-PLUS!F276)/PLUS!F276</f>
        <v>0.392486683487519</v>
      </c>
      <c r="D209" s="58" t="n">
        <f aca="false">100*(SPLUS!F216-SPLUS!F276)/SPLUS!F276</f>
        <v>0.350250601839052</v>
      </c>
      <c r="E209" s="61" t="n">
        <f aca="false">D209-C209</f>
        <v>-0.0422360816484664</v>
      </c>
    </row>
    <row r="210" customFormat="false" ht="13.8" hidden="false" customHeight="false" outlineLevel="0" collapsed="false">
      <c r="A210" s="60" t="n">
        <f aca="false">PLUS!E277</f>
        <v>45028</v>
      </c>
      <c r="B210" s="60" t="n">
        <f aca="false">PLUS!E217</f>
        <v>45120</v>
      </c>
      <c r="C210" s="58" t="n">
        <f aca="false">100*(PLUS!F217-PLUS!F277)/PLUS!F277</f>
        <v>0.405167639863438</v>
      </c>
      <c r="D210" s="58" t="n">
        <f aca="false">100*(SPLUS!F217-SPLUS!F277)/SPLUS!F277</f>
        <v>0.349281210841541</v>
      </c>
      <c r="E210" s="61" t="n">
        <f aca="false">D210-C210</f>
        <v>-0.0558864290218976</v>
      </c>
    </row>
    <row r="211" customFormat="false" ht="13.8" hidden="false" customHeight="false" outlineLevel="0" collapsed="false">
      <c r="A211" s="60" t="n">
        <f aca="false">PLUS!E278</f>
        <v>45027</v>
      </c>
      <c r="B211" s="60" t="n">
        <f aca="false">PLUS!E218</f>
        <v>45119</v>
      </c>
      <c r="C211" s="58" t="n">
        <f aca="false">100*(PLUS!F218-PLUS!F278)/PLUS!F278</f>
        <v>0.40449784781908</v>
      </c>
      <c r="D211" s="58" t="n">
        <f aca="false">100*(SPLUS!F218-SPLUS!F278)/SPLUS!F278</f>
        <v>0.357209816362569</v>
      </c>
      <c r="E211" s="61" t="n">
        <f aca="false">D211-C211</f>
        <v>-0.0472880314565112</v>
      </c>
    </row>
    <row r="212" customFormat="false" ht="13.8" hidden="false" customHeight="false" outlineLevel="0" collapsed="false">
      <c r="A212" s="60" t="n">
        <f aca="false">PLUS!E279</f>
        <v>45026</v>
      </c>
      <c r="B212" s="60" t="n">
        <f aca="false">PLUS!E219</f>
        <v>45118</v>
      </c>
      <c r="C212" s="58" t="n">
        <f aca="false">100*(PLUS!F219-PLUS!F279)/PLUS!F279</f>
        <v>0.41085037614544</v>
      </c>
      <c r="D212" s="58" t="n">
        <f aca="false">100*(SPLUS!F219-SPLUS!F279)/SPLUS!F279</f>
        <v>0.357230966595953</v>
      </c>
      <c r="E212" s="61" t="n">
        <f aca="false">D212-C212</f>
        <v>-0.0536194095494867</v>
      </c>
    </row>
    <row r="213" customFormat="false" ht="13.8" hidden="false" customHeight="false" outlineLevel="0" collapsed="false">
      <c r="A213" s="60" t="n">
        <f aca="false">PLUS!E280</f>
        <v>45023</v>
      </c>
      <c r="B213" s="60" t="n">
        <f aca="false">PLUS!E220</f>
        <v>45117</v>
      </c>
      <c r="C213" s="58" t="n">
        <f aca="false">100*(PLUS!F220-PLUS!F280)/PLUS!F280</f>
        <v>0.412982660337535</v>
      </c>
      <c r="D213" s="58" t="n">
        <f aca="false">100*(SPLUS!F220-SPLUS!F280)/SPLUS!F280</f>
        <v>0.35728385313858</v>
      </c>
      <c r="E213" s="61" t="n">
        <f aca="false">D213-C213</f>
        <v>-0.0556988071989548</v>
      </c>
    </row>
    <row r="214" customFormat="false" ht="13.8" hidden="false" customHeight="false" outlineLevel="0" collapsed="false">
      <c r="A214" s="60" t="n">
        <f aca="false">PLUS!E281</f>
        <v>45021</v>
      </c>
      <c r="B214" s="60" t="n">
        <f aca="false">PLUS!E221</f>
        <v>45114</v>
      </c>
      <c r="C214" s="58" t="n">
        <f aca="false">100*(PLUS!F221-PLUS!F281)/PLUS!F281</f>
        <v>0.408807236519185</v>
      </c>
      <c r="D214" s="58" t="n">
        <f aca="false">100*(SPLUS!F221-SPLUS!F281)/SPLUS!F281</f>
        <v>0.361263831173317</v>
      </c>
      <c r="E214" s="61" t="n">
        <f aca="false">D214-C214</f>
        <v>-0.0475434053458671</v>
      </c>
    </row>
    <row r="215" customFormat="false" ht="13.8" hidden="false" customHeight="false" outlineLevel="0" collapsed="false">
      <c r="A215" s="60" t="n">
        <f aca="false">PLUS!E282</f>
        <v>45020</v>
      </c>
      <c r="B215" s="60" t="n">
        <f aca="false">PLUS!E222</f>
        <v>45113</v>
      </c>
      <c r="C215" s="58" t="n">
        <f aca="false">100*(PLUS!F222-PLUS!F282)/PLUS!F282</f>
        <v>0.408835904628337</v>
      </c>
      <c r="D215" s="58" t="n">
        <f aca="false">100*(SPLUS!F222-SPLUS!F282)/SPLUS!F282</f>
        <v>0.341461970413219</v>
      </c>
      <c r="E215" s="61" t="n">
        <f aca="false">D215-C215</f>
        <v>-0.0673739342151183</v>
      </c>
    </row>
    <row r="216" customFormat="false" ht="13.8" hidden="false" customHeight="false" outlineLevel="0" collapsed="false">
      <c r="A216" s="60" t="n">
        <f aca="false">PLUS!E283</f>
        <v>45019</v>
      </c>
      <c r="B216" s="60" t="n">
        <f aca="false">PLUS!E223</f>
        <v>45112</v>
      </c>
      <c r="C216" s="58" t="n">
        <f aca="false">100*(PLUS!F223-PLUS!F283)/PLUS!F283</f>
        <v>0.409542910840269</v>
      </c>
      <c r="D216" s="58" t="n">
        <f aca="false">100*(SPLUS!F223-SPLUS!F283)/SPLUS!F283</f>
        <v>0.335543975998744</v>
      </c>
      <c r="E216" s="61" t="n">
        <f aca="false">D216-C216</f>
        <v>-0.0739989348415253</v>
      </c>
    </row>
    <row r="217" customFormat="false" ht="13.8" hidden="false" customHeight="false" outlineLevel="0" collapsed="false">
      <c r="A217" s="60" t="n">
        <f aca="false">PLUS!E284</f>
        <v>45016</v>
      </c>
      <c r="B217" s="60" t="n">
        <f aca="false">PLUS!E224</f>
        <v>45111</v>
      </c>
      <c r="C217" s="58" t="n">
        <f aca="false">100*(PLUS!F224-PLUS!F284)/PLUS!F284</f>
        <v>0.40536654814254</v>
      </c>
      <c r="D217" s="58" t="n">
        <f aca="false">100*(SPLUS!F224-SPLUS!F284)/SPLUS!F284</f>
        <v>0.319741049224323</v>
      </c>
      <c r="E217" s="61" t="n">
        <f aca="false">D217-C217</f>
        <v>-0.0856254989182167</v>
      </c>
    </row>
    <row r="218" customFormat="false" ht="13.8" hidden="false" customHeight="false" outlineLevel="0" collapsed="false">
      <c r="A218" s="60" t="n">
        <f aca="false">PLUS!E285</f>
        <v>45015</v>
      </c>
      <c r="B218" s="60" t="n">
        <f aca="false">PLUS!E225</f>
        <v>45110</v>
      </c>
      <c r="C218" s="58" t="n">
        <f aca="false">100*(PLUS!F225-PLUS!F285)/PLUS!F285</f>
        <v>0.405392136234204</v>
      </c>
      <c r="D218" s="58" t="n">
        <f aca="false">100*(SPLUS!F225-SPLUS!F285)/SPLUS!F285</f>
        <v>0.294045093492541</v>
      </c>
      <c r="E218" s="61" t="n">
        <f aca="false">D218-C218</f>
        <v>-0.111347042741662</v>
      </c>
    </row>
    <row r="219" customFormat="false" ht="13.8" hidden="false" customHeight="false" outlineLevel="0" collapsed="false">
      <c r="A219" s="60" t="n">
        <f aca="false">PLUS!E286</f>
        <v>45014</v>
      </c>
      <c r="B219" s="60" t="n">
        <f aca="false">PLUS!E226</f>
        <v>45107</v>
      </c>
      <c r="C219" s="58" t="n">
        <f aca="false">100*(PLUS!F226-PLUS!F286)/PLUS!F286</f>
        <v>0.398389608203453</v>
      </c>
      <c r="D219" s="58" t="n">
        <f aca="false">100*(SPLUS!F226-SPLUS!F286)/SPLUS!F286</f>
        <v>0.283160345712149</v>
      </c>
      <c r="E219" s="61" t="n">
        <f aca="false">D219-C219</f>
        <v>-0.115229262491303</v>
      </c>
    </row>
    <row r="220" customFormat="false" ht="13.8" hidden="false" customHeight="false" outlineLevel="0" collapsed="false">
      <c r="A220" s="60" t="n">
        <f aca="false">PLUS!E287</f>
        <v>45013</v>
      </c>
      <c r="B220" s="60" t="n">
        <f aca="false">PLUS!E227</f>
        <v>45106</v>
      </c>
      <c r="C220" s="58" t="n">
        <f aca="false">100*(PLUS!F227-PLUS!F287)/PLUS!F287</f>
        <v>0.39278675186399</v>
      </c>
      <c r="D220" s="58" t="n">
        <f aca="false">100*(SPLUS!F227-SPLUS!F287)/SPLUS!F287</f>
        <v>0.279208350598865</v>
      </c>
      <c r="E220" s="61" t="n">
        <f aca="false">D220-C220</f>
        <v>-0.113578401265125</v>
      </c>
    </row>
    <row r="221" customFormat="false" ht="13.8" hidden="false" customHeight="false" outlineLevel="0" collapsed="false">
      <c r="A221" s="60" t="n">
        <f aca="false">PLUS!E288</f>
        <v>45012</v>
      </c>
      <c r="B221" s="60" t="n">
        <f aca="false">PLUS!E228</f>
        <v>45105</v>
      </c>
      <c r="C221" s="58" t="n">
        <f aca="false">100*(PLUS!F228-PLUS!F288)/PLUS!F288</f>
        <v>0.394203386501681</v>
      </c>
      <c r="D221" s="58" t="n">
        <f aca="false">100*(SPLUS!F228-SPLUS!F288)/SPLUS!F288</f>
        <v>0.28910574560667</v>
      </c>
      <c r="E221" s="61" t="n">
        <f aca="false">D221-C221</f>
        <v>-0.105097640895011</v>
      </c>
    </row>
    <row r="222" customFormat="false" ht="13.8" hidden="false" customHeight="false" outlineLevel="0" collapsed="false">
      <c r="A222" s="60" t="n">
        <f aca="false">PLUS!E289</f>
        <v>45009</v>
      </c>
      <c r="B222" s="60" t="n">
        <f aca="false">PLUS!E229</f>
        <v>45104</v>
      </c>
      <c r="C222" s="58" t="n">
        <f aca="false">100*(PLUS!F229-PLUS!F289)/PLUS!F289</f>
        <v>0.401268344697926</v>
      </c>
      <c r="D222" s="58" t="n">
        <f aca="false">100*(SPLUS!F229-SPLUS!F289)/SPLUS!F289</f>
        <v>0.284211461221916</v>
      </c>
      <c r="E222" s="61" t="n">
        <f aca="false">D222-C222</f>
        <v>-0.11705688347601</v>
      </c>
    </row>
    <row r="223" customFormat="false" ht="13.8" hidden="false" customHeight="false" outlineLevel="0" collapsed="false">
      <c r="A223" s="60" t="n">
        <f aca="false">PLUS!E290</f>
        <v>45008</v>
      </c>
      <c r="B223" s="60" t="n">
        <f aca="false">PLUS!E230</f>
        <v>45103</v>
      </c>
      <c r="C223" s="58" t="n">
        <f aca="false">100*(PLUS!F230-PLUS!F290)/PLUS!F290</f>
        <v>0.397774706579764</v>
      </c>
      <c r="D223" s="58" t="n">
        <f aca="false">100*(SPLUS!F230-SPLUS!F290)/SPLUS!F290</f>
        <v>0.290189807823288</v>
      </c>
      <c r="E223" s="61" t="n">
        <f aca="false">D223-C223</f>
        <v>-0.107584898756476</v>
      </c>
    </row>
    <row r="224" customFormat="false" ht="13.8" hidden="false" customHeight="false" outlineLevel="0" collapsed="false">
      <c r="A224" s="60" t="n">
        <f aca="false">PLUS!E291</f>
        <v>45007</v>
      </c>
      <c r="B224" s="60" t="n">
        <f aca="false">PLUS!E231</f>
        <v>45100</v>
      </c>
      <c r="C224" s="58" t="n">
        <f aca="false">100*(PLUS!F231-PLUS!F291)/PLUS!F291</f>
        <v>0.390079629564669</v>
      </c>
      <c r="D224" s="58" t="n">
        <f aca="false">100*(SPLUS!F231-SPLUS!F291)/SPLUS!F291</f>
        <v>0.292192728744463</v>
      </c>
      <c r="E224" s="61" t="n">
        <f aca="false">D224-C224</f>
        <v>-0.0978869008202064</v>
      </c>
    </row>
    <row r="225" customFormat="false" ht="13.8" hidden="false" customHeight="false" outlineLevel="0" collapsed="false">
      <c r="A225" s="60" t="n">
        <f aca="false">PLUS!E292</f>
        <v>45006</v>
      </c>
      <c r="B225" s="60" t="n">
        <f aca="false">PLUS!E232</f>
        <v>45099</v>
      </c>
      <c r="C225" s="58" t="n">
        <f aca="false">100*(PLUS!F232-PLUS!F292)/PLUS!F292</f>
        <v>0.386587992619042</v>
      </c>
      <c r="D225" s="58" t="n">
        <f aca="false">100*(SPLUS!F232-SPLUS!F292)/SPLUS!F292</f>
        <v>0.296173439165969</v>
      </c>
      <c r="E225" s="61" t="n">
        <f aca="false">D225-C225</f>
        <v>-0.090414553453073</v>
      </c>
    </row>
    <row r="226" customFormat="false" ht="13.8" hidden="false" customHeight="false" outlineLevel="0" collapsed="false">
      <c r="A226" s="60" t="n">
        <f aca="false">PLUS!E293</f>
        <v>45005</v>
      </c>
      <c r="B226" s="60" t="n">
        <f aca="false">PLUS!E233</f>
        <v>45098</v>
      </c>
      <c r="C226" s="58" t="n">
        <f aca="false">100*(PLUS!F233-PLUS!F293)/PLUS!F293</f>
        <v>0.383795009963237</v>
      </c>
      <c r="D226" s="58" t="n">
        <f aca="false">100*(SPLUS!F233-SPLUS!F293)/SPLUS!F293</f>
        <v>0.318968241428339</v>
      </c>
      <c r="E226" s="61" t="n">
        <f aca="false">D226-C226</f>
        <v>-0.0648267685348981</v>
      </c>
    </row>
    <row r="227" customFormat="false" ht="13.8" hidden="false" customHeight="false" outlineLevel="0" collapsed="false">
      <c r="A227" s="60" t="n">
        <f aca="false">PLUS!E294</f>
        <v>45002</v>
      </c>
      <c r="B227" s="60" t="n">
        <f aca="false">PLUS!E234</f>
        <v>45097</v>
      </c>
      <c r="C227" s="58" t="n">
        <f aca="false">100*(PLUS!F234-PLUS!F294)/PLUS!F294</f>
        <v>0.388750105257253</v>
      </c>
      <c r="D227" s="58" t="n">
        <f aca="false">100*(SPLUS!F234-SPLUS!F294)/SPLUS!F294</f>
        <v>0.323934620512567</v>
      </c>
      <c r="E227" s="61" t="n">
        <f aca="false">D227-C227</f>
        <v>-0.064815484744686</v>
      </c>
    </row>
    <row r="228" customFormat="false" ht="13.8" hidden="false" customHeight="false" outlineLevel="0" collapsed="false">
      <c r="A228" s="60" t="n">
        <f aca="false">PLUS!E295</f>
        <v>45001</v>
      </c>
      <c r="B228" s="60" t="n">
        <f aca="false">PLUS!E235</f>
        <v>45096</v>
      </c>
      <c r="C228" s="58" t="n">
        <f aca="false">100*(PLUS!F235-PLUS!F295)/PLUS!F295</f>
        <v>0.393695261621384</v>
      </c>
      <c r="D228" s="58" t="n">
        <f aca="false">100*(SPLUS!F235-SPLUS!F295)/SPLUS!F295</f>
        <v>0.324973577376305</v>
      </c>
      <c r="E228" s="61" t="n">
        <f aca="false">D228-C228</f>
        <v>-0.0687216842450792</v>
      </c>
    </row>
    <row r="229" customFormat="false" ht="13.8" hidden="false" customHeight="false" outlineLevel="0" collapsed="false">
      <c r="A229" s="60" t="n">
        <f aca="false">PLUS!E296</f>
        <v>45000</v>
      </c>
      <c r="B229" s="60" t="n">
        <f aca="false">PLUS!E236</f>
        <v>45093</v>
      </c>
      <c r="C229" s="58" t="n">
        <f aca="false">100*(PLUS!F236-PLUS!F296)/PLUS!F296</f>
        <v>0.38389197686823</v>
      </c>
      <c r="D229" s="58" t="n">
        <f aca="false">100*(SPLUS!F236-SPLUS!F296)/SPLUS!F296</f>
        <v>0.335888722042193</v>
      </c>
      <c r="E229" s="61" t="n">
        <f aca="false">D229-C229</f>
        <v>-0.0480032548260377</v>
      </c>
    </row>
    <row r="230" customFormat="false" ht="13.8" hidden="false" customHeight="false" outlineLevel="0" collapsed="false">
      <c r="A230" s="60" t="n">
        <f aca="false">PLUS!E297</f>
        <v>44999</v>
      </c>
      <c r="B230" s="60" t="n">
        <f aca="false">PLUS!E237</f>
        <v>45092</v>
      </c>
      <c r="C230" s="58" t="n">
        <f aca="false">100*(PLUS!F237-PLUS!F297)/PLUS!F297</f>
        <v>0.390956756111769</v>
      </c>
      <c r="D230" s="58" t="n">
        <f aca="false">100*(SPLUS!F237-SPLUS!F297)/SPLUS!F297</f>
        <v>0.352742399241162</v>
      </c>
      <c r="E230" s="61" t="n">
        <f aca="false">D230-C230</f>
        <v>-0.0382143568706071</v>
      </c>
    </row>
    <row r="231" customFormat="false" ht="13.8" hidden="false" customHeight="false" outlineLevel="0" collapsed="false">
      <c r="A231" s="60" t="n">
        <f aca="false">PLUS!E298</f>
        <v>44998</v>
      </c>
      <c r="B231" s="60" t="n">
        <f aca="false">PLUS!E238</f>
        <v>45091</v>
      </c>
      <c r="C231" s="58" t="n">
        <f aca="false">100*(PLUS!F238-PLUS!F298)/PLUS!F298</f>
        <v>0.382533989373282</v>
      </c>
      <c r="D231" s="58" t="n">
        <f aca="false">100*(SPLUS!F238-SPLUS!F298)/SPLUS!F298</f>
        <v>0.37457995651315</v>
      </c>
      <c r="E231" s="61" t="n">
        <f aca="false">D231-C231</f>
        <v>-0.00795403286013241</v>
      </c>
    </row>
    <row r="232" customFormat="false" ht="13.8" hidden="false" customHeight="false" outlineLevel="0" collapsed="false">
      <c r="A232" s="60" t="n">
        <f aca="false">PLUS!E299</f>
        <v>44995</v>
      </c>
      <c r="B232" s="60" t="n">
        <f aca="false">PLUS!E239</f>
        <v>45090</v>
      </c>
      <c r="C232" s="58" t="n">
        <f aca="false">100*(PLUS!F239-PLUS!F299)/PLUS!F299</f>
        <v>0.393816864628078</v>
      </c>
      <c r="D232" s="58" t="n">
        <f aca="false">100*(SPLUS!F239-SPLUS!F299)/SPLUS!F299</f>
        <v>0.387462810489164</v>
      </c>
      <c r="E232" s="61" t="n">
        <f aca="false">D232-C232</f>
        <v>-0.00635405413891349</v>
      </c>
    </row>
    <row r="233" customFormat="false" ht="13.8" hidden="false" customHeight="false" outlineLevel="0" collapsed="false">
      <c r="A233" s="60" t="n">
        <f aca="false">PLUS!E300</f>
        <v>44994</v>
      </c>
      <c r="B233" s="60" t="n">
        <f aca="false">PLUS!E240</f>
        <v>45089</v>
      </c>
      <c r="C233" s="58" t="n">
        <f aca="false">100*(PLUS!F240-PLUS!F300)/PLUS!F300</f>
        <v>0.39734076533728</v>
      </c>
      <c r="D233" s="58" t="n">
        <f aca="false">100*(SPLUS!F240-SPLUS!F300)/SPLUS!F300</f>
        <v>0.392459246517788</v>
      </c>
      <c r="E233" s="61" t="n">
        <f aca="false">D233-C233</f>
        <v>-0.0048815188194925</v>
      </c>
    </row>
    <row r="234" customFormat="false" ht="13.8" hidden="false" customHeight="false" outlineLevel="0" collapsed="false">
      <c r="A234" s="60" t="n">
        <f aca="false">PLUS!E301</f>
        <v>44993</v>
      </c>
      <c r="B234" s="60" t="n">
        <f aca="false">PLUS!E241</f>
        <v>45086</v>
      </c>
      <c r="C234" s="58" t="n">
        <f aca="false">100*(PLUS!F241-PLUS!F301)/PLUS!F301</f>
        <v>0.392448697337101</v>
      </c>
      <c r="D234" s="58" t="n">
        <f aca="false">100*(SPLUS!F241-SPLUS!F301)/SPLUS!F301</f>
        <v>0.397417773076433</v>
      </c>
      <c r="E234" s="61" t="n">
        <f aca="false">D234-C234</f>
        <v>0.00496907573933186</v>
      </c>
    </row>
    <row r="235" customFormat="false" ht="13.8" hidden="false" customHeight="false" outlineLevel="0" collapsed="false">
      <c r="A235" s="60" t="n">
        <f aca="false">PLUS!E302</f>
        <v>44992</v>
      </c>
      <c r="B235" s="60" t="n">
        <f aca="false">PLUS!E242</f>
        <v>45085</v>
      </c>
      <c r="C235" s="58" t="n">
        <f aca="false">100*(PLUS!F242-PLUS!F302)/PLUS!F302</f>
        <v>0.393872163558756</v>
      </c>
      <c r="D235" s="58" t="n">
        <f aca="false">100*(SPLUS!F242-SPLUS!F302)/SPLUS!F302</f>
        <v>0.424235831611021</v>
      </c>
      <c r="E235" s="61" t="n">
        <f aca="false">D235-C235</f>
        <v>0.0303636680522651</v>
      </c>
    </row>
    <row r="236" customFormat="false" ht="13.8" hidden="false" customHeight="false" outlineLevel="0" collapsed="false">
      <c r="A236" s="60" t="n">
        <f aca="false">PLUS!E303</f>
        <v>44988</v>
      </c>
      <c r="B236" s="60" t="n">
        <f aca="false">PLUS!E243</f>
        <v>45084</v>
      </c>
      <c r="C236" s="58" t="n">
        <f aca="false">100*(PLUS!F243-PLUS!F303)/PLUS!F303</f>
        <v>0.40657542711486</v>
      </c>
      <c r="D236" s="58" t="n">
        <f aca="false">100*(SPLUS!F243-SPLUS!F303)/SPLUS!F303</f>
        <v>0.430207488577248</v>
      </c>
      <c r="E236" s="61" t="n">
        <f aca="false">D236-C236</f>
        <v>0.0236320614623884</v>
      </c>
    </row>
    <row r="237" customFormat="false" ht="13.8" hidden="false" customHeight="false" outlineLevel="0" collapsed="false">
      <c r="A237" s="60" t="n">
        <f aca="false">PLUS!E304</f>
        <v>44987</v>
      </c>
      <c r="B237" s="60" t="n">
        <f aca="false">PLUS!E244</f>
        <v>45083</v>
      </c>
      <c r="C237" s="58" t="n">
        <f aca="false">100*(PLUS!F244-PLUS!F304)/PLUS!F304</f>
        <v>0.409412987450748</v>
      </c>
      <c r="D237" s="58" t="n">
        <f aca="false">100*(SPLUS!F244-SPLUS!F304)/SPLUS!F304</f>
        <v>0.412426193513918</v>
      </c>
      <c r="E237" s="61" t="n">
        <f aca="false">D237-C237</f>
        <v>0.00301320606316957</v>
      </c>
    </row>
    <row r="238" customFormat="false" ht="13.8" hidden="false" customHeight="false" outlineLevel="0" collapsed="false">
      <c r="A238" s="60" t="n">
        <f aca="false">PLUS!E305</f>
        <v>44986</v>
      </c>
      <c r="B238" s="60" t="n">
        <f aca="false">PLUS!E245</f>
        <v>45079</v>
      </c>
      <c r="C238" s="58" t="n">
        <f aca="false">100*(PLUS!F245-PLUS!F305)/PLUS!F305</f>
        <v>0.400309010464208</v>
      </c>
      <c r="D238" s="58" t="n">
        <f aca="false">100*(SPLUS!F245-SPLUS!F305)/SPLUS!F305</f>
        <v>0.40750118689666</v>
      </c>
      <c r="E238" s="61" t="n">
        <f aca="false">D238-C238</f>
        <v>0.00719217643245168</v>
      </c>
    </row>
    <row r="239" customFormat="false" ht="13.8" hidden="false" customHeight="false" outlineLevel="0" collapsed="false">
      <c r="A239" s="60" t="n">
        <f aca="false">PLUS!E306</f>
        <v>44985</v>
      </c>
      <c r="B239" s="60" t="n">
        <f aca="false">PLUS!E246</f>
        <v>45078</v>
      </c>
      <c r="C239" s="58" t="n">
        <f aca="false">100*(PLUS!F246-PLUS!F306)/PLUS!F306</f>
        <v>0.395415150791522</v>
      </c>
      <c r="D239" s="58" t="n">
        <f aca="false">100*(SPLUS!F246-SPLUS!F306)/SPLUS!F306</f>
        <v>0.416444101529266</v>
      </c>
      <c r="E239" s="61" t="n">
        <f aca="false">D239-C239</f>
        <v>0.0210289507377438</v>
      </c>
    </row>
    <row r="240" customFormat="false" ht="13.8" hidden="false" customHeight="false" outlineLevel="0" collapsed="false">
      <c r="A240" s="60" t="n">
        <f aca="false">PLUS!E307</f>
        <v>44984</v>
      </c>
      <c r="B240" s="60" t="n">
        <f aca="false">PLUS!E247</f>
        <v>45077</v>
      </c>
      <c r="C240" s="58" t="n">
        <f aca="false">100*(PLUS!F247-PLUS!F307)/PLUS!F307</f>
        <v>0.396134179917964</v>
      </c>
      <c r="D240" s="58" t="n">
        <f aca="false">100*(SPLUS!F247-SPLUS!F307)/SPLUS!F307</f>
        <v>0.413488836790617</v>
      </c>
      <c r="E240" s="61" t="n">
        <f aca="false">D240-C240</f>
        <v>0.0173546568726535</v>
      </c>
    </row>
    <row r="241" customFormat="false" ht="13.8" hidden="false" customHeight="false" outlineLevel="0" collapsed="false">
      <c r="A241" s="60" t="n">
        <f aca="false">PLUS!E308</f>
        <v>44981</v>
      </c>
      <c r="B241" s="60" t="n">
        <f aca="false">PLUS!E248</f>
        <v>45076</v>
      </c>
      <c r="C241" s="58" t="n">
        <f aca="false">100*(PLUS!F248-PLUS!F308)/PLUS!F308</f>
        <v>0.403203146951387</v>
      </c>
      <c r="D241" s="58" t="n">
        <f aca="false">100*(SPLUS!F248-SPLUS!F308)/SPLUS!F308</f>
        <v>0.410541519102556</v>
      </c>
      <c r="E241" s="61" t="n">
        <f aca="false">D241-C241</f>
        <v>0.00733837215116911</v>
      </c>
    </row>
    <row r="242" customFormat="false" ht="13.8" hidden="false" customHeight="false" outlineLevel="0" collapsed="false">
      <c r="A242" s="60" t="n">
        <f aca="false">PLUS!E309</f>
        <v>44980</v>
      </c>
      <c r="B242" s="60" t="n">
        <f aca="false">PLUS!E249</f>
        <v>45075</v>
      </c>
      <c r="C242" s="58" t="n">
        <f aca="false">100*(PLUS!F249-PLUS!F309)/PLUS!F309</f>
        <v>0.406021481205703</v>
      </c>
      <c r="D242" s="58" t="n">
        <f aca="false">100*(SPLUS!F249-SPLUS!F309)/SPLUS!F309</f>
        <v>0.405655430341033</v>
      </c>
      <c r="E242" s="61" t="n">
        <f aca="false">D242-C242</f>
        <v>-0.000366050864669842</v>
      </c>
    </row>
    <row r="243" customFormat="false" ht="13.8" hidden="false" customHeight="false" outlineLevel="0" collapsed="false">
      <c r="A243" s="60" t="n">
        <f aca="false">PLUS!E310</f>
        <v>44979</v>
      </c>
      <c r="B243" s="60" t="n">
        <f aca="false">PLUS!E250</f>
        <v>45072</v>
      </c>
      <c r="C243" s="58" t="n">
        <f aca="false">100*(PLUS!F250-PLUS!F310)/PLUS!F310</f>
        <v>0.401846244634439</v>
      </c>
      <c r="D243" s="58" t="n">
        <f aca="false">100*(SPLUS!F250-SPLUS!F310)/SPLUS!F310</f>
        <v>0.393774796434257</v>
      </c>
      <c r="E243" s="61" t="n">
        <f aca="false">D243-C243</f>
        <v>-0.00807144820018224</v>
      </c>
    </row>
    <row r="244" customFormat="false" ht="13.8" hidden="false" customHeight="false" outlineLevel="0" collapsed="false">
      <c r="A244" s="60" t="n">
        <f aca="false">PLUS!E311</f>
        <v>44978</v>
      </c>
      <c r="B244" s="60" t="n">
        <f aca="false">PLUS!E251</f>
        <v>45071</v>
      </c>
      <c r="C244" s="58" t="n">
        <f aca="false">100*(PLUS!F251-PLUS!F311)/PLUS!F311</f>
        <v>0.394110126030931</v>
      </c>
      <c r="D244" s="58" t="n">
        <f aca="false">100*(SPLUS!F251-SPLUS!F311)/SPLUS!F311</f>
        <v>0.419536135518076</v>
      </c>
      <c r="E244" s="61" t="n">
        <f aca="false">D244-C244</f>
        <v>0.0254260094871453</v>
      </c>
    </row>
    <row r="245" customFormat="false" ht="13.8" hidden="false" customHeight="false" outlineLevel="0" collapsed="false">
      <c r="A245" s="60" t="n">
        <f aca="false">PLUS!E312</f>
        <v>44977</v>
      </c>
      <c r="B245" s="60" t="n">
        <f aca="false">PLUS!E252</f>
        <v>45070</v>
      </c>
      <c r="C245" s="58" t="n">
        <f aca="false">100*(PLUS!F252-PLUS!F312)/PLUS!F312</f>
        <v>0.396942489005043</v>
      </c>
      <c r="D245" s="58" t="n">
        <f aca="false">100*(SPLUS!F252-SPLUS!F312)/SPLUS!F312</f>
        <v>0.429477600862915</v>
      </c>
      <c r="E245" s="61" t="n">
        <f aca="false">D245-C245</f>
        <v>0.0325351118578719</v>
      </c>
    </row>
    <row r="246" customFormat="false" ht="13.8" hidden="false" customHeight="false" outlineLevel="0" collapsed="false">
      <c r="A246" s="60" t="n">
        <f aca="false">PLUS!E313</f>
        <v>44974</v>
      </c>
      <c r="B246" s="60" t="n">
        <f aca="false">PLUS!E253</f>
        <v>45069</v>
      </c>
      <c r="C246" s="58" t="n">
        <f aca="false">100*(PLUS!F253-PLUS!F313)/PLUS!F313</f>
        <v>0.40612703766161</v>
      </c>
      <c r="D246" s="58" t="n">
        <f aca="false">100*(SPLUS!F253-SPLUS!F313)/SPLUS!F313</f>
        <v>0.437398567074378</v>
      </c>
      <c r="E246" s="61" t="n">
        <f aca="false">D246-C246</f>
        <v>0.031271529412768</v>
      </c>
    </row>
    <row r="247" customFormat="false" ht="13.8" hidden="false" customHeight="false" outlineLevel="0" collapsed="false">
      <c r="A247" s="60" t="n">
        <f aca="false">PLUS!E314</f>
        <v>44973</v>
      </c>
      <c r="B247" s="60" t="n">
        <f aca="false">PLUS!E254</f>
        <v>45068</v>
      </c>
      <c r="C247" s="58" t="n">
        <f aca="false">100*(PLUS!F254-PLUS!F314)/PLUS!F314</f>
        <v>0.407552366965784</v>
      </c>
      <c r="D247" s="58" t="n">
        <f aca="false">100*(SPLUS!F254-SPLUS!F314)/SPLUS!F314</f>
        <v>0.434455594481728</v>
      </c>
      <c r="E247" s="61" t="n">
        <f aca="false">D247-C247</f>
        <v>0.0269032275159444</v>
      </c>
    </row>
    <row r="248" customFormat="false" ht="13.8" hidden="false" customHeight="false" outlineLevel="0" collapsed="false">
      <c r="A248" s="60" t="n">
        <f aca="false">PLUS!E315</f>
        <v>44972</v>
      </c>
      <c r="B248" s="60" t="n">
        <f aca="false">PLUS!E255</f>
        <v>45065</v>
      </c>
      <c r="C248" s="58" t="n">
        <f aca="false">100*(PLUS!F255-PLUS!F315)/PLUS!F315</f>
        <v>0.403361816955259</v>
      </c>
      <c r="D248" s="58" t="n">
        <f aca="false">100*(SPLUS!F255-SPLUS!F315)/SPLUS!F315</f>
        <v>0.425506649778333</v>
      </c>
      <c r="E248" s="61" t="n">
        <f aca="false">D248-C248</f>
        <v>0.022144832823074</v>
      </c>
    </row>
    <row r="249" customFormat="false" ht="13.8" hidden="false" customHeight="false" outlineLevel="0" collapsed="false">
      <c r="A249" s="60" t="n">
        <f aca="false">PLUS!E316</f>
        <v>44971</v>
      </c>
      <c r="B249" s="60" t="n">
        <f aca="false">PLUS!E256</f>
        <v>45064</v>
      </c>
      <c r="C249" s="58" t="n">
        <f aca="false">100*(PLUS!F256-PLUS!F316)/PLUS!F316</f>
        <v>0.4012705730228</v>
      </c>
      <c r="D249" s="58" t="n">
        <f aca="false">100*(SPLUS!F256-SPLUS!F316)/SPLUS!F316</f>
        <v>0.418583939438928</v>
      </c>
      <c r="E249" s="61" t="n">
        <f aca="false">D249-C249</f>
        <v>0.0173133664161284</v>
      </c>
    </row>
    <row r="250" customFormat="false" ht="13.8" hidden="false" customHeight="false" outlineLevel="0" collapsed="false">
      <c r="A250" s="60" t="n">
        <f aca="false">PLUS!E317</f>
        <v>44970</v>
      </c>
      <c r="B250" s="60" t="n">
        <f aca="false">PLUS!E257</f>
        <v>45063</v>
      </c>
      <c r="C250" s="58" t="n">
        <f aca="false">100*(PLUS!F257-PLUS!F317)/PLUS!F317</f>
        <v>0.3935430824262</v>
      </c>
      <c r="D250" s="58" t="n">
        <f aca="false">100*(SPLUS!F257-SPLUS!F317)/SPLUS!F317</f>
        <v>0.425527703832711</v>
      </c>
      <c r="E250" s="61" t="n">
        <f aca="false">D250-C250</f>
        <v>0.0319846214065111</v>
      </c>
    </row>
    <row r="251" customFormat="false" ht="13.8" hidden="false" customHeight="false" outlineLevel="0" collapsed="false">
      <c r="A251" s="60" t="n">
        <f aca="false">PLUS!E318</f>
        <v>44967</v>
      </c>
      <c r="B251" s="60" t="n">
        <f aca="false">PLUS!E258</f>
        <v>45062</v>
      </c>
      <c r="C251" s="58" t="n">
        <f aca="false">100*(PLUS!F258-PLUS!F318)/PLUS!F318</f>
        <v>0.395681936381656</v>
      </c>
      <c r="D251" s="58" t="n">
        <f aca="false">100*(SPLUS!F258-SPLUS!F318)/SPLUS!F318</f>
        <v>0.431469569520036</v>
      </c>
      <c r="E251" s="61" t="n">
        <f aca="false">D251-C251</f>
        <v>0.0357876331383805</v>
      </c>
    </row>
    <row r="252" customFormat="false" ht="13.8" hidden="false" customHeight="false" outlineLevel="0" collapsed="false">
      <c r="A252" s="60" t="n">
        <f aca="false">PLUS!E319</f>
        <v>44966</v>
      </c>
      <c r="B252" s="60" t="n">
        <f aca="false">PLUS!E259</f>
        <v>45061</v>
      </c>
      <c r="C252" s="58" t="n">
        <f aca="false">100*(PLUS!F259-PLUS!F319)/PLUS!F319</f>
        <v>0.394981902519594</v>
      </c>
      <c r="D252" s="58" t="n">
        <f aca="false">100*(SPLUS!F259-SPLUS!F319)/SPLUS!F319</f>
        <v>0.426529965956763</v>
      </c>
      <c r="E252" s="61" t="n">
        <f aca="false">D252-C252</f>
        <v>0.0315480634371691</v>
      </c>
    </row>
    <row r="253" customFormat="false" ht="13.8" hidden="false" customHeight="false" outlineLevel="0" collapsed="false">
      <c r="A253" s="60" t="n">
        <f aca="false">PLUS!E320</f>
        <v>44965</v>
      </c>
      <c r="B253" s="60" t="n">
        <f aca="false">PLUS!E260</f>
        <v>45058</v>
      </c>
      <c r="C253" s="58" t="n">
        <f aca="false">100*(PLUS!F260-PLUS!F320)/PLUS!F320</f>
        <v>0.378127635648023</v>
      </c>
      <c r="D253" s="58" t="n">
        <f aca="false">100*(SPLUS!F260-SPLUS!F320)/SPLUS!F320</f>
        <v>0.424571716991771</v>
      </c>
      <c r="E253" s="61" t="n">
        <f aca="false">D253-C253</f>
        <v>0.0464440813437476</v>
      </c>
    </row>
    <row r="254" customFormat="false" ht="13.8" hidden="false" customHeight="false" outlineLevel="0" collapsed="false">
      <c r="A254" s="60" t="n">
        <f aca="false">PLUS!E321</f>
        <v>44964</v>
      </c>
      <c r="B254" s="60" t="n">
        <f aca="false">PLUS!E261</f>
        <v>45057</v>
      </c>
      <c r="C254" s="58" t="n">
        <f aca="false">100*(PLUS!F261-PLUS!F321)/PLUS!F321</f>
        <v>0.378135608706952</v>
      </c>
      <c r="D254" s="58" t="n">
        <f aca="false">100*(SPLUS!F261-SPLUS!F321)/SPLUS!F321</f>
        <v>0.423582039329788</v>
      </c>
      <c r="E254" s="61" t="n">
        <f aca="false">D254-C254</f>
        <v>0.0454464306228359</v>
      </c>
    </row>
    <row r="255" customFormat="false" ht="13.8" hidden="false" customHeight="false" outlineLevel="0" collapsed="false">
      <c r="A255" s="60" t="n">
        <f aca="false">PLUS!E322</f>
        <v>44963</v>
      </c>
      <c r="B255" s="60" t="n">
        <f aca="false">PLUS!E262</f>
        <v>45056</v>
      </c>
      <c r="C255" s="58" t="n">
        <f aca="false">100*(PLUS!F262-PLUS!F322)/PLUS!F322</f>
        <v>0.376034974767009</v>
      </c>
      <c r="D255" s="58" t="n">
        <f aca="false">100*(SPLUS!F262-SPLUS!F322)/SPLUS!F322</f>
        <v>0.422604908946951</v>
      </c>
      <c r="E255" s="61" t="n">
        <f aca="false">D255-C255</f>
        <v>0.0465699341799424</v>
      </c>
    </row>
    <row r="256" customFormat="false" ht="13.8" hidden="false" customHeight="false" outlineLevel="0" collapsed="false">
      <c r="A256" s="60" t="n">
        <f aca="false">PLUS!E323</f>
        <v>44960</v>
      </c>
      <c r="B256" s="60" t="n">
        <f aca="false">PLUS!E263</f>
        <v>45055</v>
      </c>
      <c r="C256" s="58" t="n">
        <f aca="false">100*(PLUS!F263-PLUS!F323)/PLUS!F323</f>
        <v>0.385910404116377</v>
      </c>
      <c r="D256" s="58" t="n">
        <f aca="false">100*(SPLUS!F263-SPLUS!F323)/SPLUS!F323</f>
        <v>0.433504557736284</v>
      </c>
      <c r="E256" s="61" t="n">
        <f aca="false">D256-C256</f>
        <v>0.0475941536199069</v>
      </c>
    </row>
    <row r="257" customFormat="false" ht="13.8" hidden="false" customHeight="false" outlineLevel="0" collapsed="false">
      <c r="A257" s="60" t="n">
        <f aca="false">PLUS!E324</f>
        <v>44959</v>
      </c>
      <c r="B257" s="60" t="n">
        <f aca="false">PLUS!E264</f>
        <v>45054</v>
      </c>
      <c r="C257" s="58" t="n">
        <f aca="false">100*(PLUS!F264-PLUS!F324)/PLUS!F324</f>
        <v>0.38802465924828</v>
      </c>
      <c r="D257" s="58" t="n">
        <f aca="false">100*(SPLUS!F264-SPLUS!F324)/SPLUS!F324</f>
        <v>0.416703783987089</v>
      </c>
      <c r="E257" s="61" t="n">
        <f aca="false">D257-C257</f>
        <v>0.0286791247388092</v>
      </c>
    </row>
    <row r="258" customFormat="false" ht="13.8" hidden="false" customHeight="false" outlineLevel="0" collapsed="false">
      <c r="A258" s="60" t="n">
        <f aca="false">PLUS!E325</f>
        <v>44958</v>
      </c>
      <c r="B258" s="60" t="n">
        <f aca="false">PLUS!E265</f>
        <v>45049</v>
      </c>
      <c r="C258" s="58" t="n">
        <f aca="false">100*(PLUS!F265-PLUS!F325)/PLUS!F325</f>
        <v>0.371164458191273</v>
      </c>
      <c r="D258" s="58" t="n">
        <f aca="false">100*(SPLUS!F265-SPLUS!F325)/SPLUS!F325</f>
        <v>0.411787414747144</v>
      </c>
      <c r="E258" s="61" t="n">
        <f aca="false">D258-C258</f>
        <v>0.0406229565558714</v>
      </c>
    </row>
    <row r="259" customFormat="false" ht="13.8" hidden="false" customHeight="false" outlineLevel="0" collapsed="false">
      <c r="A259" s="60" t="n">
        <f aca="false">PLUS!E326</f>
        <v>44957</v>
      </c>
      <c r="B259" s="60" t="n">
        <f aca="false">PLUS!E266</f>
        <v>45048</v>
      </c>
      <c r="C259" s="58" t="n">
        <f aca="false">100*(PLUS!F266-PLUS!F326)/PLUS!F326</f>
        <v>0.37047712110454</v>
      </c>
      <c r="D259" s="58" t="n">
        <f aca="false">100*(SPLUS!F266-SPLUS!F326)/SPLUS!F326</f>
        <v>0.396927523607773</v>
      </c>
      <c r="E259" s="61" t="n">
        <f aca="false">D259-C259</f>
        <v>0.026450402503233</v>
      </c>
    </row>
    <row r="260" customFormat="false" ht="13.8" hidden="false" customHeight="false" outlineLevel="0" collapsed="false">
      <c r="A260" s="60" t="n">
        <f aca="false">PLUS!E327</f>
        <v>44956</v>
      </c>
      <c r="B260" s="60" t="n">
        <f aca="false">PLUS!E267</f>
        <v>45044</v>
      </c>
      <c r="C260" s="58" t="n">
        <f aca="false">100*(PLUS!F267-PLUS!F327)/PLUS!F327</f>
        <v>0.364866004893</v>
      </c>
      <c r="D260" s="58" t="n">
        <f aca="false">100*(SPLUS!F267-SPLUS!F327)/SPLUS!F327</f>
        <v>0.392995377107275</v>
      </c>
      <c r="E260" s="61" t="n">
        <f aca="false">D260-C260</f>
        <v>0.0281293722142757</v>
      </c>
    </row>
    <row r="261" customFormat="false" ht="13.8" hidden="false" customHeight="false" outlineLevel="0" collapsed="false">
      <c r="A261" s="60" t="n">
        <f aca="false">PLUS!E328</f>
        <v>44953</v>
      </c>
      <c r="B261" s="60" t="n">
        <f aca="false">PLUS!E268</f>
        <v>45043</v>
      </c>
      <c r="C261" s="58" t="n">
        <f aca="false">100*(PLUS!F268-PLUS!F328)/PLUS!F328</f>
        <v>0.362084481691877</v>
      </c>
      <c r="D261" s="58" t="n">
        <f aca="false">100*(SPLUS!F268-SPLUS!F328)/SPLUS!F328</f>
        <v>0.39298370651937</v>
      </c>
      <c r="E261" s="61" t="n">
        <f aca="false">D261-C261</f>
        <v>0.0308992248274939</v>
      </c>
    </row>
    <row r="262" customFormat="false" ht="13.8" hidden="false" customHeight="false" outlineLevel="0" collapsed="false">
      <c r="A262" s="60" t="n">
        <f aca="false">PLUS!E329</f>
        <v>44952</v>
      </c>
      <c r="B262" s="60" t="n">
        <f aca="false">PLUS!E269</f>
        <v>45042</v>
      </c>
      <c r="C262" s="58" t="n">
        <f aca="false">100*(PLUS!F269-PLUS!F329)/PLUS!F329</f>
        <v>0.362810515879982</v>
      </c>
      <c r="D262" s="58" t="n">
        <f aca="false">100*(SPLUS!F269-SPLUS!F329)/SPLUS!F329</f>
        <v>0.373097401183629</v>
      </c>
      <c r="E262" s="61" t="n">
        <f aca="false">D262-C262</f>
        <v>0.0102868853036463</v>
      </c>
    </row>
    <row r="263" customFormat="false" ht="13.8" hidden="false" customHeight="false" outlineLevel="0" collapsed="false">
      <c r="A263" s="60" t="n">
        <f aca="false">PLUS!E330</f>
        <v>44951</v>
      </c>
      <c r="B263" s="60" t="n">
        <f aca="false">PLUS!E270</f>
        <v>45041</v>
      </c>
      <c r="C263" s="58" t="n">
        <f aca="false">100*(PLUS!F270-PLUS!F330)/PLUS!F330</f>
        <v>0.355764295607795</v>
      </c>
      <c r="D263" s="58" t="n">
        <f aca="false">100*(SPLUS!F270-SPLUS!F330)/SPLUS!F330</f>
        <v>0.35326947435084</v>
      </c>
      <c r="E263" s="61" t="n">
        <f aca="false">D263-C263</f>
        <v>-0.00249482125695488</v>
      </c>
    </row>
    <row r="264" customFormat="false" ht="13.8" hidden="false" customHeight="false" outlineLevel="0" collapsed="false">
      <c r="A264" s="60" t="n">
        <f aca="false">PLUS!E331</f>
        <v>44950</v>
      </c>
      <c r="B264" s="60" t="n">
        <f aca="false">PLUS!E271</f>
        <v>45040</v>
      </c>
      <c r="C264" s="58" t="n">
        <f aca="false">100*(PLUS!F271-PLUS!F331)/PLUS!F331</f>
        <v>0.345911286410332</v>
      </c>
      <c r="D264" s="58" t="n">
        <f aca="false">100*(SPLUS!F271-SPLUS!F331)/SPLUS!F331</f>
        <v>0.338426219126014</v>
      </c>
      <c r="E264" s="61" t="n">
        <f aca="false">D264-C264</f>
        <v>-0.00748506728431853</v>
      </c>
    </row>
    <row r="265" customFormat="false" ht="13.8" hidden="false" customHeight="false" outlineLevel="0" collapsed="false">
      <c r="A265" s="60" t="n">
        <f aca="false">PLUS!E332</f>
        <v>44949</v>
      </c>
      <c r="B265" s="60" t="n">
        <f aca="false">PLUS!E272</f>
        <v>45037</v>
      </c>
      <c r="C265" s="58" t="n">
        <f aca="false">100*(PLUS!F272-PLUS!F332)/PLUS!F332</f>
        <v>0.33607064514315</v>
      </c>
      <c r="D265" s="58" t="n">
        <f aca="false">100*(SPLUS!F272-SPLUS!F332)/SPLUS!F332</f>
        <v>0.329520265991121</v>
      </c>
      <c r="E265" s="61" t="n">
        <f aca="false">D265-C265</f>
        <v>-0.0065503791520285</v>
      </c>
    </row>
    <row r="266" customFormat="false" ht="13.8" hidden="false" customHeight="false" outlineLevel="0" collapsed="false">
      <c r="A266" s="60" t="n">
        <f aca="false">PLUS!E333</f>
        <v>44946</v>
      </c>
      <c r="B266" s="60" t="n">
        <f aca="false">PLUS!E273</f>
        <v>45036</v>
      </c>
      <c r="C266" s="58" t="n">
        <f aca="false">100*(PLUS!F273-PLUS!F333)/PLUS!F333</f>
        <v>0.337500527344562</v>
      </c>
      <c r="D266" s="58" t="n">
        <f aca="false">100*(SPLUS!F273-SPLUS!F333)/SPLUS!F333</f>
        <v>0.32754764779228</v>
      </c>
      <c r="E266" s="61" t="n">
        <f aca="false">D266-C266</f>
        <v>-0.00995287955228219</v>
      </c>
    </row>
    <row r="267" customFormat="false" ht="13.8" hidden="false" customHeight="false" outlineLevel="0" collapsed="false">
      <c r="A267" s="60" t="n">
        <f aca="false">PLUS!E334</f>
        <v>44945</v>
      </c>
      <c r="B267" s="60" t="n">
        <f aca="false">PLUS!E274</f>
        <v>45035</v>
      </c>
      <c r="C267" s="58" t="n">
        <f aca="false">100*(PLUS!F274-PLUS!F334)/PLUS!F334</f>
        <v>0.337510019828714</v>
      </c>
      <c r="D267" s="58" t="n">
        <f aca="false">100*(SPLUS!F274-SPLUS!F334)/SPLUS!F334</f>
        <v>0.323598974775115</v>
      </c>
      <c r="E267" s="61" t="n">
        <f aca="false">D267-C267</f>
        <v>-0.0139110450535987</v>
      </c>
    </row>
    <row r="268" customFormat="false" ht="13.8" hidden="false" customHeight="false" outlineLevel="0" collapsed="false">
      <c r="A268" s="60" t="n">
        <f aca="false">PLUS!E335</f>
        <v>44944</v>
      </c>
      <c r="B268" s="60" t="n">
        <f aca="false">PLUS!E275</f>
        <v>45034</v>
      </c>
      <c r="C268" s="58" t="n">
        <f aca="false">100*(PLUS!F275-PLUS!F335)/PLUS!F335</f>
        <v>0.326958233722402</v>
      </c>
      <c r="D268" s="58" t="n">
        <f aca="false">100*(SPLUS!F275-SPLUS!F335)/SPLUS!F335</f>
        <v>0.320623831058958</v>
      </c>
      <c r="E268" s="61" t="n">
        <f aca="false">D268-C268</f>
        <v>-0.00633440266344393</v>
      </c>
    </row>
    <row r="269" customFormat="false" ht="13.8" hidden="false" customHeight="false" outlineLevel="0" collapsed="false">
      <c r="A269" s="60" t="n">
        <f aca="false">PLUS!E336</f>
        <v>44943</v>
      </c>
      <c r="B269" s="60" t="n">
        <f aca="false">PLUS!E276</f>
        <v>45033</v>
      </c>
      <c r="C269" s="58" t="n">
        <f aca="false">100*(PLUS!F276-PLUS!F336)/PLUS!F336</f>
        <v>0.326264274061992</v>
      </c>
      <c r="D269" s="58" t="n">
        <f aca="false">100*(SPLUS!F276-SPLUS!F336)/SPLUS!F336</f>
        <v>0.298850119737969</v>
      </c>
      <c r="E269" s="61" t="n">
        <f aca="false">D269-C269</f>
        <v>-0.0274141543240232</v>
      </c>
    </row>
    <row r="270" customFormat="false" ht="13.8" hidden="false" customHeight="false" outlineLevel="0" collapsed="false">
      <c r="A270" s="60" t="n">
        <f aca="false">PLUS!E337</f>
        <v>44942</v>
      </c>
      <c r="B270" s="60" t="n">
        <f aca="false">PLUS!E277</f>
        <v>45028</v>
      </c>
      <c r="C270" s="58" t="n">
        <f aca="false">100*(PLUS!F277-PLUS!F337)/PLUS!F337</f>
        <v>0.314323887209061</v>
      </c>
      <c r="D270" s="58" t="n">
        <f aca="false">100*(SPLUS!F277-SPLUS!F337)/SPLUS!F337</f>
        <v>0.303828035311345</v>
      </c>
      <c r="E270" s="61" t="n">
        <f aca="false">D270-C270</f>
        <v>-0.0104958518977168</v>
      </c>
    </row>
    <row r="271" customFormat="false" ht="13.8" hidden="false" customHeight="false" outlineLevel="0" collapsed="false">
      <c r="A271" s="60" t="n">
        <f aca="false">PLUS!E338</f>
        <v>44939</v>
      </c>
      <c r="B271" s="60" t="n">
        <f aca="false">PLUS!E278</f>
        <v>45027</v>
      </c>
      <c r="C271" s="58" t="n">
        <f aca="false">100*(PLUS!F278-PLUS!F338)/PLUS!F338</f>
        <v>0.318581083456986</v>
      </c>
      <c r="D271" s="58" t="n">
        <f aca="false">100*(SPLUS!F278-SPLUS!F338)/SPLUS!F338</f>
        <v>0.308822219362758</v>
      </c>
      <c r="E271" s="61" t="n">
        <f aca="false">D271-C271</f>
        <v>-0.00975886409422771</v>
      </c>
    </row>
    <row r="272" customFormat="false" ht="13.8" hidden="false" customHeight="false" outlineLevel="0" collapsed="false">
      <c r="A272" s="60" t="n">
        <f aca="false">PLUS!E339</f>
        <v>44938</v>
      </c>
      <c r="B272" s="60" t="n">
        <f aca="false">PLUS!E279</f>
        <v>45026</v>
      </c>
      <c r="C272" s="58" t="n">
        <f aca="false">100*(PLUS!F279-PLUS!F339)/PLUS!F339</f>
        <v>0.31014839299529</v>
      </c>
      <c r="D272" s="58" t="n">
        <f aca="false">100*(SPLUS!F279-SPLUS!F339)/SPLUS!F339</f>
        <v>0.305861857343645</v>
      </c>
      <c r="E272" s="61" t="n">
        <f aca="false">D272-C272</f>
        <v>-0.00428653565164522</v>
      </c>
    </row>
    <row r="273" customFormat="false" ht="13.8" hidden="false" customHeight="false" outlineLevel="0" collapsed="false">
      <c r="A273" s="60" t="n">
        <f aca="false">PLUS!E340</f>
        <v>44937</v>
      </c>
      <c r="B273" s="60" t="n">
        <f aca="false">PLUS!E280</f>
        <v>45023</v>
      </c>
      <c r="C273" s="58" t="n">
        <f aca="false">100*(PLUS!F280-PLUS!F340)/PLUS!F340</f>
        <v>0.309464696408103</v>
      </c>
      <c r="D273" s="58" t="n">
        <f aca="false">100*(SPLUS!F280-SPLUS!F340)/SPLUS!F340</f>
        <v>0.292999683243589</v>
      </c>
      <c r="E273" s="61" t="n">
        <f aca="false">D273-C273</f>
        <v>-0.0164650131645143</v>
      </c>
    </row>
    <row r="274" customFormat="false" ht="13.8" hidden="false" customHeight="false" outlineLevel="0" collapsed="false">
      <c r="A274" s="60" t="n">
        <f aca="false">PLUS!E341</f>
        <v>44936</v>
      </c>
      <c r="B274" s="60" t="n">
        <f aca="false">PLUS!E281</f>
        <v>45021</v>
      </c>
      <c r="C274" s="58" t="n">
        <f aca="false">100*(PLUS!F281-PLUS!F341)/PLUS!F341</f>
        <v>0.304549962370837</v>
      </c>
      <c r="D274" s="58" t="n">
        <f aca="false">100*(SPLUS!F281-SPLUS!F341)/SPLUS!F341</f>
        <v>0.284090909090915</v>
      </c>
      <c r="E274" s="61" t="n">
        <f aca="false">D274-C274</f>
        <v>-0.0204590532799223</v>
      </c>
    </row>
    <row r="275" customFormat="false" ht="13.8" hidden="false" customHeight="false" outlineLevel="0" collapsed="false">
      <c r="A275" s="60" t="n">
        <f aca="false">PLUS!E342</f>
        <v>44935</v>
      </c>
      <c r="B275" s="60" t="n">
        <f aca="false">PLUS!E282</f>
        <v>45020</v>
      </c>
      <c r="C275" s="58" t="n">
        <f aca="false">100*(PLUS!F282-PLUS!F342)/PLUS!F342</f>
        <v>0.296105613346553</v>
      </c>
      <c r="D275" s="58" t="n">
        <f aca="false">100*(SPLUS!F282-SPLUS!F342)/SPLUS!F342</f>
        <v>0.318789786846452</v>
      </c>
      <c r="E275" s="61" t="n">
        <f aca="false">D275-C275</f>
        <v>0.0226841734998987</v>
      </c>
    </row>
    <row r="276" customFormat="false" ht="13.8" hidden="false" customHeight="false" outlineLevel="0" collapsed="false">
      <c r="A276" s="60" t="n">
        <f aca="false">PLUS!E343</f>
        <v>44932</v>
      </c>
      <c r="B276" s="60" t="n">
        <f aca="false">PLUS!E283</f>
        <v>45019</v>
      </c>
      <c r="C276" s="58" t="n">
        <f aca="false">100*(PLUS!F283-PLUS!F343)/PLUS!F343</f>
        <v>0.303870123658263</v>
      </c>
      <c r="D276" s="58" t="n">
        <f aca="false">100*(SPLUS!F283-SPLUS!F343)/SPLUS!F343</f>
        <v>0.323759170701282</v>
      </c>
      <c r="E276" s="61" t="n">
        <f aca="false">D276-C276</f>
        <v>0.0198890470430192</v>
      </c>
    </row>
    <row r="277" customFormat="false" ht="13.8" hidden="false" customHeight="false" outlineLevel="0" collapsed="false">
      <c r="A277" s="60" t="n">
        <f aca="false">PLUS!E344</f>
        <v>44931</v>
      </c>
      <c r="B277" s="60" t="n">
        <f aca="false">PLUS!E284</f>
        <v>45016</v>
      </c>
      <c r="C277" s="58" t="n">
        <f aca="false">100*(PLUS!F284-PLUS!F344)/PLUS!F344</f>
        <v>0.301071335617159</v>
      </c>
      <c r="D277" s="58" t="n">
        <f aca="false">100*(SPLUS!F284-SPLUS!F344)/SPLUS!F344</f>
        <v>0.337653850343104</v>
      </c>
      <c r="E277" s="61" t="n">
        <f aca="false">D277-C277</f>
        <v>0.0365825147259453</v>
      </c>
    </row>
    <row r="278" customFormat="false" ht="13.8" hidden="false" customHeight="false" outlineLevel="0" collapsed="false">
      <c r="A278" s="60" t="n">
        <f aca="false">PLUS!E345</f>
        <v>44930</v>
      </c>
      <c r="B278" s="60" t="n">
        <f aca="false">PLUS!E285</f>
        <v>45015</v>
      </c>
      <c r="C278" s="58" t="n">
        <f aca="false">100*(PLUS!F285-PLUS!F345)/PLUS!F345</f>
        <v>0.302501618031905</v>
      </c>
      <c r="D278" s="58" t="n">
        <f aca="false">100*(SPLUS!F285-SPLUS!F345)/SPLUS!F345</f>
        <v>0.373385627129379</v>
      </c>
      <c r="E278" s="61" t="n">
        <f aca="false">D278-C278</f>
        <v>0.0708840090974742</v>
      </c>
    </row>
    <row r="279" customFormat="false" ht="13.8" hidden="false" customHeight="false" outlineLevel="0" collapsed="false">
      <c r="A279" s="60" t="n">
        <f aca="false">PLUS!E346</f>
        <v>44929</v>
      </c>
      <c r="B279" s="60" t="n">
        <f aca="false">PLUS!E286</f>
        <v>45014</v>
      </c>
      <c r="C279" s="58" t="n">
        <f aca="false">100*(PLUS!F286-PLUS!F346)/PLUS!F346</f>
        <v>0.308155569313903</v>
      </c>
      <c r="D279" s="58" t="n">
        <f aca="false">100*(SPLUS!F286-SPLUS!F346)/SPLUS!F346</f>
        <v>0.403173879879932</v>
      </c>
      <c r="E279" s="61" t="n">
        <f aca="false">D279-C279</f>
        <v>0.0950183105660291</v>
      </c>
    </row>
    <row r="280" customFormat="false" ht="13.8" hidden="false" customHeight="false" outlineLevel="0" collapsed="false">
      <c r="A280" s="60" t="n">
        <f aca="false">PLUS!E347</f>
        <v>44925</v>
      </c>
      <c r="B280" s="60" t="n">
        <f aca="false">PLUS!E287</f>
        <v>45013</v>
      </c>
      <c r="C280" s="58" t="n">
        <f aca="false">100*(PLUS!F287-PLUS!F347)/PLUS!F347</f>
        <v>0.321572821819103</v>
      </c>
      <c r="D280" s="58" t="n">
        <f aca="false">100*(SPLUS!F287-SPLUS!F347)/SPLUS!F347</f>
        <v>0.425051273667623</v>
      </c>
      <c r="E280" s="61" t="n">
        <f aca="false">D280-C280</f>
        <v>0.103478451848519</v>
      </c>
    </row>
    <row r="281" customFormat="false" ht="13.8" hidden="false" customHeight="false" outlineLevel="0" collapsed="false">
      <c r="A281" s="60" t="n">
        <f aca="false">PLUS!E348</f>
        <v>44924</v>
      </c>
      <c r="B281" s="60" t="n">
        <f aca="false">PLUS!E288</f>
        <v>45012</v>
      </c>
      <c r="C281" s="58" t="n">
        <f aca="false">100*(PLUS!F288-PLUS!F348)/PLUS!F348</f>
        <v>0.358306876817055</v>
      </c>
      <c r="D281" s="58" t="n">
        <f aca="false">100*(SPLUS!F288-SPLUS!F348)/SPLUS!F348</f>
        <v>0.430073429587864</v>
      </c>
      <c r="E281" s="61" t="n">
        <f aca="false">D281-C281</f>
        <v>0.0717665527708088</v>
      </c>
    </row>
    <row r="282" customFormat="false" ht="13.8" hidden="false" customHeight="false" outlineLevel="0" collapsed="false">
      <c r="A282" s="60" t="n">
        <f aca="false">PLUS!E349</f>
        <v>44923</v>
      </c>
      <c r="B282" s="60" t="n">
        <f aca="false">PLUS!E289</f>
        <v>45009</v>
      </c>
      <c r="C282" s="58" t="n">
        <f aca="false">100*(PLUS!F289-PLUS!F349)/PLUS!F349</f>
        <v>0.354819633353044</v>
      </c>
      <c r="D282" s="58" t="n">
        <f aca="false">100*(SPLUS!F289-SPLUS!F349)/SPLUS!F349</f>
        <v>0.416200093149543</v>
      </c>
      <c r="E282" s="61" t="n">
        <f aca="false">D282-C282</f>
        <v>0.0613804597964988</v>
      </c>
    </row>
    <row r="283" customFormat="false" ht="13.8" hidden="false" customHeight="false" outlineLevel="0" collapsed="false">
      <c r="A283" s="60" t="n">
        <f aca="false">PLUS!E350</f>
        <v>44922</v>
      </c>
      <c r="B283" s="60" t="n">
        <f aca="false">PLUS!E290</f>
        <v>45008</v>
      </c>
      <c r="C283" s="58" t="n">
        <f aca="false">100*(PLUS!F290-PLUS!F350)/PLUS!F350</f>
        <v>0.355538658668816</v>
      </c>
      <c r="D283" s="58" t="n">
        <f aca="false">100*(SPLUS!F290-SPLUS!F350)/SPLUS!F350</f>
        <v>0.400360721045695</v>
      </c>
      <c r="E283" s="61" t="n">
        <f aca="false">D283-C283</f>
        <v>0.0448220623768783</v>
      </c>
    </row>
    <row r="284" customFormat="false" ht="13.8" hidden="false" customHeight="false" outlineLevel="0" collapsed="false">
      <c r="A284" s="60" t="n">
        <f aca="false">PLUS!E351</f>
        <v>44921</v>
      </c>
      <c r="B284" s="60" t="n">
        <f aca="false">PLUS!E291</f>
        <v>45007</v>
      </c>
      <c r="C284" s="58" t="n">
        <f aca="false">100*(PLUS!F291-PLUS!F351)/PLUS!F351</f>
        <v>0.351319383818194</v>
      </c>
      <c r="D284" s="58" t="n">
        <f aca="false">100*(SPLUS!F291-SPLUS!F351)/SPLUS!F351</f>
        <v>0.40736629266939</v>
      </c>
      <c r="E284" s="61" t="n">
        <f aca="false">D284-C284</f>
        <v>0.0560469088511968</v>
      </c>
    </row>
    <row r="285" customFormat="false" ht="13.8" hidden="false" customHeight="false" outlineLevel="0" collapsed="false">
      <c r="A285" s="60" t="n">
        <f aca="false">PLUS!E352</f>
        <v>44918</v>
      </c>
      <c r="B285" s="60" t="n">
        <f aca="false">PLUS!E292</f>
        <v>45006</v>
      </c>
      <c r="C285" s="58" t="n">
        <f aca="false">100*(PLUS!F292-PLUS!F352)/PLUS!F352</f>
        <v>0.353453920733383</v>
      </c>
      <c r="D285" s="58" t="n">
        <f aca="false">100*(SPLUS!F292-SPLUS!F352)/SPLUS!F352</f>
        <v>0.402434430941868</v>
      </c>
      <c r="E285" s="61" t="n">
        <f aca="false">D285-C285</f>
        <v>0.0489805102084847</v>
      </c>
    </row>
    <row r="286" customFormat="false" ht="13.8" hidden="false" customHeight="false" outlineLevel="0" collapsed="false">
      <c r="A286" s="60" t="n">
        <f aca="false">PLUS!E353</f>
        <v>44917</v>
      </c>
      <c r="B286" s="60" t="n">
        <f aca="false">PLUS!E293</f>
        <v>45005</v>
      </c>
      <c r="C286" s="58" t="n">
        <f aca="false">100*(PLUS!F293-PLUS!F353)/PLUS!F353</f>
        <v>0.351346593909517</v>
      </c>
      <c r="D286" s="58" t="n">
        <f aca="false">100*(SPLUS!F293-SPLUS!F353)/SPLUS!F353</f>
        <v>0.381645337483528</v>
      </c>
      <c r="E286" s="61" t="n">
        <f aca="false">D286-C286</f>
        <v>0.0302987435740114</v>
      </c>
    </row>
    <row r="287" customFormat="false" ht="13.8" hidden="false" customHeight="false" outlineLevel="0" collapsed="false">
      <c r="A287" s="60" t="n">
        <f aca="false">PLUS!E354</f>
        <v>44916</v>
      </c>
      <c r="B287" s="60" t="n">
        <f aca="false">PLUS!E294</f>
        <v>45002</v>
      </c>
      <c r="C287" s="58" t="n">
        <f aca="false">100*(PLUS!F294-PLUS!F354)/PLUS!F354</f>
        <v>0.340080971659914</v>
      </c>
      <c r="D287" s="58" t="n">
        <f aca="false">100*(SPLUS!F294-SPLUS!F354)/SPLUS!F354</f>
        <v>0.379689110952507</v>
      </c>
      <c r="E287" s="61" t="n">
        <f aca="false">D287-C287</f>
        <v>0.0396081392925931</v>
      </c>
    </row>
    <row r="288" customFormat="false" ht="13.8" hidden="false" customHeight="false" outlineLevel="0" collapsed="false">
      <c r="A288" s="60" t="n">
        <f aca="false">PLUS!E355</f>
        <v>44915</v>
      </c>
      <c r="B288" s="60" t="n">
        <f aca="false">PLUS!E295</f>
        <v>45001</v>
      </c>
      <c r="C288" s="58" t="n">
        <f aca="false">100*(PLUS!F295-PLUS!F355)/PLUS!F355</f>
        <v>0.338696616554588</v>
      </c>
      <c r="D288" s="58" t="n">
        <f aca="false">100*(SPLUS!F295-SPLUS!F355)/SPLUS!F355</f>
        <v>0.359847733851468</v>
      </c>
      <c r="E288" s="61" t="n">
        <f aca="false">D288-C288</f>
        <v>0.0211511172968798</v>
      </c>
    </row>
    <row r="289" customFormat="false" ht="13.8" hidden="false" customHeight="false" outlineLevel="0" collapsed="false">
      <c r="A289" s="60" t="n">
        <f aca="false">PLUS!E356</f>
        <v>44914</v>
      </c>
      <c r="B289" s="60" t="n">
        <f aca="false">PLUS!E296</f>
        <v>45000</v>
      </c>
      <c r="C289" s="58" t="n">
        <f aca="false">100*(PLUS!F296-PLUS!F356)/PLUS!F356</f>
        <v>0.330237503432633</v>
      </c>
      <c r="D289" s="58" t="n">
        <f aca="false">100*(SPLUS!F296-SPLUS!F356)/SPLUS!F356</f>
        <v>0.356916243654836</v>
      </c>
      <c r="E289" s="61" t="n">
        <f aca="false">D289-C289</f>
        <v>0.0266787402222032</v>
      </c>
    </row>
    <row r="290" customFormat="false" ht="13.8" hidden="false" customHeight="false" outlineLevel="0" collapsed="false">
      <c r="A290" s="60" t="n">
        <f aca="false">PLUS!E357</f>
        <v>44911</v>
      </c>
      <c r="B290" s="60" t="n">
        <f aca="false">PLUS!E297</f>
        <v>44999</v>
      </c>
      <c r="C290" s="58" t="n">
        <f aca="false">100*(PLUS!F297-PLUS!F357)/PLUS!F357</f>
        <v>0.326037969691852</v>
      </c>
      <c r="D290" s="58" t="n">
        <f aca="false">100*(SPLUS!F297-SPLUS!F357)/SPLUS!F357</f>
        <v>0.343046370747854</v>
      </c>
      <c r="E290" s="61" t="n">
        <f aca="false">D290-C290</f>
        <v>0.0170084010560024</v>
      </c>
    </row>
    <row r="291" customFormat="false" ht="13.8" hidden="false" customHeight="false" outlineLevel="0" collapsed="false">
      <c r="A291" s="60" t="n">
        <f aca="false">PLUS!E358</f>
        <v>44910</v>
      </c>
      <c r="B291" s="60" t="n">
        <f aca="false">PLUS!E298</f>
        <v>44998</v>
      </c>
      <c r="C291" s="58" t="n">
        <f aca="false">100*(PLUS!F298-PLUS!F358)/PLUS!F358</f>
        <v>0.330983584622635</v>
      </c>
      <c r="D291" s="58" t="n">
        <f aca="false">100*(SPLUS!F298-SPLUS!F358)/SPLUS!F358</f>
        <v>0.323239534376429</v>
      </c>
      <c r="E291" s="61" t="n">
        <f aca="false">D291-C291</f>
        <v>-0.00774405024620578</v>
      </c>
    </row>
    <row r="292" customFormat="false" ht="13.8" hidden="false" customHeight="false" outlineLevel="0" collapsed="false">
      <c r="A292" s="60" t="n">
        <f aca="false">PLUS!E359</f>
        <v>44909</v>
      </c>
      <c r="B292" s="60" t="n">
        <f aca="false">PLUS!E299</f>
        <v>44995</v>
      </c>
      <c r="C292" s="58" t="n">
        <f aca="false">100*(PLUS!F299-PLUS!F359)/PLUS!F359</f>
        <v>0.306301358288091</v>
      </c>
      <c r="D292" s="58" t="n">
        <f aca="false">100*(SPLUS!F299-SPLUS!F359)/SPLUS!F359</f>
        <v>0.341178454183897</v>
      </c>
      <c r="E292" s="61" t="n">
        <f aca="false">D292-C292</f>
        <v>0.0348770958958055</v>
      </c>
    </row>
    <row r="293" customFormat="false" ht="13.8" hidden="false" customHeight="false" outlineLevel="0" collapsed="false">
      <c r="A293" s="60" t="n">
        <f aca="false">PLUS!E360</f>
        <v>44908</v>
      </c>
      <c r="B293" s="60" t="n">
        <f aca="false">PLUS!E300</f>
        <v>44994</v>
      </c>
      <c r="C293" s="58" t="n">
        <f aca="false">100*(PLUS!F300-PLUS!F360)/PLUS!F360</f>
        <v>0.30984388093545</v>
      </c>
      <c r="D293" s="58" t="n">
        <f aca="false">100*(SPLUS!F300-SPLUS!F360)/SPLUS!F360</f>
        <v>0.340230523538397</v>
      </c>
      <c r="E293" s="61" t="n">
        <f aca="false">D293-C293</f>
        <v>0.0303866426029472</v>
      </c>
    </row>
    <row r="294" customFormat="false" ht="13.8" hidden="false" customHeight="false" outlineLevel="0" collapsed="false">
      <c r="A294" s="60" t="n">
        <f aca="false">PLUS!E361</f>
        <v>44904</v>
      </c>
      <c r="B294" s="60" t="n">
        <f aca="false">PLUS!E301</f>
        <v>44993</v>
      </c>
      <c r="C294" s="58" t="n">
        <f aca="false">100*(PLUS!F301-PLUS!F361)/PLUS!F361</f>
        <v>0.313393523670009</v>
      </c>
      <c r="D294" s="58" t="n">
        <f aca="false">100*(SPLUS!F301-SPLUS!F361)/SPLUS!F361</f>
        <v>0.347211888535065</v>
      </c>
      <c r="E294" s="61" t="n">
        <f aca="false">D294-C294</f>
        <v>0.0338183648650555</v>
      </c>
    </row>
    <row r="295" customFormat="false" ht="13.8" hidden="false" customHeight="false" outlineLevel="0" collapsed="false">
      <c r="A295" s="60" t="n">
        <f aca="false">PLUS!E362</f>
        <v>44903</v>
      </c>
      <c r="B295" s="60" t="n">
        <f aca="false">PLUS!E302</f>
        <v>44992</v>
      </c>
      <c r="C295" s="58" t="n">
        <f aca="false">100*(PLUS!F302-PLUS!F362)/PLUS!F362</f>
        <v>0.313408974061001</v>
      </c>
      <c r="D295" s="58" t="n">
        <f aca="false">100*(SPLUS!F302-SPLUS!F362)/SPLUS!F362</f>
        <v>0.33437183735836</v>
      </c>
      <c r="E295" s="61" t="n">
        <f aca="false">D295-C295</f>
        <v>0.0209628632973587</v>
      </c>
    </row>
    <row r="296" customFormat="false" ht="13.8" hidden="false" customHeight="false" outlineLevel="0" collapsed="false">
      <c r="A296" s="60" t="n">
        <f aca="false">PLUS!E363</f>
        <v>44902</v>
      </c>
      <c r="B296" s="60" t="n">
        <f aca="false">PLUS!E303</f>
        <v>44988</v>
      </c>
      <c r="C296" s="58" t="n">
        <f aca="false">100*(PLUS!F303-PLUS!F363)/PLUS!F363</f>
        <v>0.313459750359241</v>
      </c>
      <c r="D296" s="58" t="n">
        <f aca="false">100*(SPLUS!F303-SPLUS!F363)/SPLUS!F363</f>
        <v>0.330419424296252</v>
      </c>
      <c r="E296" s="61" t="n">
        <f aca="false">D296-C296</f>
        <v>0.0169596739370106</v>
      </c>
    </row>
    <row r="297" customFormat="false" ht="13.8" hidden="false" customHeight="false" outlineLevel="0" collapsed="false">
      <c r="A297" s="60" t="n">
        <f aca="false">PLUS!E364</f>
        <v>44901</v>
      </c>
      <c r="B297" s="60" t="n">
        <f aca="false">PLUS!E304</f>
        <v>44987</v>
      </c>
      <c r="C297" s="58" t="n">
        <f aca="false">100*(PLUS!F304-PLUS!F364)/PLUS!F364</f>
        <v>0.312775175231597</v>
      </c>
      <c r="D297" s="58" t="n">
        <f aca="false">100*(SPLUS!F304-SPLUS!F364)/SPLUS!F364</f>
        <v>0.34437585597746</v>
      </c>
      <c r="E297" s="61" t="n">
        <f aca="false">D297-C297</f>
        <v>0.0316006807458633</v>
      </c>
    </row>
    <row r="298" customFormat="false" ht="13.8" hidden="false" customHeight="false" outlineLevel="0" collapsed="false">
      <c r="A298" s="60" t="n">
        <f aca="false">PLUS!E365</f>
        <v>44897</v>
      </c>
      <c r="B298" s="60" t="n">
        <f aca="false">PLUS!E305</f>
        <v>44986</v>
      </c>
      <c r="C298" s="58" t="n">
        <f aca="false">100*(PLUS!F305-PLUS!F365)/PLUS!F365</f>
        <v>0.309968298696728</v>
      </c>
      <c r="D298" s="58" t="n">
        <f aca="false">100*(SPLUS!F305-SPLUS!F365)/SPLUS!F365</f>
        <v>0.354352983215384</v>
      </c>
      <c r="E298" s="61" t="n">
        <f aca="false">D298-C298</f>
        <v>0.0443846845186564</v>
      </c>
    </row>
    <row r="299" customFormat="false" ht="13.8" hidden="false" customHeight="false" outlineLevel="0" collapsed="false">
      <c r="A299" s="60" t="n">
        <f aca="false">PLUS!E366</f>
        <v>44896</v>
      </c>
      <c r="B299" s="60" t="n">
        <f aca="false">PLUS!E306</f>
        <v>44985</v>
      </c>
      <c r="C299" s="58" t="n">
        <f aca="false">100*(PLUS!F306-PLUS!F366)/PLUS!F366</f>
        <v>0.306452408293248</v>
      </c>
      <c r="D299" s="58" t="n">
        <f aca="false">100*(SPLUS!F306-SPLUS!F366)/SPLUS!F366</f>
        <v>0.357376853892443</v>
      </c>
      <c r="E299" s="61" t="n">
        <f aca="false">D299-C299</f>
        <v>0.0509244455991953</v>
      </c>
    </row>
    <row r="300" customFormat="false" ht="13.8" hidden="false" customHeight="false" outlineLevel="0" collapsed="false">
      <c r="A300" s="60" t="n">
        <f aca="false">PLUS!E367</f>
        <v>44895</v>
      </c>
      <c r="B300" s="60" t="n">
        <f aca="false">PLUS!E307</f>
        <v>44984</v>
      </c>
      <c r="C300" s="58" t="n">
        <f aca="false">100*(PLUS!F307-PLUS!F367)/PLUS!F367</f>
        <v>0.302225478523683</v>
      </c>
      <c r="D300" s="58" t="n">
        <f aca="false">100*(SPLUS!F307-SPLUS!F367)/SPLUS!F367</f>
        <v>0.353402491686112</v>
      </c>
      <c r="E300" s="61" t="n">
        <f aca="false">D300-C300</f>
        <v>0.051177013162429</v>
      </c>
    </row>
    <row r="301" customFormat="false" ht="13.8" hidden="false" customHeight="false" outlineLevel="0" collapsed="false">
      <c r="A301" s="60" t="n">
        <f aca="false">PLUS!E368</f>
        <v>44894</v>
      </c>
      <c r="B301" s="60" t="n">
        <f aca="false">PLUS!E308</f>
        <v>44981</v>
      </c>
      <c r="C301" s="58" t="n">
        <f aca="false">100*(PLUS!F308-PLUS!F368)/PLUS!F368</f>
        <v>0.301552856297392</v>
      </c>
      <c r="D301" s="58" t="n">
        <f aca="false">100*(SPLUS!F308-SPLUS!F368)/SPLUS!F368</f>
        <v>0.354416305135547</v>
      </c>
      <c r="E301" s="61" t="n">
        <f aca="false">D301-C301</f>
        <v>0.0528634488381545</v>
      </c>
    </row>
    <row r="302" customFormat="false" ht="13.8" hidden="false" customHeight="false" outlineLevel="0" collapsed="false">
      <c r="A302" s="60" t="n">
        <f aca="false">PLUS!E369</f>
        <v>44893</v>
      </c>
      <c r="B302" s="60" t="n">
        <f aca="false">PLUS!E309</f>
        <v>44980</v>
      </c>
      <c r="C302" s="58" t="n">
        <f aca="false">100*(PLUS!F309-PLUS!F369)/PLUS!F369</f>
        <v>0.310040375712555</v>
      </c>
      <c r="D302" s="58" t="n">
        <f aca="false">100*(SPLUS!F309-SPLUS!F369)/SPLUS!F369</f>
        <v>0.355465530765641</v>
      </c>
      <c r="E302" s="61" t="n">
        <f aca="false">D302-C302</f>
        <v>0.0454251550530862</v>
      </c>
    </row>
    <row r="303" customFormat="false" ht="13.8" hidden="false" customHeight="false" outlineLevel="0" collapsed="false">
      <c r="A303" s="60" t="n">
        <f aca="false">PLUS!E370</f>
        <v>44890</v>
      </c>
      <c r="B303" s="60" t="n">
        <f aca="false">PLUS!E310</f>
        <v>44979</v>
      </c>
      <c r="C303" s="58" t="n">
        <f aca="false">100*(PLUS!F310-PLUS!F370)/PLUS!F370</f>
        <v>0.308657200239591</v>
      </c>
      <c r="D303" s="58" t="n">
        <f aca="false">100*(SPLUS!F310-SPLUS!F370)/SPLUS!F370</f>
        <v>0.37140388683105</v>
      </c>
      <c r="E303" s="61" t="n">
        <f aca="false">D303-C303</f>
        <v>0.0627466865914587</v>
      </c>
    </row>
    <row r="304" customFormat="false" ht="13.8" hidden="false" customHeight="false" outlineLevel="0" collapsed="false">
      <c r="A304" s="60" t="n">
        <f aca="false">PLUS!E371</f>
        <v>44889</v>
      </c>
      <c r="B304" s="60" t="n">
        <f aca="false">PLUS!E311</f>
        <v>44978</v>
      </c>
      <c r="C304" s="58" t="n">
        <f aca="false">100*(PLUS!F311-PLUS!F371)/PLUS!F371</f>
        <v>0.316426703876757</v>
      </c>
      <c r="D304" s="58" t="n">
        <f aca="false">100*(SPLUS!F311-SPLUS!F371)/SPLUS!F371</f>
        <v>0.370440257818475</v>
      </c>
      <c r="E304" s="61" t="n">
        <f aca="false">D304-C304</f>
        <v>0.0540135539417186</v>
      </c>
    </row>
    <row r="305" customFormat="false" ht="13.8" hidden="false" customHeight="false" outlineLevel="0" collapsed="false">
      <c r="A305" s="60" t="n">
        <f aca="false">PLUS!E372</f>
        <v>44888</v>
      </c>
      <c r="B305" s="60" t="n">
        <f aca="false">PLUS!E312</f>
        <v>44977</v>
      </c>
      <c r="C305" s="58" t="n">
        <f aca="false">100*(PLUS!F312-PLUS!F372)/PLUS!F372</f>
        <v>0.318565609010059</v>
      </c>
      <c r="D305" s="58" t="n">
        <f aca="false">100*(SPLUS!F312-SPLUS!F372)/SPLUS!F372</f>
        <v>0.369483815218366</v>
      </c>
      <c r="E305" s="61" t="n">
        <f aca="false">D305-C305</f>
        <v>0.0509182062083073</v>
      </c>
    </row>
    <row r="306" customFormat="false" ht="13.8" hidden="false" customHeight="false" outlineLevel="0" collapsed="false">
      <c r="A306" s="60" t="n">
        <f aca="false">PLUS!E373</f>
        <v>44887</v>
      </c>
      <c r="B306" s="60" t="n">
        <f aca="false">PLUS!E313</f>
        <v>44974</v>
      </c>
      <c r="C306" s="58" t="n">
        <f aca="false">100*(PLUS!F313-PLUS!F373)/PLUS!F373</f>
        <v>0.309414227415926</v>
      </c>
      <c r="D306" s="58" t="n">
        <f aca="false">100*(SPLUS!F313-SPLUS!F373)/SPLUS!F373</f>
        <v>0.368490579155954</v>
      </c>
      <c r="E306" s="61" t="n">
        <f aca="false">D306-C306</f>
        <v>0.0590763517400281</v>
      </c>
    </row>
    <row r="307" customFormat="false" ht="13.8" hidden="false" customHeight="false" outlineLevel="0" collapsed="false">
      <c r="A307" s="60" t="n">
        <f aca="false">PLUS!E374</f>
        <v>44886</v>
      </c>
      <c r="B307" s="60" t="n">
        <f aca="false">PLUS!E314</f>
        <v>44973</v>
      </c>
      <c r="C307" s="58" t="n">
        <f aca="false">100*(PLUS!F314-PLUS!F374)/PLUS!F374</f>
        <v>0.303066611221917</v>
      </c>
      <c r="D307" s="58" t="n">
        <f aca="false">100*(SPLUS!F314-SPLUS!F374)/SPLUS!F374</f>
        <v>0.359540741329299</v>
      </c>
      <c r="E307" s="61" t="n">
        <f aca="false">D307-C307</f>
        <v>0.0564741301073817</v>
      </c>
    </row>
    <row r="308" customFormat="false" ht="13.8" hidden="false" customHeight="false" outlineLevel="0" collapsed="false">
      <c r="A308" s="60" t="n">
        <f aca="false">PLUS!E375</f>
        <v>44883</v>
      </c>
      <c r="B308" s="60" t="n">
        <f aca="false">PLUS!E315</f>
        <v>44972</v>
      </c>
      <c r="C308" s="58" t="n">
        <f aca="false">100*(PLUS!F315-PLUS!F375)/PLUS!F375</f>
        <v>0.299551025874151</v>
      </c>
      <c r="D308" s="58" t="n">
        <f aca="false">100*(SPLUS!F315-SPLUS!F375)/SPLUS!F375</f>
        <v>0.367479093419153</v>
      </c>
      <c r="E308" s="61" t="n">
        <f aca="false">D308-C308</f>
        <v>0.0679280675450019</v>
      </c>
    </row>
    <row r="309" customFormat="false" ht="13.8" hidden="false" customHeight="false" outlineLevel="0" collapsed="false">
      <c r="A309" s="60" t="n">
        <f aca="false">PLUS!E376</f>
        <v>44882</v>
      </c>
      <c r="B309" s="60" t="n">
        <f aca="false">PLUS!E316</f>
        <v>44971</v>
      </c>
      <c r="C309" s="58" t="n">
        <f aca="false">100*(PLUS!F316-PLUS!F376)/PLUS!F376</f>
        <v>0.298149779735689</v>
      </c>
      <c r="D309" s="58" t="n">
        <f aca="false">100*(SPLUS!F316-SPLUS!F376)/SPLUS!F376</f>
        <v>0.365489089952025</v>
      </c>
      <c r="E309" s="61" t="n">
        <f aca="false">D309-C309</f>
        <v>0.0673393102163355</v>
      </c>
    </row>
    <row r="310" customFormat="false" ht="13.8" hidden="false" customHeight="false" outlineLevel="0" collapsed="false">
      <c r="A310" s="60" t="n">
        <f aca="false">PLUS!E377</f>
        <v>44881</v>
      </c>
      <c r="B310" s="60" t="n">
        <f aca="false">PLUS!E317</f>
        <v>44970</v>
      </c>
      <c r="C310" s="58" t="n">
        <f aca="false">100*(PLUS!F317-PLUS!F377)/PLUS!F377</f>
        <v>0.298858838538685</v>
      </c>
      <c r="D310" s="58" t="n">
        <f aca="false">100*(SPLUS!F317-SPLUS!F377)/SPLUS!F377</f>
        <v>0.362513159724293</v>
      </c>
      <c r="E310" s="61" t="n">
        <f aca="false">D310-C310</f>
        <v>0.0636543211856082</v>
      </c>
    </row>
    <row r="311" customFormat="false" ht="13.8" hidden="false" customHeight="false" outlineLevel="0" collapsed="false">
      <c r="A311" s="60" t="n">
        <f aca="false">PLUS!E378</f>
        <v>44880</v>
      </c>
      <c r="B311" s="60" t="n">
        <f aca="false">PLUS!E318</f>
        <v>44967</v>
      </c>
      <c r="C311" s="58" t="n">
        <f aca="false">100*(PLUS!F318-PLUS!F378)/PLUS!F378</f>
        <v>0.293933135498245</v>
      </c>
      <c r="D311" s="58" t="n">
        <f aca="false">100*(SPLUS!F318-SPLUS!F378)/SPLUS!F378</f>
        <v>0.369494825085921</v>
      </c>
      <c r="E311" s="61" t="n">
        <f aca="false">D311-C311</f>
        <v>0.0755616895876759</v>
      </c>
    </row>
    <row r="312" customFormat="false" ht="13.8" hidden="false" customHeight="false" outlineLevel="0" collapsed="false">
      <c r="A312" s="60" t="n">
        <f aca="false">PLUS!E379</f>
        <v>44879</v>
      </c>
      <c r="B312" s="60" t="n">
        <f aca="false">PLUS!E319</f>
        <v>44966</v>
      </c>
      <c r="C312" s="58" t="n">
        <f aca="false">100*(PLUS!F319-PLUS!F379)/PLUS!F379</f>
        <v>0.298177101690381</v>
      </c>
      <c r="D312" s="58" t="n">
        <f aca="false">100*(SPLUS!F319-SPLUS!F379)/SPLUS!F379</f>
        <v>0.376481339836499</v>
      </c>
      <c r="E312" s="61" t="n">
        <f aca="false">D312-C312</f>
        <v>0.0783042381461172</v>
      </c>
    </row>
    <row r="313" customFormat="false" ht="13.8" hidden="false" customHeight="false" outlineLevel="0" collapsed="false">
      <c r="A313" s="60" t="n">
        <f aca="false">PLUS!E380</f>
        <v>44876</v>
      </c>
      <c r="B313" s="60" t="n">
        <f aca="false">PLUS!E320</f>
        <v>44965</v>
      </c>
      <c r="C313" s="58" t="n">
        <f aca="false">100*(PLUS!F320-PLUS!F380)/PLUS!F380</f>
        <v>0.299601705967364</v>
      </c>
      <c r="D313" s="58" t="n">
        <f aca="false">100*(SPLUS!F320-SPLUS!F380)/SPLUS!F380</f>
        <v>0.398442002344952</v>
      </c>
      <c r="E313" s="61" t="n">
        <f aca="false">D313-C313</f>
        <v>0.0988402963775882</v>
      </c>
    </row>
    <row r="314" customFormat="false" ht="13.8" hidden="false" customHeight="false" outlineLevel="0" collapsed="false">
      <c r="A314" s="60" t="n">
        <f aca="false">PLUS!E381</f>
        <v>44875</v>
      </c>
      <c r="B314" s="60" t="n">
        <f aca="false">PLUS!E321</f>
        <v>44964</v>
      </c>
      <c r="C314" s="58" t="n">
        <f aca="false">100*(PLUS!F321-PLUS!F381)/PLUS!F381</f>
        <v>0.30385065493564</v>
      </c>
      <c r="D314" s="58" t="n">
        <f aca="false">100*(SPLUS!F321-SPLUS!F381)/SPLUS!F381</f>
        <v>0.406423276427456</v>
      </c>
      <c r="E314" s="61" t="n">
        <f aca="false">D314-C314</f>
        <v>0.102572621491816</v>
      </c>
    </row>
    <row r="315" customFormat="false" ht="13.8" hidden="false" customHeight="false" outlineLevel="0" collapsed="false">
      <c r="A315" s="60" t="n">
        <f aca="false">PLUS!E382</f>
        <v>44874</v>
      </c>
      <c r="B315" s="60" t="n">
        <f aca="false">PLUS!E322</f>
        <v>44963</v>
      </c>
      <c r="C315" s="58" t="n">
        <f aca="false">100*(PLUS!F322-PLUS!F382)/PLUS!F382</f>
        <v>0.303149939370007</v>
      </c>
      <c r="D315" s="58" t="n">
        <f aca="false">100*(SPLUS!F322-SPLUS!F382)/SPLUS!F382</f>
        <v>0.423400322022764</v>
      </c>
      <c r="E315" s="61" t="n">
        <f aca="false">D315-C315</f>
        <v>0.120250382652757</v>
      </c>
    </row>
    <row r="316" customFormat="false" ht="13.8" hidden="false" customHeight="false" outlineLevel="0" collapsed="false">
      <c r="A316" s="60" t="n">
        <f aca="false">PLUS!E383</f>
        <v>44873</v>
      </c>
      <c r="B316" s="60" t="n">
        <f aca="false">PLUS!E323</f>
        <v>44960</v>
      </c>
      <c r="C316" s="58" t="n">
        <f aca="false">100*(PLUS!F323-PLUS!F383)/PLUS!F383</f>
        <v>0.298934692640148</v>
      </c>
      <c r="D316" s="58" t="n">
        <f aca="false">100*(SPLUS!F323-SPLUS!F383)/SPLUS!F383</f>
        <v>0.422414821293687</v>
      </c>
      <c r="E316" s="61" t="n">
        <f aca="false">D316-C316</f>
        <v>0.123480128653539</v>
      </c>
    </row>
    <row r="317" customFormat="false" ht="13.8" hidden="false" customHeight="false" outlineLevel="0" collapsed="false">
      <c r="A317" s="60" t="n">
        <f aca="false">PLUS!E384</f>
        <v>44872</v>
      </c>
      <c r="B317" s="60" t="n">
        <f aca="false">PLUS!E324</f>
        <v>44959</v>
      </c>
      <c r="C317" s="58" t="n">
        <f aca="false">100*(PLUS!F324-PLUS!F384)/PLUS!F384</f>
        <v>0.295403271291596</v>
      </c>
      <c r="D317" s="58" t="n">
        <f aca="false">100*(SPLUS!F324-SPLUS!F384)/SPLUS!F384</f>
        <v>0.458387192999892</v>
      </c>
      <c r="E317" s="61" t="n">
        <f aca="false">D317-C317</f>
        <v>0.162983921708295</v>
      </c>
    </row>
    <row r="318" customFormat="false" ht="13.8" hidden="false" customHeight="false" outlineLevel="0" collapsed="false">
      <c r="A318" s="60" t="n">
        <f aca="false">PLUS!E385</f>
        <v>44869</v>
      </c>
      <c r="B318" s="60" t="n">
        <f aca="false">PLUS!E325</f>
        <v>44958</v>
      </c>
      <c r="C318" s="58" t="n">
        <f aca="false">100*(PLUS!F325-PLUS!F385)/PLUS!F385</f>
        <v>0.30389778880867</v>
      </c>
      <c r="D318" s="58" t="n">
        <f aca="false">100*(SPLUS!F325-SPLUS!F385)/SPLUS!F385</f>
        <v>0.466416055054986</v>
      </c>
      <c r="E318" s="61" t="n">
        <f aca="false">D318-C318</f>
        <v>0.162518266246316</v>
      </c>
    </row>
    <row r="319" customFormat="false" ht="13.8" hidden="false" customHeight="false" outlineLevel="0" collapsed="false">
      <c r="A319" s="60" t="n">
        <f aca="false">PLUS!E386</f>
        <v>44868</v>
      </c>
      <c r="B319" s="60" t="n">
        <f aca="false">PLUS!E326</f>
        <v>44957</v>
      </c>
      <c r="C319" s="58" t="n">
        <f aca="false">100*(PLUS!F326-PLUS!F386)/PLUS!F386</f>
        <v>0.307447131081069</v>
      </c>
      <c r="D319" s="58" t="n">
        <f aca="false">100*(SPLUS!F326-SPLUS!F386)/SPLUS!F386</f>
        <v>0.477393431862034</v>
      </c>
      <c r="E319" s="61" t="n">
        <f aca="false">D319-C319</f>
        <v>0.169946300780965</v>
      </c>
    </row>
    <row r="320" customFormat="false" ht="13.8" hidden="false" customHeight="false" outlineLevel="0" collapsed="false">
      <c r="A320" s="60" t="n">
        <f aca="false">PLUS!E387</f>
        <v>44867</v>
      </c>
      <c r="B320" s="60" t="n">
        <f aca="false">PLUS!E327</f>
        <v>44956</v>
      </c>
      <c r="C320" s="58" t="n">
        <f aca="false">100*(PLUS!F327-PLUS!F387)/PLUS!F387</f>
        <v>0.292605884551109</v>
      </c>
      <c r="D320" s="58" t="n">
        <f aca="false">100*(SPLUS!F327-SPLUS!F387)/SPLUS!F387</f>
        <v>0.487421540053132</v>
      </c>
      <c r="E320" s="61" t="n">
        <f aca="false">D320-C320</f>
        <v>0.194815655502023</v>
      </c>
    </row>
    <row r="321" customFormat="false" ht="13.8" hidden="false" customHeight="false" outlineLevel="0" collapsed="false">
      <c r="A321" s="60" t="n">
        <f aca="false">PLUS!E388</f>
        <v>44866</v>
      </c>
      <c r="B321" s="60" t="n">
        <f aca="false">PLUS!E328</f>
        <v>44953</v>
      </c>
      <c r="C321" s="58" t="n">
        <f aca="false">100*(PLUS!F328-PLUS!F388)/PLUS!F388</f>
        <v>0.296166755986798</v>
      </c>
      <c r="D321" s="58" t="n">
        <f aca="false">100*(SPLUS!F328-SPLUS!F388)/SPLUS!F388</f>
        <v>0.510402053547438</v>
      </c>
      <c r="E321" s="61" t="n">
        <f aca="false">D321-C321</f>
        <v>0.21423529756064</v>
      </c>
    </row>
    <row r="322" customFormat="false" ht="13.8" hidden="false" customHeight="false" outlineLevel="0" collapsed="false">
      <c r="A322" s="60" t="n">
        <f aca="false">PLUS!E389</f>
        <v>44865</v>
      </c>
      <c r="B322" s="60" t="n">
        <f aca="false">PLUS!E329</f>
        <v>44952</v>
      </c>
      <c r="C322" s="58" t="n">
        <f aca="false">100*(PLUS!F329-PLUS!F389)/PLUS!F389</f>
        <v>0.295478265775296</v>
      </c>
      <c r="D322" s="58" t="n">
        <f aca="false">100*(SPLUS!F329-SPLUS!F389)/SPLUS!F389</f>
        <v>0.557291563003793</v>
      </c>
      <c r="E322" s="61" t="n">
        <f aca="false">D322-C322</f>
        <v>0.261813297228497</v>
      </c>
    </row>
    <row r="323" customFormat="false" ht="13.8" hidden="false" customHeight="false" outlineLevel="0" collapsed="false">
      <c r="A323" s="60" t="n">
        <f aca="false">PLUS!E390</f>
        <v>44862</v>
      </c>
      <c r="B323" s="60" t="n">
        <f aca="false">PLUS!E330</f>
        <v>44951</v>
      </c>
      <c r="C323" s="58" t="n">
        <f aca="false">100*(PLUS!F330-PLUS!F390)/PLUS!F390</f>
        <v>0.30749049670999</v>
      </c>
      <c r="D323" s="58" t="n">
        <f aca="false">100*(SPLUS!F330-SPLUS!F390)/SPLUS!F390</f>
        <v>0.587263352776074</v>
      </c>
      <c r="E323" s="61" t="n">
        <f aca="false">D323-C323</f>
        <v>0.279772856066084</v>
      </c>
    </row>
    <row r="324" customFormat="false" ht="13.8" hidden="false" customHeight="false" outlineLevel="0" collapsed="false">
      <c r="A324" s="60" t="n">
        <f aca="false">PLUS!E391</f>
        <v>44861</v>
      </c>
      <c r="B324" s="60" t="n">
        <f aca="false">PLUS!E331</f>
        <v>44950</v>
      </c>
      <c r="C324" s="58" t="n">
        <f aca="false">100*(PLUS!F331-PLUS!F391)/PLUS!F391</f>
        <v>0.316678891835469</v>
      </c>
      <c r="D324" s="58" t="n">
        <f aca="false">100*(SPLUS!F331-SPLUS!F391)/SPLUS!F391</f>
        <v>0.609294731392629</v>
      </c>
      <c r="E324" s="61" t="n">
        <f aca="false">D324-C324</f>
        <v>0.29261583955716</v>
      </c>
    </row>
    <row r="325" customFormat="false" ht="13.8" hidden="false" customHeight="false" outlineLevel="0" collapsed="false">
      <c r="A325" s="60" t="n">
        <f aca="false">PLUS!E392</f>
        <v>44860</v>
      </c>
      <c r="B325" s="60" t="n">
        <f aca="false">PLUS!E332</f>
        <v>44949</v>
      </c>
      <c r="C325" s="58" t="n">
        <f aca="false">100*(PLUS!F332-PLUS!F392)/PLUS!F392</f>
        <v>0.319511352174871</v>
      </c>
      <c r="D325" s="58" t="n">
        <f aca="false">100*(SPLUS!F332-SPLUS!F392)/SPLUS!F392</f>
        <v>0.627327584490078</v>
      </c>
      <c r="E325" s="61" t="n">
        <f aca="false">D325-C325</f>
        <v>0.307816232315208</v>
      </c>
    </row>
    <row r="326" customFormat="false" ht="13.8" hidden="false" customHeight="false" outlineLevel="0" collapsed="false">
      <c r="A326" s="60" t="n">
        <f aca="false">PLUS!E393</f>
        <v>44859</v>
      </c>
      <c r="B326" s="60" t="n">
        <f aca="false">PLUS!E333</f>
        <v>44946</v>
      </c>
      <c r="C326" s="58" t="n">
        <f aca="false">100*(PLUS!F333-PLUS!F393)/PLUS!F393</f>
        <v>0.320241521358845</v>
      </c>
      <c r="D326" s="58" t="n">
        <f aca="false">100*(SPLUS!F333-SPLUS!F393)/SPLUS!F393</f>
        <v>0.659415092836085</v>
      </c>
      <c r="E326" s="61" t="n">
        <f aca="false">D326-C326</f>
        <v>0.33917357147724</v>
      </c>
    </row>
    <row r="327" customFormat="false" ht="13.8" hidden="false" customHeight="false" outlineLevel="0" collapsed="false">
      <c r="A327" s="60" t="n">
        <f aca="false">PLUS!E394</f>
        <v>44855</v>
      </c>
      <c r="B327" s="60" t="n">
        <f aca="false">PLUS!E334</f>
        <v>44945</v>
      </c>
      <c r="C327" s="58" t="n">
        <f aca="false">100*(PLUS!F334-PLUS!F394)/PLUS!F394</f>
        <v>0.334405689129696</v>
      </c>
      <c r="D327" s="58" t="n">
        <f aca="false">100*(SPLUS!F334-SPLUS!F394)/SPLUS!F394</f>
        <v>0.655424182960958</v>
      </c>
      <c r="E327" s="61" t="n">
        <f aca="false">D327-C327</f>
        <v>0.321018493831261</v>
      </c>
    </row>
    <row r="328" customFormat="false" ht="13.8" hidden="false" customHeight="false" outlineLevel="0" collapsed="false">
      <c r="A328" s="60" t="n">
        <f aca="false">PLUS!E395</f>
        <v>44854</v>
      </c>
      <c r="B328" s="60" t="n">
        <f aca="false">PLUS!E335</f>
        <v>44944</v>
      </c>
      <c r="C328" s="58" t="n">
        <f aca="false">100*(PLUS!F335-PLUS!F395)/PLUS!F395</f>
        <v>0.347143824791142</v>
      </c>
      <c r="D328" s="58" t="n">
        <f aca="false">100*(SPLUS!F335-SPLUS!F395)/SPLUS!F395</f>
        <v>0.661427048780243</v>
      </c>
      <c r="E328" s="61" t="n">
        <f aca="false">D328-C328</f>
        <v>0.314283223989101</v>
      </c>
    </row>
    <row r="329" customFormat="false" ht="13.8" hidden="false" customHeight="false" outlineLevel="0" collapsed="false">
      <c r="A329" s="60" t="n">
        <f aca="false">PLUS!E396</f>
        <v>44853</v>
      </c>
      <c r="B329" s="60" t="n">
        <f aca="false">PLUS!E336</f>
        <v>44943</v>
      </c>
      <c r="C329" s="58" t="n">
        <f aca="false">100*(PLUS!F336-PLUS!F396)/PLUS!F396</f>
        <v>0.352110191437872</v>
      </c>
      <c r="D329" s="58" t="n">
        <f aca="false">100*(SPLUS!F336-SPLUS!F396)/SPLUS!F396</f>
        <v>0.651394422310761</v>
      </c>
      <c r="E329" s="61" t="n">
        <f aca="false">D329-C329</f>
        <v>0.299284230872888</v>
      </c>
    </row>
    <row r="330" customFormat="false" ht="13.8" hidden="false" customHeight="false" outlineLevel="0" collapsed="false">
      <c r="A330" s="60" t="n">
        <f aca="false">PLUS!E397</f>
        <v>44852</v>
      </c>
      <c r="B330" s="60" t="n">
        <f aca="false">PLUS!E337</f>
        <v>44942</v>
      </c>
      <c r="C330" s="58" t="n">
        <f aca="false">100*(PLUS!F337-PLUS!F397)/PLUS!F397</f>
        <v>0.346460248802202</v>
      </c>
      <c r="D330" s="58" t="n">
        <f aca="false">100*(SPLUS!F337-SPLUS!F397)/SPLUS!F397</f>
        <v>0.649454139772102</v>
      </c>
      <c r="E330" s="61" t="n">
        <f aca="false">D330-C330</f>
        <v>0.3029938909699</v>
      </c>
    </row>
    <row r="331" customFormat="false" ht="13.8" hidden="false" customHeight="false" outlineLevel="0" collapsed="false">
      <c r="A331" s="60" t="n">
        <f aca="false">PLUS!E398</f>
        <v>44851</v>
      </c>
      <c r="B331" s="60" t="n">
        <f aca="false">PLUS!E338</f>
        <v>44939</v>
      </c>
      <c r="C331" s="58" t="n">
        <f aca="false">100*(PLUS!F338-PLUS!F398)/PLUS!F398</f>
        <v>0.338712750418099</v>
      </c>
      <c r="D331" s="58" t="n">
        <f aca="false">100*(SPLUS!F338-SPLUS!F398)/SPLUS!F398</f>
        <v>0.644537865354348</v>
      </c>
      <c r="E331" s="61" t="n">
        <f aca="false">D331-C331</f>
        <v>0.30582511493625</v>
      </c>
    </row>
    <row r="332" customFormat="false" ht="13.8" hidden="false" customHeight="false" outlineLevel="0" collapsed="false">
      <c r="A332" s="60" t="n">
        <f aca="false">PLUS!E399</f>
        <v>44846</v>
      </c>
      <c r="B332" s="60" t="n">
        <f aca="false">PLUS!E339</f>
        <v>44938</v>
      </c>
      <c r="C332" s="58" t="n">
        <f aca="false">100*(PLUS!F339-PLUS!F399)/PLUS!F399</f>
        <v>0.341552227852025</v>
      </c>
      <c r="D332" s="58" t="n">
        <f aca="false">100*(SPLUS!F339-SPLUS!F399)/SPLUS!F399</f>
        <v>0.642551877347313</v>
      </c>
      <c r="E332" s="61" t="n">
        <f aca="false">D332-C332</f>
        <v>0.300999649495288</v>
      </c>
    </row>
    <row r="333" customFormat="false" ht="13.8" hidden="false" customHeight="false" outlineLevel="0" collapsed="false">
      <c r="A333" s="60" t="n">
        <f aca="false">PLUS!E400</f>
        <v>44845</v>
      </c>
      <c r="B333" s="60" t="n">
        <f aca="false">PLUS!E340</f>
        <v>44937</v>
      </c>
      <c r="C333" s="58" t="n">
        <f aca="false">100*(PLUS!F340-PLUS!F400)/PLUS!F400</f>
        <v>0.337325250700412</v>
      </c>
      <c r="D333" s="58" t="n">
        <f aca="false">100*(SPLUS!F340-SPLUS!F400)/SPLUS!F400</f>
        <v>0.624520653007555</v>
      </c>
      <c r="E333" s="61" t="n">
        <f aca="false">D333-C333</f>
        <v>0.287195402307143</v>
      </c>
    </row>
    <row r="334" customFormat="false" ht="13.8" hidden="false" customHeight="false" outlineLevel="0" collapsed="false">
      <c r="A334" s="60" t="n">
        <f aca="false">PLUS!E401</f>
        <v>44844</v>
      </c>
      <c r="B334" s="60" t="n">
        <f aca="false">PLUS!E341</f>
        <v>44936</v>
      </c>
      <c r="C334" s="58" t="n">
        <f aca="false">100*(PLUS!F341-PLUS!F401)/PLUS!F401</f>
        <v>0.334502445255227</v>
      </c>
      <c r="D334" s="58" t="n">
        <f aca="false">100*(SPLUS!F341-SPLUS!F401)/SPLUS!F401</f>
        <v>0.628529877581092</v>
      </c>
      <c r="E334" s="61" t="n">
        <f aca="false">D334-C334</f>
        <v>0.294027432325865</v>
      </c>
    </row>
    <row r="335" customFormat="false" ht="13.8" hidden="false" customHeight="false" outlineLevel="0" collapsed="false">
      <c r="A335" s="60" t="n">
        <f aca="false">PLUS!E402</f>
        <v>44841</v>
      </c>
      <c r="B335" s="60" t="n">
        <f aca="false">PLUS!E342</f>
        <v>44935</v>
      </c>
      <c r="C335" s="58" t="n">
        <f aca="false">100*(PLUS!F342-PLUS!F402)/PLUS!F402</f>
        <v>0.340870596205957</v>
      </c>
      <c r="D335" s="58" t="n">
        <f aca="false">100*(SPLUS!F342-SPLUS!F402)/SPLUS!F402</f>
        <v>0.611596426045631</v>
      </c>
      <c r="E335" s="61" t="n">
        <f aca="false">D335-C335</f>
        <v>0.270725829839673</v>
      </c>
    </row>
    <row r="336" customFormat="false" ht="13.8" hidden="false" customHeight="false" outlineLevel="0" collapsed="false">
      <c r="A336" s="60" t="n">
        <f aca="false">PLUS!E403</f>
        <v>44840</v>
      </c>
      <c r="B336" s="60" t="n">
        <f aca="false">PLUS!E343</f>
        <v>44932</v>
      </c>
      <c r="C336" s="58" t="n">
        <f aca="false">100*(PLUS!F343-PLUS!F403)/PLUS!F403</f>
        <v>0.338069124196294</v>
      </c>
      <c r="D336" s="58" t="n">
        <f aca="false">100*(SPLUS!F343-SPLUS!F403)/SPLUS!F403</f>
        <v>0.602613649946206</v>
      </c>
      <c r="E336" s="61" t="n">
        <f aca="false">D336-C336</f>
        <v>0.264544525749913</v>
      </c>
    </row>
    <row r="337" customFormat="false" ht="13.8" hidden="false" customHeight="false" outlineLevel="0" collapsed="false">
      <c r="A337" s="60" t="n">
        <f aca="false">PLUS!E404</f>
        <v>44839</v>
      </c>
      <c r="B337" s="60" t="n">
        <f aca="false">PLUS!E344</f>
        <v>44931</v>
      </c>
      <c r="C337" s="58" t="n">
        <f aca="false">100*(PLUS!F344-PLUS!F404)/PLUS!F404</f>
        <v>0.331712412396155</v>
      </c>
      <c r="D337" s="58" t="n">
        <f aca="false">100*(SPLUS!F344-SPLUS!F404)/SPLUS!F404</f>
        <v>0.597663137133812</v>
      </c>
      <c r="E337" s="61" t="n">
        <f aca="false">D337-C337</f>
        <v>0.265950724737657</v>
      </c>
    </row>
    <row r="338" customFormat="false" ht="13.8" hidden="false" customHeight="false" outlineLevel="0" collapsed="false">
      <c r="A338" s="60" t="n">
        <f aca="false">PLUS!E405</f>
        <v>44838</v>
      </c>
      <c r="B338" s="60" t="n">
        <f aca="false">PLUS!E345</f>
        <v>44930</v>
      </c>
      <c r="C338" s="58" t="n">
        <f aca="false">100*(PLUS!F345-PLUS!F405)/PLUS!F405</f>
        <v>0.322532835536485</v>
      </c>
      <c r="D338" s="58" t="n">
        <f aca="false">100*(SPLUS!F345-SPLUS!F405)/SPLUS!F405</f>
        <v>0.600807054251978</v>
      </c>
      <c r="E338" s="61" t="n">
        <f aca="false">D338-C338</f>
        <v>0.278274218715493</v>
      </c>
    </row>
    <row r="339" customFormat="false" ht="13.8" hidden="false" customHeight="false" outlineLevel="0" collapsed="false">
      <c r="A339" s="60" t="n">
        <f aca="false">PLUS!E406</f>
        <v>44837</v>
      </c>
      <c r="B339" s="60" t="n">
        <f aca="false">PLUS!E346</f>
        <v>44929</v>
      </c>
      <c r="C339" s="58" t="n">
        <f aca="false">100*(PLUS!F346-PLUS!F406)/PLUS!F406</f>
        <v>0.322560153586629</v>
      </c>
      <c r="D339" s="58" t="n">
        <f aca="false">100*(SPLUS!F346-SPLUS!F406)/SPLUS!F406</f>
        <v>0.60894177679445</v>
      </c>
      <c r="E339" s="61" t="n">
        <f aca="false">D339-C339</f>
        <v>0.28638162320782</v>
      </c>
    </row>
    <row r="340" customFormat="false" ht="13.8" hidden="false" customHeight="false" outlineLevel="0" collapsed="false">
      <c r="A340" s="60" t="n">
        <f aca="false">PLUS!E407</f>
        <v>44834</v>
      </c>
      <c r="B340" s="60" t="n">
        <f aca="false">PLUS!E347</f>
        <v>44925</v>
      </c>
      <c r="C340" s="58" t="n">
        <f aca="false">100*(PLUS!F347-PLUS!F407)/PLUS!F407</f>
        <v>0.312696317524404</v>
      </c>
      <c r="D340" s="58" t="n">
        <f aca="false">100*(SPLUS!F347-SPLUS!F407)/SPLUS!F407</f>
        <v>0.636148806971718</v>
      </c>
      <c r="E340" s="61" t="n">
        <f aca="false">D340-C340</f>
        <v>0.323452489447314</v>
      </c>
    </row>
    <row r="341" customFormat="false" ht="13.8" hidden="false" customHeight="false" outlineLevel="0" collapsed="false">
      <c r="A341" s="60" t="n">
        <f aca="false">PLUS!E408</f>
        <v>44833</v>
      </c>
      <c r="B341" s="60" t="n">
        <f aca="false">PLUS!E348</f>
        <v>44924</v>
      </c>
      <c r="C341" s="58" t="n">
        <f aca="false">100*(PLUS!F348-PLUS!F408)/PLUS!F408</f>
        <v>0.281664290050681</v>
      </c>
      <c r="D341" s="58" t="n">
        <f aca="false">100*(SPLUS!F348-SPLUS!F408)/SPLUS!F408</f>
        <v>0.631232548863182</v>
      </c>
      <c r="E341" s="61" t="n">
        <f aca="false">D341-C341</f>
        <v>0.349568258812501</v>
      </c>
    </row>
    <row r="342" customFormat="false" ht="13.8" hidden="false" customHeight="false" outlineLevel="0" collapsed="false">
      <c r="A342" s="60" t="n">
        <f aca="false">PLUS!E409</f>
        <v>44832</v>
      </c>
      <c r="B342" s="60" t="n">
        <f aca="false">PLUS!E349</f>
        <v>44923</v>
      </c>
      <c r="C342" s="58" t="n">
        <f aca="false">100*(PLUS!F349-PLUS!F409)/PLUS!F409</f>
        <v>0.274610850305319</v>
      </c>
      <c r="D342" s="58" t="n">
        <f aca="false">100*(SPLUS!F349-SPLUS!F409)/SPLUS!F409</f>
        <v>0.579077462823422</v>
      </c>
      <c r="E342" s="61" t="n">
        <f aca="false">D342-C342</f>
        <v>0.304466612518103</v>
      </c>
    </row>
    <row r="343" customFormat="false" ht="13.8" hidden="false" customHeight="false" outlineLevel="0" collapsed="false">
      <c r="A343" s="60" t="n">
        <f aca="false">PLUS!E410</f>
        <v>44831</v>
      </c>
      <c r="B343" s="60" t="n">
        <f aca="false">PLUS!E350</f>
        <v>44922</v>
      </c>
      <c r="C343" s="58" t="n">
        <f aca="false">100*(PLUS!F350-PLUS!F410)/PLUS!F410</f>
        <v>0.266128292190505</v>
      </c>
      <c r="D343" s="58" t="n">
        <f aca="false">100*(SPLUS!F350-SPLUS!F410)/SPLUS!F410</f>
        <v>0.557050323866461</v>
      </c>
      <c r="E343" s="61" t="n">
        <f aca="false">D343-C343</f>
        <v>0.290922031675956</v>
      </c>
    </row>
    <row r="344" customFormat="false" ht="13.8" hidden="false" customHeight="false" outlineLevel="0" collapsed="false">
      <c r="A344" s="60" t="n">
        <f aca="false">PLUS!E411</f>
        <v>44830</v>
      </c>
      <c r="B344" s="60" t="n">
        <f aca="false">PLUS!E351</f>
        <v>44921</v>
      </c>
      <c r="C344" s="58" t="n">
        <f aca="false">100*(PLUS!F351-PLUS!F411)/PLUS!F411</f>
        <v>0.266839853732221</v>
      </c>
      <c r="D344" s="58" t="n">
        <f aca="false">100*(SPLUS!F351-SPLUS!F411)/SPLUS!F411</f>
        <v>0.529089985153601</v>
      </c>
      <c r="E344" s="61" t="n">
        <f aca="false">D344-C344</f>
        <v>0.262250131421381</v>
      </c>
    </row>
    <row r="345" customFormat="false" ht="13.8" hidden="false" customHeight="false" outlineLevel="0" collapsed="false">
      <c r="A345" s="60" t="n">
        <f aca="false">PLUS!E412</f>
        <v>44827</v>
      </c>
      <c r="B345" s="60" t="n">
        <f aca="false">PLUS!E352</f>
        <v>44918</v>
      </c>
      <c r="C345" s="58" t="n">
        <f aca="false">100*(PLUS!F352-PLUS!F412)/PLUS!F412</f>
        <v>0.263317661343839</v>
      </c>
      <c r="D345" s="58" t="n">
        <f aca="false">100*(SPLUS!F352-SPLUS!F412)/SPLUS!F412</f>
        <v>0.495074161511716</v>
      </c>
      <c r="E345" s="61" t="n">
        <f aca="false">D345-C345</f>
        <v>0.231756500167877</v>
      </c>
    </row>
    <row r="346" customFormat="false" ht="13.8" hidden="false" customHeight="false" outlineLevel="0" collapsed="false">
      <c r="A346" s="60" t="n">
        <f aca="false">PLUS!E413</f>
        <v>44826</v>
      </c>
      <c r="B346" s="60" t="n">
        <f aca="false">PLUS!E353</f>
        <v>44917</v>
      </c>
      <c r="C346" s="58" t="n">
        <f aca="false">100*(PLUS!F353-PLUS!F413)/PLUS!F413</f>
        <v>0.260490201615188</v>
      </c>
      <c r="D346" s="58" t="n">
        <f aca="false">100*(SPLUS!F353-SPLUS!F413)/SPLUS!F413</f>
        <v>0.474089419638847</v>
      </c>
      <c r="E346" s="61" t="n">
        <f aca="false">D346-C346</f>
        <v>0.21359921802366</v>
      </c>
    </row>
    <row r="347" customFormat="false" ht="13.8" hidden="false" customHeight="false" outlineLevel="0" collapsed="false">
      <c r="A347" s="60" t="n">
        <f aca="false">PLUS!E414</f>
        <v>44825</v>
      </c>
      <c r="B347" s="60" t="n">
        <f aca="false">PLUS!E354</f>
        <v>44916</v>
      </c>
      <c r="C347" s="58" t="n">
        <f aca="false">100*(PLUS!F354-PLUS!F414)/PLUS!F414</f>
        <v>0.261905770398298</v>
      </c>
      <c r="D347" s="58" t="n">
        <f aca="false">100*(SPLUS!F354-SPLUS!F414)/SPLUS!F414</f>
        <v>0.470119521912352</v>
      </c>
      <c r="E347" s="61" t="n">
        <f aca="false">D347-C347</f>
        <v>0.208213751514053</v>
      </c>
    </row>
    <row r="348" customFormat="false" ht="13.8" hidden="false" customHeight="false" outlineLevel="0" collapsed="false">
      <c r="A348" s="60" t="n">
        <f aca="false">PLUS!E415</f>
        <v>44824</v>
      </c>
      <c r="B348" s="60" t="n">
        <f aca="false">PLUS!E355</f>
        <v>44915</v>
      </c>
      <c r="C348" s="58" t="n">
        <f aca="false">100*(PLUS!F355-PLUS!F415)/PLUS!F415</f>
        <v>0.257677373808685</v>
      </c>
      <c r="D348" s="58" t="n">
        <f aca="false">100*(SPLUS!F355-SPLUS!F415)/SPLUS!F415</f>
        <v>0.468099515965187</v>
      </c>
      <c r="E348" s="61" t="n">
        <f aca="false">D348-C348</f>
        <v>0.210422142156503</v>
      </c>
    </row>
    <row r="349" customFormat="false" ht="13.8" hidden="false" customHeight="false" outlineLevel="0" collapsed="false">
      <c r="A349" s="60" t="n">
        <f aca="false">PLUS!E416</f>
        <v>44823</v>
      </c>
      <c r="B349" s="60" t="n">
        <f aca="false">PLUS!E356</f>
        <v>44914</v>
      </c>
      <c r="C349" s="58" t="n">
        <f aca="false">100*(PLUS!F356-PLUS!F416)/PLUS!F416</f>
        <v>0.261916864339776</v>
      </c>
      <c r="D349" s="58" t="n">
        <f aca="false">100*(SPLUS!F356-SPLUS!F416)/SPLUS!F416</f>
        <v>0.465153341235291</v>
      </c>
      <c r="E349" s="61" t="n">
        <f aca="false">D349-C349</f>
        <v>0.203236476895515</v>
      </c>
    </row>
    <row r="350" customFormat="false" ht="13.8" hidden="false" customHeight="false" outlineLevel="0" collapsed="false">
      <c r="A350" s="60" t="n">
        <f aca="false">PLUS!E417</f>
        <v>44820</v>
      </c>
      <c r="B350" s="60" t="n">
        <f aca="false">PLUS!E357</f>
        <v>44911</v>
      </c>
      <c r="C350" s="58" t="n">
        <f aca="false">100*(PLUS!F357-PLUS!F417)/PLUS!F417</f>
        <v>0.259813611974015</v>
      </c>
      <c r="D350" s="58" t="n">
        <f aca="false">100*(SPLUS!F357-SPLUS!F417)/SPLUS!F417</f>
        <v>0.450158850302258</v>
      </c>
      <c r="E350" s="61" t="n">
        <f aca="false">D350-C350</f>
        <v>0.190345238328243</v>
      </c>
    </row>
    <row r="351" customFormat="false" ht="13.8" hidden="false" customHeight="false" outlineLevel="0" collapsed="false">
      <c r="A351" s="60" t="n">
        <f aca="false">PLUS!E418</f>
        <v>44819</v>
      </c>
      <c r="B351" s="60" t="n">
        <f aca="false">PLUS!E358</f>
        <v>44910</v>
      </c>
      <c r="C351" s="58" t="n">
        <f aca="false">100*(PLUS!F358-PLUS!F418)/PLUS!F418</f>
        <v>0.260534342521471</v>
      </c>
      <c r="D351" s="58" t="n">
        <f aca="false">100*(SPLUS!F358-SPLUS!F418)/SPLUS!F418</f>
        <v>0.439186161154435</v>
      </c>
      <c r="E351" s="61" t="n">
        <f aca="false">D351-C351</f>
        <v>0.178651818632963</v>
      </c>
    </row>
    <row r="352" customFormat="false" ht="13.8" hidden="false" customHeight="false" outlineLevel="0" collapsed="false">
      <c r="A352" s="60" t="n">
        <f aca="false">PLUS!E419</f>
        <v>44818</v>
      </c>
      <c r="B352" s="60" t="n">
        <f aca="false">PLUS!E359</f>
        <v>44909</v>
      </c>
      <c r="C352" s="58" t="n">
        <f aca="false">100*(PLUS!F359-PLUS!F419)/PLUS!F419</f>
        <v>0.273247193391233</v>
      </c>
      <c r="D352" s="58" t="n">
        <f aca="false">100*(SPLUS!F359-SPLUS!F419)/SPLUS!F419</f>
        <v>0.404297905816526</v>
      </c>
      <c r="E352" s="61" t="n">
        <f aca="false">D352-C352</f>
        <v>0.131050712425292</v>
      </c>
    </row>
    <row r="353" customFormat="false" ht="13.8" hidden="false" customHeight="false" outlineLevel="0" collapsed="false">
      <c r="A353" s="60" t="n">
        <f aca="false">PLUS!E420</f>
        <v>44817</v>
      </c>
      <c r="B353" s="60" t="n">
        <f aca="false">PLUS!E360</f>
        <v>44908</v>
      </c>
      <c r="C353" s="58" t="n">
        <f aca="false">100*(PLUS!F360-PLUS!F420)/PLUS!F420</f>
        <v>0.267602451492634</v>
      </c>
      <c r="D353" s="58" t="n">
        <f aca="false">100*(SPLUS!F360-SPLUS!F420)/SPLUS!F420</f>
        <v>0.396351179094961</v>
      </c>
      <c r="E353" s="61" t="n">
        <f aca="false">D353-C353</f>
        <v>0.128748727602327</v>
      </c>
    </row>
    <row r="354" customFormat="false" ht="13.8" hidden="false" customHeight="false" outlineLevel="0" collapsed="false">
      <c r="A354" s="60" t="n">
        <f aca="false">PLUS!E421</f>
        <v>44816</v>
      </c>
      <c r="B354" s="60" t="n">
        <f aca="false">PLUS!E361</f>
        <v>44904</v>
      </c>
      <c r="C354" s="58" t="n">
        <f aca="false">100*(PLUS!F361-PLUS!F421)/PLUS!F421</f>
        <v>0.257715580848556</v>
      </c>
      <c r="D354" s="58" t="n">
        <f aca="false">100*(SPLUS!F361-SPLUS!F421)/SPLUS!F421</f>
        <v>0.39439481311064</v>
      </c>
      <c r="E354" s="61" t="n">
        <f aca="false">D354-C354</f>
        <v>0.136679232262084</v>
      </c>
    </row>
    <row r="355" customFormat="false" ht="13.8" hidden="false" customHeight="false" outlineLevel="0" collapsed="false">
      <c r="A355" s="60" t="n">
        <f aca="false">PLUS!E422</f>
        <v>44813</v>
      </c>
      <c r="B355" s="60" t="n">
        <f aca="false">PLUS!E362</f>
        <v>44903</v>
      </c>
      <c r="C355" s="58" t="n">
        <f aca="false">100*(PLUS!F362-PLUS!F422)/PLUS!F422</f>
        <v>0.260560098292597</v>
      </c>
      <c r="D355" s="58" t="n">
        <f aca="false">100*(SPLUS!F362-SPLUS!F422)/SPLUS!F422</f>
        <v>0.381462705297646</v>
      </c>
      <c r="E355" s="61" t="n">
        <f aca="false">D355-C355</f>
        <v>0.120902607005049</v>
      </c>
    </row>
    <row r="356" customFormat="false" ht="13.8" hidden="false" customHeight="false" outlineLevel="0" collapsed="false">
      <c r="A356" s="60" t="n">
        <f aca="false">PLUS!E423</f>
        <v>44812</v>
      </c>
      <c r="B356" s="60" t="n">
        <f aca="false">PLUS!E363</f>
        <v>44902</v>
      </c>
      <c r="C356" s="58" t="n">
        <f aca="false">100*(PLUS!F363-PLUS!F423)/PLUS!F423</f>
        <v>0.250690280984971</v>
      </c>
      <c r="D356" s="58" t="n">
        <f aca="false">100*(SPLUS!F363-SPLUS!F423)/SPLUS!F423</f>
        <v>0.388481039136971</v>
      </c>
      <c r="E356" s="61" t="n">
        <f aca="false">D356-C356</f>
        <v>0.137790758152</v>
      </c>
    </row>
    <row r="357" customFormat="false" ht="13.8" hidden="false" customHeight="false" outlineLevel="0" collapsed="false">
      <c r="A357" s="60" t="n">
        <f aca="false">PLUS!E424</f>
        <v>44811</v>
      </c>
      <c r="B357" s="60" t="n">
        <f aca="false">PLUS!E364</f>
        <v>44901</v>
      </c>
      <c r="C357" s="58" t="n">
        <f aca="false">100*(PLUS!F364-PLUS!F424)/PLUS!F424</f>
        <v>0.2492902642618</v>
      </c>
      <c r="D357" s="58" t="n">
        <f aca="false">100*(SPLUS!F364-SPLUS!F424)/SPLUS!F424</f>
        <v>0.350562692958865</v>
      </c>
      <c r="E357" s="61" t="n">
        <f aca="false">D357-C357</f>
        <v>0.101272428697065</v>
      </c>
    </row>
    <row r="358" customFormat="false" ht="13.8" hidden="false" customHeight="false" outlineLevel="0" collapsed="false">
      <c r="A358" s="60" t="n">
        <f aca="false">PLUS!E425</f>
        <v>44810</v>
      </c>
      <c r="B358" s="60" t="n">
        <f aca="false">PLUS!E365</f>
        <v>44897</v>
      </c>
      <c r="C358" s="58" t="n">
        <f aca="false">100*(PLUS!F365-PLUS!F425)/PLUS!F425</f>
        <v>0.245759240688695</v>
      </c>
      <c r="D358" s="58" t="n">
        <f aca="false">100*(SPLUS!F365-SPLUS!F425)/SPLUS!F425</f>
        <v>0.335623941838458</v>
      </c>
      <c r="E358" s="61" t="n">
        <f aca="false">D358-C358</f>
        <v>0.0898647011497634</v>
      </c>
    </row>
    <row r="359" customFormat="false" ht="13.8" hidden="false" customHeight="false" outlineLevel="0" collapsed="false">
      <c r="A359" s="60" t="n">
        <f aca="false">PLUS!E426</f>
        <v>44809</v>
      </c>
      <c r="B359" s="60" t="n">
        <f aca="false">PLUS!E366</f>
        <v>44896</v>
      </c>
      <c r="C359" s="58" t="n">
        <f aca="false">100*(PLUS!F366-PLUS!F426)/PLUS!F426</f>
        <v>0.245764447489028</v>
      </c>
      <c r="D359" s="58" t="n">
        <f aca="false">100*(SPLUS!F366-SPLUS!F426)/SPLUS!F426</f>
        <v>0.332669322709167</v>
      </c>
      <c r="E359" s="61" t="n">
        <f aca="false">D359-C359</f>
        <v>0.0869048752201389</v>
      </c>
    </row>
    <row r="360" customFormat="false" ht="13.8" hidden="false" customHeight="false" outlineLevel="0" collapsed="false">
      <c r="A360" s="60" t="n">
        <f aca="false">PLUS!E427</f>
        <v>44806</v>
      </c>
      <c r="B360" s="60" t="n">
        <f aca="false">PLUS!E367</f>
        <v>44895</v>
      </c>
      <c r="C360" s="58" t="n">
        <f aca="false">100*(PLUS!F367-PLUS!F427)/PLUS!F427</f>
        <v>0.252136450314277</v>
      </c>
      <c r="D360" s="58" t="n">
        <f aca="false">100*(SPLUS!F367-SPLUS!F427)/SPLUS!F427</f>
        <v>0.330667410336335</v>
      </c>
      <c r="E360" s="61" t="n">
        <f aca="false">D360-C360</f>
        <v>0.0785309600220574</v>
      </c>
    </row>
    <row r="361" customFormat="false" ht="13.8" hidden="false" customHeight="false" outlineLevel="0" collapsed="false">
      <c r="A361" s="60" t="n">
        <f aca="false">PLUS!E428</f>
        <v>44805</v>
      </c>
      <c r="B361" s="60" t="n">
        <f aca="false">PLUS!E368</f>
        <v>44894</v>
      </c>
      <c r="C361" s="58" t="n">
        <f aca="false">100*(PLUS!F368-PLUS!F428)/PLUS!F428</f>
        <v>0.241542481813676</v>
      </c>
      <c r="D361" s="58" t="n">
        <f aca="false">100*(SPLUS!F368-SPLUS!F428)/SPLUS!F428</f>
        <v>0.312702285515126</v>
      </c>
      <c r="E361" s="61" t="n">
        <f aca="false">D361-C361</f>
        <v>0.0711598037014501</v>
      </c>
    </row>
    <row r="362" customFormat="false" ht="13.8" hidden="false" customHeight="false" outlineLevel="0" collapsed="false">
      <c r="A362" s="60" t="n">
        <f aca="false">PLUS!E429</f>
        <v>44804</v>
      </c>
      <c r="B362" s="60" t="n">
        <f aca="false">PLUS!E369</f>
        <v>44893</v>
      </c>
      <c r="C362" s="58" t="n">
        <f aca="false">100*(PLUS!F369-PLUS!F429)/PLUS!F429</f>
        <v>0.234488116679032</v>
      </c>
      <c r="D362" s="58" t="n">
        <f aca="false">100*(SPLUS!F369-SPLUS!F429)/SPLUS!F429</f>
        <v>0.292773279956988</v>
      </c>
      <c r="E362" s="61" t="n">
        <f aca="false">D362-C362</f>
        <v>0.0582851632779556</v>
      </c>
    </row>
    <row r="363" customFormat="false" ht="13.8" hidden="false" customHeight="false" outlineLevel="0" collapsed="false">
      <c r="A363" s="60" t="n">
        <f aca="false">PLUS!E430</f>
        <v>44803</v>
      </c>
      <c r="B363" s="60" t="n">
        <f aca="false">PLUS!E370</f>
        <v>44890</v>
      </c>
      <c r="C363" s="58" t="n">
        <f aca="false">100*(PLUS!F370-PLUS!F430)/PLUS!F430</f>
        <v>0.228136345015605</v>
      </c>
      <c r="D363" s="58" t="n">
        <f aca="false">100*(SPLUS!F370-SPLUS!F430)/SPLUS!F430</f>
        <v>0.29281410288333</v>
      </c>
      <c r="E363" s="61" t="n">
        <f aca="false">D363-C363</f>
        <v>0.0646777578677255</v>
      </c>
    </row>
    <row r="364" customFormat="false" ht="13.8" hidden="false" customHeight="false" outlineLevel="0" collapsed="false">
      <c r="A364" s="60" t="n">
        <f aca="false">PLUS!E431</f>
        <v>44802</v>
      </c>
      <c r="B364" s="60" t="n">
        <f aca="false">PLUS!E371</f>
        <v>44889</v>
      </c>
      <c r="C364" s="58" t="n">
        <f aca="false">100*(PLUS!F371-PLUS!F431)/PLUS!F431</f>
        <v>0.223901681028399</v>
      </c>
      <c r="D364" s="58" t="n">
        <f aca="false">100*(SPLUS!F371-SPLUS!F431)/SPLUS!F431</f>
        <v>0.285845185450785</v>
      </c>
      <c r="E364" s="61" t="n">
        <f aca="false">D364-C364</f>
        <v>0.061943504422386</v>
      </c>
    </row>
    <row r="365" customFormat="false" ht="13.8" hidden="false" customHeight="false" outlineLevel="0" collapsed="false">
      <c r="A365" s="60" t="n">
        <f aca="false">PLUS!E432</f>
        <v>44799</v>
      </c>
      <c r="B365" s="60" t="n">
        <f aca="false">PLUS!E372</f>
        <v>44888</v>
      </c>
      <c r="C365" s="58" t="n">
        <f aca="false">100*(PLUS!F372-PLUS!F432)/PLUS!F432</f>
        <v>0.226042976420892</v>
      </c>
      <c r="D365" s="58" t="n">
        <f aca="false">100*(SPLUS!F372-SPLUS!F432)/SPLUS!F432</f>
        <v>0.28187812506225</v>
      </c>
      <c r="E365" s="61" t="n">
        <f aca="false">D365-C365</f>
        <v>0.0558351486413577</v>
      </c>
    </row>
    <row r="366" customFormat="false" ht="13.8" hidden="false" customHeight="false" outlineLevel="0" collapsed="false">
      <c r="A366" s="60" t="n">
        <f aca="false">PLUS!E433</f>
        <v>44798</v>
      </c>
      <c r="B366" s="60" t="n">
        <f aca="false">PLUS!E373</f>
        <v>44887</v>
      </c>
      <c r="C366" s="58" t="n">
        <f aca="false">100*(PLUS!F373-PLUS!F433)/PLUS!F433</f>
        <v>0.223926987087118</v>
      </c>
      <c r="D366" s="58" t="n">
        <f aca="false">100*(SPLUS!F373-SPLUS!F433)/SPLUS!F433</f>
        <v>0.287871543549288</v>
      </c>
      <c r="E366" s="61" t="n">
        <f aca="false">D366-C366</f>
        <v>0.0639445564621706</v>
      </c>
    </row>
    <row r="367" customFormat="false" ht="13.8" hidden="false" customHeight="false" outlineLevel="0" collapsed="false">
      <c r="A367" s="60" t="n">
        <f aca="false">PLUS!E434</f>
        <v>44797</v>
      </c>
      <c r="B367" s="60" t="n">
        <f aca="false">PLUS!E374</f>
        <v>44886</v>
      </c>
      <c r="C367" s="58" t="n">
        <f aca="false">100*(PLUS!F374-PLUS!F434)/PLUS!F434</f>
        <v>0.228879831024513</v>
      </c>
      <c r="D367" s="58" t="n">
        <f aca="false">100*(SPLUS!F374-SPLUS!F434)/SPLUS!F434</f>
        <v>0.299851568492682</v>
      </c>
      <c r="E367" s="61" t="n">
        <f aca="false">D367-C367</f>
        <v>0.0709717374681687</v>
      </c>
    </row>
    <row r="368" customFormat="false" ht="13.8" hidden="false" customHeight="false" outlineLevel="0" collapsed="false">
      <c r="A368" s="60" t="n">
        <f aca="false">PLUS!E435</f>
        <v>44796</v>
      </c>
      <c r="B368" s="60" t="n">
        <f aca="false">PLUS!E375</f>
        <v>44883</v>
      </c>
      <c r="C368" s="58" t="n">
        <f aca="false">100*(PLUS!F375-PLUS!F435)/PLUS!F435</f>
        <v>0.228886298611853</v>
      </c>
      <c r="D368" s="58" t="n">
        <f aca="false">100*(SPLUS!F375-SPLUS!F435)/SPLUS!F435</f>
        <v>0.301843937718542</v>
      </c>
      <c r="E368" s="61" t="n">
        <f aca="false">D368-C368</f>
        <v>0.0729576391066893</v>
      </c>
    </row>
    <row r="369" customFormat="false" ht="13.8" hidden="false" customHeight="false" outlineLevel="0" collapsed="false">
      <c r="A369" s="60" t="n">
        <f aca="false">PLUS!E436</f>
        <v>44795</v>
      </c>
      <c r="B369" s="60" t="n">
        <f aca="false">PLUS!E376</f>
        <v>44882</v>
      </c>
      <c r="C369" s="58" t="n">
        <f aca="false">100*(PLUS!F376-PLUS!F436)/PLUS!F436</f>
        <v>0.228184695376959</v>
      </c>
      <c r="D369" s="58" t="n">
        <f aca="false">100*(SPLUS!F376-SPLUS!F436)/SPLUS!F436</f>
        <v>0.307836378489301</v>
      </c>
      <c r="E369" s="61" t="n">
        <f aca="false">D369-C369</f>
        <v>0.0796516831123416</v>
      </c>
    </row>
    <row r="370" customFormat="false" ht="13.8" hidden="false" customHeight="false" outlineLevel="0" collapsed="false">
      <c r="A370" s="60" t="n">
        <f aca="false">PLUS!E437</f>
        <v>44792</v>
      </c>
      <c r="B370" s="60" t="n">
        <f aca="false">PLUS!E377</f>
        <v>44881</v>
      </c>
      <c r="C370" s="58" t="n">
        <f aca="false">100*(PLUS!F377-PLUS!F437)/PLUS!F437</f>
        <v>0.233144698077625</v>
      </c>
      <c r="D370" s="58" t="n">
        <f aca="false">100*(SPLUS!F377-SPLUS!F437)/SPLUS!F437</f>
        <v>0.2988464526926</v>
      </c>
      <c r="E370" s="61" t="n">
        <f aca="false">D370-C370</f>
        <v>0.0657017546149753</v>
      </c>
    </row>
    <row r="371" customFormat="false" ht="13.8" hidden="false" customHeight="false" outlineLevel="0" collapsed="false">
      <c r="A371" s="60" t="n">
        <f aca="false">PLUS!E438</f>
        <v>44791</v>
      </c>
      <c r="B371" s="60" t="n">
        <f aca="false">PLUS!E378</f>
        <v>44880</v>
      </c>
      <c r="C371" s="58" t="n">
        <f aca="false">100*(PLUS!F378-PLUS!F438)/PLUS!F438</f>
        <v>0.230318701737284</v>
      </c>
      <c r="D371" s="58" t="n">
        <f aca="false">100*(SPLUS!F378-SPLUS!F438)/SPLUS!F438</f>
        <v>0.304865898856252</v>
      </c>
      <c r="E371" s="61" t="n">
        <f aca="false">D371-C371</f>
        <v>0.074547197118968</v>
      </c>
    </row>
    <row r="372" customFormat="false" ht="13.8" hidden="false" customHeight="false" outlineLevel="0" collapsed="false">
      <c r="A372" s="60" t="n">
        <f aca="false">PLUS!E439</f>
        <v>44790</v>
      </c>
      <c r="B372" s="60" t="n">
        <f aca="false">PLUS!E379</f>
        <v>44879</v>
      </c>
      <c r="C372" s="58" t="n">
        <f aca="false">100*(PLUS!F379-PLUS!F439)/PLUS!F439</f>
        <v>0.234579241150279</v>
      </c>
      <c r="D372" s="58" t="n">
        <f aca="false">100*(SPLUS!F379-SPLUS!F439)/SPLUS!F439</f>
        <v>0.309890591681783</v>
      </c>
      <c r="E372" s="61" t="n">
        <f aca="false">D372-C372</f>
        <v>0.0753113505315036</v>
      </c>
    </row>
    <row r="373" customFormat="false" ht="13.8" hidden="false" customHeight="false" outlineLevel="0" collapsed="false">
      <c r="A373" s="60" t="n">
        <f aca="false">PLUS!E440</f>
        <v>44789</v>
      </c>
      <c r="B373" s="60" t="n">
        <f aca="false">PLUS!E380</f>
        <v>44876</v>
      </c>
      <c r="C373" s="58" t="n">
        <f aca="false">100*(PLUS!F380-PLUS!F440)/PLUS!F440</f>
        <v>0.233174350821406</v>
      </c>
      <c r="D373" s="58" t="n">
        <f aca="false">100*(SPLUS!F380-SPLUS!F440)/SPLUS!F440</f>
        <v>0.292980428110166</v>
      </c>
      <c r="E373" s="61" t="n">
        <f aca="false">D373-C373</f>
        <v>0.0598060772887605</v>
      </c>
    </row>
    <row r="374" customFormat="false" ht="13.8" hidden="false" customHeight="false" outlineLevel="0" collapsed="false">
      <c r="A374" s="60" t="n">
        <f aca="false">PLUS!E441</f>
        <v>44788</v>
      </c>
      <c r="B374" s="60" t="n">
        <f aca="false">PLUS!E381</f>
        <v>44875</v>
      </c>
      <c r="C374" s="58" t="n">
        <f aca="false">100*(PLUS!F381-PLUS!F441)/PLUS!F441</f>
        <v>0.230356133408708</v>
      </c>
      <c r="D374" s="58" t="n">
        <f aca="false">100*(SPLUS!F381-SPLUS!F441)/SPLUS!F441</f>
        <v>0.301000677749859</v>
      </c>
      <c r="E374" s="61" t="n">
        <f aca="false">D374-C374</f>
        <v>0.070644544341151</v>
      </c>
    </row>
    <row r="375" customFormat="false" ht="13.8" hidden="false" customHeight="false" outlineLevel="0" collapsed="false">
      <c r="A375" s="60" t="n">
        <f aca="false">PLUS!E442</f>
        <v>44784</v>
      </c>
      <c r="B375" s="60" t="n">
        <f aca="false">PLUS!E382</f>
        <v>44874</v>
      </c>
      <c r="C375" s="58" t="n">
        <f aca="false">100*(PLUS!F382-PLUS!F442)/PLUS!F442</f>
        <v>0.235317395820823</v>
      </c>
      <c r="D375" s="58" t="n">
        <f aca="false">100*(SPLUS!F382-SPLUS!F442)/SPLUS!F442</f>
        <v>0.294061942403737</v>
      </c>
      <c r="E375" s="61" t="n">
        <f aca="false">D375-C375</f>
        <v>0.0587445465829139</v>
      </c>
    </row>
    <row r="376" customFormat="false" ht="13.8" hidden="false" customHeight="false" outlineLevel="0" collapsed="false">
      <c r="A376" s="60" t="n">
        <f aca="false">PLUS!E443</f>
        <v>44783</v>
      </c>
      <c r="B376" s="60" t="n">
        <f aca="false">PLUS!E383</f>
        <v>44873</v>
      </c>
      <c r="C376" s="58" t="n">
        <f aca="false">100*(PLUS!F383-PLUS!F443)/PLUS!F443</f>
        <v>0.233912342939517</v>
      </c>
      <c r="D376" s="58" t="n">
        <f aca="false">100*(SPLUS!F383-SPLUS!F443)/SPLUS!F443</f>
        <v>0.314067220355538</v>
      </c>
      <c r="E376" s="61" t="n">
        <f aca="false">D376-C376</f>
        <v>0.0801548774160216</v>
      </c>
    </row>
    <row r="377" customFormat="false" ht="13.8" hidden="false" customHeight="false" outlineLevel="0" collapsed="false">
      <c r="A377" s="60" t="n">
        <f aca="false">PLUS!E444</f>
        <v>44782</v>
      </c>
      <c r="B377" s="60" t="n">
        <f aca="false">PLUS!E384</f>
        <v>44872</v>
      </c>
      <c r="C377" s="58" t="n">
        <f aca="false">100*(PLUS!F384-PLUS!F444)/PLUS!F444</f>
        <v>0.240991102410608</v>
      </c>
      <c r="D377" s="58" t="n">
        <f aca="false">100*(SPLUS!F384-SPLUS!F444)/SPLUS!F444</f>
        <v>0.27719060343797</v>
      </c>
      <c r="E377" s="61" t="n">
        <f aca="false">D377-C377</f>
        <v>0.036199501027362</v>
      </c>
    </row>
    <row r="378" customFormat="false" ht="13.8" hidden="false" customHeight="false" outlineLevel="0" collapsed="false">
      <c r="A378" s="60" t="n">
        <f aca="false">PLUS!E445</f>
        <v>44781</v>
      </c>
      <c r="B378" s="60" t="n">
        <f aca="false">PLUS!E385</f>
        <v>44869</v>
      </c>
      <c r="C378" s="58" t="n">
        <f aca="false">100*(PLUS!F385-PLUS!F445)/PLUS!F445</f>
        <v>0.231808673036693</v>
      </c>
      <c r="D378" s="58" t="n">
        <f aca="false">100*(SPLUS!F385-SPLUS!F445)/SPLUS!F445</f>
        <v>0.263236613819929</v>
      </c>
      <c r="E378" s="61" t="n">
        <f aca="false">D378-C378</f>
        <v>0.0314279407832354</v>
      </c>
    </row>
    <row r="379" customFormat="false" ht="13.8" hidden="false" customHeight="false" outlineLevel="0" collapsed="false">
      <c r="A379" s="60" t="n">
        <f aca="false">PLUS!E446</f>
        <v>44778</v>
      </c>
      <c r="B379" s="60" t="n">
        <f aca="false">PLUS!E386</f>
        <v>44868</v>
      </c>
      <c r="C379" s="58" t="n">
        <f aca="false">100*(PLUS!F386-PLUS!F446)/PLUS!F446</f>
        <v>0.225451255883644</v>
      </c>
      <c r="D379" s="58" t="n">
        <f aca="false">100*(SPLUS!F386-SPLUS!F446)/SPLUS!F446</f>
        <v>0.272256739102254</v>
      </c>
      <c r="E379" s="61" t="n">
        <f aca="false">D379-C379</f>
        <v>0.0468054832186105</v>
      </c>
    </row>
    <row r="380" customFormat="false" ht="13.8" hidden="false" customHeight="false" outlineLevel="0" collapsed="false">
      <c r="A380" s="60" t="n">
        <f aca="false">PLUS!E447</f>
        <v>44777</v>
      </c>
      <c r="B380" s="60" t="n">
        <f aca="false">PLUS!E387</f>
        <v>44867</v>
      </c>
      <c r="C380" s="58" t="n">
        <f aca="false">100*(PLUS!F387-PLUS!F447)/PLUS!F447</f>
        <v>0.238884452014611</v>
      </c>
      <c r="D380" s="58" t="n">
        <f aca="false">100*(SPLUS!F387-SPLUS!F447)/SPLUS!F447</f>
        <v>0.261302322798122</v>
      </c>
      <c r="E380" s="61" t="n">
        <f aca="false">D380-C380</f>
        <v>0.022417870783511</v>
      </c>
    </row>
    <row r="381" customFormat="false" ht="13.8" hidden="false" customHeight="false" outlineLevel="0" collapsed="false">
      <c r="A381" s="60" t="n">
        <f aca="false">PLUS!E448</f>
        <v>44776</v>
      </c>
      <c r="B381" s="60" t="n">
        <f aca="false">PLUS!E388</f>
        <v>44866</v>
      </c>
      <c r="C381" s="58" t="n">
        <f aca="false">100*(PLUS!F388-PLUS!F448)/PLUS!F448</f>
        <v>0.228994685061637</v>
      </c>
      <c r="D381" s="58" t="n">
        <f aca="false">100*(SPLUS!F388-SPLUS!F448)/SPLUS!F448</f>
        <v>0.236357108664431</v>
      </c>
      <c r="E381" s="61" t="n">
        <f aca="false">D381-C381</f>
        <v>0.00736242360279421</v>
      </c>
    </row>
    <row r="382" customFormat="false" ht="13.8" hidden="false" customHeight="false" outlineLevel="0" collapsed="false">
      <c r="A382" s="60" t="n">
        <f aca="false">PLUS!E449</f>
        <v>44775</v>
      </c>
      <c r="B382" s="60" t="n">
        <f aca="false">PLUS!E389</f>
        <v>44865</v>
      </c>
      <c r="C382" s="58" t="n">
        <f aca="false">100*(PLUS!F389-PLUS!F449)/PLUS!F449</f>
        <v>0.224048852544762</v>
      </c>
      <c r="D382" s="58" t="n">
        <f aca="false">100*(SPLUS!F389-SPLUS!F449)/SPLUS!F449</f>
        <v>0.230412448256957</v>
      </c>
      <c r="E382" s="61" t="n">
        <f aca="false">D382-C382</f>
        <v>0.00636359571219519</v>
      </c>
    </row>
    <row r="383" customFormat="false" ht="13.8" hidden="false" customHeight="false" outlineLevel="0" collapsed="false">
      <c r="A383" s="60" t="n">
        <f aca="false">PLUS!E450</f>
        <v>44774</v>
      </c>
      <c r="B383" s="60" t="n">
        <f aca="false">PLUS!E390</f>
        <v>44862</v>
      </c>
      <c r="C383" s="58" t="n">
        <f aca="false">100*(PLUS!F390-PLUS!F450)/PLUS!F450</f>
        <v>0.21485769211741</v>
      </c>
      <c r="D383" s="58" t="n">
        <f aca="false">100*(SPLUS!F390-SPLUS!F450)/SPLUS!F450</f>
        <v>0.241459131545343</v>
      </c>
      <c r="E383" s="61" t="n">
        <f aca="false">D383-C383</f>
        <v>0.026601439427933</v>
      </c>
    </row>
    <row r="384" customFormat="false" ht="13.8" hidden="false" customHeight="false" outlineLevel="0" collapsed="false">
      <c r="A384" s="60" t="n">
        <f aca="false">PLUS!E451</f>
        <v>44769</v>
      </c>
      <c r="B384" s="60" t="n">
        <f aca="false">PLUS!E391</f>
        <v>44861</v>
      </c>
      <c r="C384" s="58" t="n">
        <f aca="false">100*(PLUS!F391-PLUS!F451)/PLUS!F451</f>
        <v>0.218413147199145</v>
      </c>
      <c r="D384" s="58" t="n">
        <f aca="false">100*(SPLUS!F391-SPLUS!F451)/SPLUS!F451</f>
        <v>0.233509629777455</v>
      </c>
      <c r="E384" s="61" t="n">
        <f aca="false">D384-C384</f>
        <v>0.0150964825783099</v>
      </c>
    </row>
    <row r="385" customFormat="false" ht="13.8" hidden="false" customHeight="false" outlineLevel="0" collapsed="false">
      <c r="A385" s="60" t="n">
        <f aca="false">PLUS!E452</f>
        <v>44768</v>
      </c>
      <c r="B385" s="60" t="n">
        <f aca="false">PLUS!E392</f>
        <v>44860</v>
      </c>
      <c r="C385" s="58" t="n">
        <f aca="false">100*(PLUS!F392-PLUS!F452)/PLUS!F452</f>
        <v>0.217712464038561</v>
      </c>
      <c r="D385" s="58" t="n">
        <f aca="false">100*(SPLUS!F392-SPLUS!F452)/SPLUS!F452</f>
        <v>0.227549452084873</v>
      </c>
      <c r="E385" s="61" t="n">
        <f aca="false">D385-C385</f>
        <v>0.00983698804631242</v>
      </c>
    </row>
    <row r="386" customFormat="false" ht="13.8" hidden="false" customHeight="false" outlineLevel="0" collapsed="false">
      <c r="A386" s="60" t="n">
        <f aca="false">PLUS!E453</f>
        <v>44767</v>
      </c>
      <c r="B386" s="60" t="n">
        <f aca="false">PLUS!E393</f>
        <v>44859</v>
      </c>
      <c r="C386" s="58" t="n">
        <f aca="false">100*(PLUS!F393-PLUS!F453)/PLUS!F453</f>
        <v>0.212062091780469</v>
      </c>
      <c r="D386" s="58" t="n">
        <f aca="false">100*(SPLUS!F393-SPLUS!F453)/SPLUS!F453</f>
        <v>0.216620913401539</v>
      </c>
      <c r="E386" s="61" t="n">
        <f aca="false">D386-C386</f>
        <v>0.00455882162107016</v>
      </c>
    </row>
    <row r="387" customFormat="false" ht="13.8" hidden="false" customHeight="false" outlineLevel="0" collapsed="false">
      <c r="A387" s="60" t="n">
        <f aca="false">PLUS!E454</f>
        <v>44764</v>
      </c>
      <c r="B387" s="60" t="n">
        <f aca="false">PLUS!E394</f>
        <v>44855</v>
      </c>
      <c r="C387" s="58" t="n">
        <f aca="false">100*(PLUS!F394-PLUS!F454)/PLUS!F454</f>
        <v>0.198638513250816</v>
      </c>
      <c r="D387" s="58" t="n">
        <f aca="false">100*(SPLUS!F394-SPLUS!F454)/SPLUS!F454</f>
        <v>0.228625054909947</v>
      </c>
      <c r="E387" s="61" t="n">
        <f aca="false">D387-C387</f>
        <v>0.0299865416591305</v>
      </c>
    </row>
    <row r="388" customFormat="false" ht="13.8" hidden="false" customHeight="false" outlineLevel="0" collapsed="false">
      <c r="A388" s="60" t="n">
        <f aca="false">PLUS!E455</f>
        <v>44763</v>
      </c>
      <c r="B388" s="60" t="n">
        <f aca="false">PLUS!E395</f>
        <v>44854</v>
      </c>
      <c r="C388" s="58" t="n">
        <f aca="false">100*(PLUS!F395-PLUS!F455)/PLUS!F455</f>
        <v>0.192285940504472</v>
      </c>
      <c r="D388" s="58" t="n">
        <f aca="false">100*(SPLUS!F395-SPLUS!F455)/SPLUS!F455</f>
        <v>0.23563947160844</v>
      </c>
      <c r="E388" s="61" t="n">
        <f aca="false">D388-C388</f>
        <v>0.043353531103968</v>
      </c>
    </row>
    <row r="389" customFormat="false" ht="13.8" hidden="false" customHeight="false" outlineLevel="0" collapsed="false">
      <c r="A389" s="60" t="n">
        <f aca="false">PLUS!E456</f>
        <v>44762</v>
      </c>
      <c r="B389" s="60" t="n">
        <f aca="false">PLUS!E396</f>
        <v>44853</v>
      </c>
      <c r="C389" s="58" t="n">
        <f aca="false">100*(PLUS!F396-PLUS!F456)/PLUS!F456</f>
        <v>0.18805098585376</v>
      </c>
      <c r="D389" s="58" t="n">
        <f aca="false">100*(SPLUS!F396-SPLUS!F456)/SPLUS!F456</f>
        <v>0.223606452643341</v>
      </c>
      <c r="E389" s="61" t="n">
        <f aca="false">D389-C389</f>
        <v>0.035555466789581</v>
      </c>
    </row>
    <row r="390" customFormat="false" ht="13.8" hidden="false" customHeight="false" outlineLevel="0" collapsed="false">
      <c r="A390" s="60" t="n">
        <f aca="false">PLUS!E457</f>
        <v>44761</v>
      </c>
      <c r="B390" s="60" t="n">
        <f aca="false">PLUS!E397</f>
        <v>44852</v>
      </c>
      <c r="C390" s="58" t="n">
        <f aca="false">100*(PLUS!F397-PLUS!F457)/PLUS!F457</f>
        <v>0.190881519134112</v>
      </c>
      <c r="D390" s="58" t="n">
        <f aca="false">100*(SPLUS!F397-SPLUS!F457)/SPLUS!F457</f>
        <v>0.202617053768367</v>
      </c>
      <c r="E390" s="61" t="n">
        <f aca="false">D390-C390</f>
        <v>0.0117355346342544</v>
      </c>
    </row>
    <row r="391" customFormat="false" ht="13.8" hidden="false" customHeight="false" outlineLevel="0" collapsed="false">
      <c r="A391" s="60" t="n">
        <f aca="false">PLUS!E458</f>
        <v>44760</v>
      </c>
      <c r="B391" s="60" t="n">
        <f aca="false">PLUS!E398</f>
        <v>44851</v>
      </c>
      <c r="C391" s="58" t="n">
        <f aca="false">100*(PLUS!F398-PLUS!F458)/PLUS!F458</f>
        <v>0.188764616885596</v>
      </c>
      <c r="D391" s="58" t="n">
        <f aca="false">100*(SPLUS!F398-SPLUS!F458)/SPLUS!F458</f>
        <v>0.201637053304044</v>
      </c>
      <c r="E391" s="61" t="n">
        <f aca="false">D391-C391</f>
        <v>0.0128724364184482</v>
      </c>
    </row>
    <row r="392" customFormat="false" ht="13.8" hidden="false" customHeight="false" outlineLevel="0" collapsed="false">
      <c r="A392" s="60" t="n">
        <f aca="false">PLUS!E459</f>
        <v>44757</v>
      </c>
      <c r="B392" s="60" t="n">
        <f aca="false">PLUS!E399</f>
        <v>44846</v>
      </c>
      <c r="C392" s="58" t="n">
        <f aca="false">100*(PLUS!F399-PLUS!F459)/PLUS!F459</f>
        <v>0.188773959091905</v>
      </c>
      <c r="D392" s="58" t="n">
        <f aca="false">100*(SPLUS!F399-SPLUS!F459)/SPLUS!F459</f>
        <v>0.200638850069868</v>
      </c>
      <c r="E392" s="61" t="n">
        <f aca="false">D392-C392</f>
        <v>0.0118648909779627</v>
      </c>
    </row>
    <row r="393" customFormat="false" ht="13.8" hidden="false" customHeight="false" outlineLevel="0" collapsed="false">
      <c r="A393" s="60" t="n">
        <f aca="false">PLUS!E460</f>
        <v>44756</v>
      </c>
      <c r="B393" s="60" t="n">
        <f aca="false">PLUS!E400</f>
        <v>44845</v>
      </c>
      <c r="C393" s="58" t="n">
        <f aca="false">100*(PLUS!F400-PLUS!F460)/PLUS!F460</f>
        <v>0.187361246623953</v>
      </c>
      <c r="D393" s="58" t="n">
        <f aca="false">100*(SPLUS!F400-SPLUS!F460)/SPLUS!F460</f>
        <v>0.206607445852877</v>
      </c>
      <c r="E393" s="61" t="n">
        <f aca="false">D393-C393</f>
        <v>0.0192461992289239</v>
      </c>
    </row>
    <row r="394" customFormat="false" ht="13.8" hidden="false" customHeight="false" outlineLevel="0" collapsed="false">
      <c r="A394" s="60" t="n">
        <f aca="false">PLUS!E461</f>
        <v>44754</v>
      </c>
      <c r="B394" s="60" t="n">
        <f aca="false">PLUS!E401</f>
        <v>44844</v>
      </c>
      <c r="C394" s="58" t="n">
        <f aca="false">100*(PLUS!F401-PLUS!F461)/PLUS!F461</f>
        <v>0.18806959989252</v>
      </c>
      <c r="D394" s="58" t="n">
        <f aca="false">100*(SPLUS!F401-SPLUS!F461)/SPLUS!F461</f>
        <v>0.218619601892711</v>
      </c>
      <c r="E394" s="61" t="n">
        <f aca="false">D394-C394</f>
        <v>0.0305500020001911</v>
      </c>
    </row>
    <row r="395" customFormat="false" ht="13.8" hidden="false" customHeight="false" outlineLevel="0" collapsed="false">
      <c r="A395" s="60" t="n">
        <f aca="false">PLUS!E462</f>
        <v>44753</v>
      </c>
      <c r="B395" s="60" t="n">
        <f aca="false">PLUS!E402</f>
        <v>44841</v>
      </c>
      <c r="C395" s="58" t="n">
        <f aca="false">100*(PLUS!F402-PLUS!F462)/PLUS!F462</f>
        <v>0.185245414822469</v>
      </c>
      <c r="D395" s="58" t="n">
        <f aca="false">100*(SPLUS!F402-SPLUS!F462)/SPLUS!F462</f>
        <v>0.232627795527164</v>
      </c>
      <c r="E395" s="61" t="n">
        <f aca="false">D395-C395</f>
        <v>0.0473823807046949</v>
      </c>
    </row>
    <row r="396" customFormat="false" ht="13.8" hidden="false" customHeight="false" outlineLevel="0" collapsed="false">
      <c r="A396" s="60" t="n">
        <f aca="false">PLUS!E463</f>
        <v>44750</v>
      </c>
      <c r="B396" s="60" t="n">
        <f aca="false">PLUS!E403</f>
        <v>44840</v>
      </c>
      <c r="C396" s="58" t="n">
        <f aca="false">100*(PLUS!F403-PLUS!F463)/PLUS!F463</f>
        <v>0.187382444032743</v>
      </c>
      <c r="D396" s="58" t="n">
        <f aca="false">100*(SPLUS!F403-SPLUS!F463)/SPLUS!F463</f>
        <v>0.254640956251695</v>
      </c>
      <c r="E396" s="61" t="n">
        <f aca="false">D396-C396</f>
        <v>0.0672585122189514</v>
      </c>
    </row>
    <row r="397" customFormat="false" ht="13.8" hidden="false" customHeight="false" outlineLevel="0" collapsed="false">
      <c r="A397" s="60" t="n">
        <f aca="false">PLUS!E464</f>
        <v>44749</v>
      </c>
      <c r="B397" s="60" t="n">
        <f aca="false">PLUS!E404</f>
        <v>44839</v>
      </c>
      <c r="C397" s="58" t="n">
        <f aca="false">100*(PLUS!F404-PLUS!F464)/PLUS!F464</f>
        <v>0.193755966481633</v>
      </c>
      <c r="D397" s="58" t="n">
        <f aca="false">100*(SPLUS!F404-SPLUS!F464)/SPLUS!F464</f>
        <v>0.25064909127222</v>
      </c>
      <c r="E397" s="61" t="n">
        <f aca="false">D397-C397</f>
        <v>0.0568931247905874</v>
      </c>
    </row>
    <row r="398" customFormat="false" ht="13.8" hidden="false" customHeight="false" outlineLevel="0" collapsed="false">
      <c r="A398" s="60" t="n">
        <f aca="false">PLUS!E465</f>
        <v>44748</v>
      </c>
      <c r="B398" s="60" t="n">
        <f aca="false">PLUS!E405</f>
        <v>44838</v>
      </c>
      <c r="C398" s="58" t="n">
        <f aca="false">100*(PLUS!F405-PLUS!F465)/PLUS!F465</f>
        <v>0.198712962308184</v>
      </c>
      <c r="D398" s="58" t="n">
        <f aca="false">100*(SPLUS!F405-SPLUS!F465)/SPLUS!F465</f>
        <v>0.244706352377145</v>
      </c>
      <c r="E398" s="61" t="n">
        <f aca="false">D398-C398</f>
        <v>0.0459933900689613</v>
      </c>
    </row>
    <row r="399" customFormat="false" ht="13.8" hidden="false" customHeight="false" outlineLevel="0" collapsed="false">
      <c r="A399" s="60" t="n">
        <f aca="false">PLUS!E466</f>
        <v>44747</v>
      </c>
      <c r="B399" s="60" t="n">
        <f aca="false">PLUS!E406</f>
        <v>44837</v>
      </c>
      <c r="C399" s="58" t="n">
        <f aca="false">100*(PLUS!F406-PLUS!F466)/PLUS!F466</f>
        <v>0.190226999504982</v>
      </c>
      <c r="D399" s="58" t="n">
        <f aca="false">100*(SPLUS!F406-SPLUS!F466)/SPLUS!F466</f>
        <v>0.22174277837708</v>
      </c>
      <c r="E399" s="61" t="n">
        <f aca="false">D399-C399</f>
        <v>0.0315157788720985</v>
      </c>
    </row>
    <row r="400" customFormat="false" ht="13.8" hidden="false" customHeight="false" outlineLevel="0" collapsed="false">
      <c r="A400" s="60" t="n">
        <f aca="false">PLUS!E467</f>
        <v>44746</v>
      </c>
      <c r="B400" s="60" t="n">
        <f aca="false">PLUS!E407</f>
        <v>44834</v>
      </c>
      <c r="C400" s="58" t="n">
        <f aca="false">100*(PLUS!F407-PLUS!F467)/PLUS!F467</f>
        <v>0.188112160107494</v>
      </c>
      <c r="D400" s="58" t="n">
        <f aca="false">100*(SPLUS!F407-SPLUS!F467)/SPLUS!F467</f>
        <v>0.197816031091086</v>
      </c>
      <c r="E400" s="61" t="n">
        <f aca="false">D400-C400</f>
        <v>0.00970387098359177</v>
      </c>
    </row>
    <row r="401" customFormat="false" ht="13.8" hidden="false" customHeight="false" outlineLevel="0" collapsed="false">
      <c r="A401" s="60" t="n">
        <f aca="false">PLUS!E468</f>
        <v>44743</v>
      </c>
      <c r="B401" s="60" t="n">
        <f aca="false">PLUS!E408</f>
        <v>44833</v>
      </c>
      <c r="C401" s="58" t="n">
        <f aca="false">100*(PLUS!F408-PLUS!F468)/PLUS!F468</f>
        <v>0.186712307452937</v>
      </c>
      <c r="D401" s="58" t="n">
        <f aca="false">100*(SPLUS!F408-SPLUS!F468)/SPLUS!F468</f>
        <v>0.195835498181533</v>
      </c>
      <c r="E401" s="61" t="n">
        <f aca="false">D401-C401</f>
        <v>0.00912319072859508</v>
      </c>
    </row>
    <row r="402" customFormat="false" ht="13.8" hidden="false" customHeight="false" outlineLevel="0" collapsed="false">
      <c r="A402" s="60" t="n">
        <f aca="false">PLUS!E469</f>
        <v>44742</v>
      </c>
      <c r="B402" s="60" t="n">
        <f aca="false">PLUS!E409</f>
        <v>44832</v>
      </c>
      <c r="C402" s="58" t="n">
        <f aca="false">100*(PLUS!F409-PLUS!F469)/PLUS!F469</f>
        <v>0.187424853242807</v>
      </c>
      <c r="D402" s="58" t="n">
        <f aca="false">100*(SPLUS!F409-SPLUS!F469)/SPLUS!F469</f>
        <v>0.257809221176332</v>
      </c>
      <c r="E402" s="61" t="n">
        <f aca="false">D402-C402</f>
        <v>0.0703843679335256</v>
      </c>
    </row>
    <row r="403" customFormat="false" ht="13.8" hidden="false" customHeight="false" outlineLevel="0" collapsed="false">
      <c r="A403" s="60" t="n">
        <f aca="false">PLUS!E470</f>
        <v>44741</v>
      </c>
      <c r="B403" s="60" t="n">
        <f aca="false">PLUS!E410</f>
        <v>44831</v>
      </c>
      <c r="C403" s="58" t="n">
        <f aca="false">100*(PLUS!F410-PLUS!F470)/PLUS!F470</f>
        <v>0.191668434825665</v>
      </c>
      <c r="D403" s="58" t="n">
        <f aca="false">100*(SPLUS!F410-SPLUS!F470)/SPLUS!F470</f>
        <v>0.285817077070683</v>
      </c>
      <c r="E403" s="61" t="n">
        <f aca="false">D403-C403</f>
        <v>0.0941486422450181</v>
      </c>
    </row>
    <row r="404" customFormat="false" ht="13.8" hidden="false" customHeight="false" outlineLevel="0" collapsed="false">
      <c r="A404" s="60" t="n">
        <f aca="false">PLUS!E471</f>
        <v>44740</v>
      </c>
      <c r="B404" s="60" t="n">
        <f aca="false">PLUS!E411</f>
        <v>44830</v>
      </c>
      <c r="C404" s="58" t="n">
        <f aca="false">100*(PLUS!F411-PLUS!F471)/PLUS!F471</f>
        <v>0.192381140989918</v>
      </c>
      <c r="D404" s="58" t="n">
        <f aca="false">100*(SPLUS!F411-SPLUS!F471)/SPLUS!F471</f>
        <v>0.291798658925336</v>
      </c>
      <c r="E404" s="61" t="n">
        <f aca="false">D404-C404</f>
        <v>0.0994175179354179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2567-04-17T10:33:14Z</dcterms:created>
  <dc:creator>NPOI</dc:creator>
  <dc:description/>
  <dc:language>en-US</dc:language>
  <cp:lastModifiedBy/>
  <dcterms:modified xsi:type="dcterms:W3CDTF">2024-05-16T10:40:52Z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Generator">
    <vt:lpwstr>NPOI</vt:lpwstr>
  </property>
  <property fmtid="{D5CDD505-2E9C-101B-9397-08002B2CF9AE}" pid="4" name="Generator Version">
    <vt:lpwstr>2.4.1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