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nuniversity-my.sharepoint.com/personal/jbuckner5_elon_edu/Documents/Fall 2024/Stats Practicum/DLH Data Files/Copy of SD Mice/"/>
    </mc:Choice>
  </mc:AlternateContent>
  <xr:revisionPtr revIDLastSave="35" documentId="8_{A41A0A2B-CB6B-41AA-96AA-F1B89CF09243}" xr6:coauthVersionLast="47" xr6:coauthVersionMax="47" xr10:uidLastSave="{2DB52EF7-DDF3-944D-A305-E5C00FBCCE00}"/>
  <bookViews>
    <workbookView xWindow="-1240" yWindow="4880" windowWidth="28800" windowHeight="16180" firstSheet="1" activeTab="1" xr2:uid="{00000000-000D-0000-FFFF-FFFF00000000}"/>
  </bookViews>
  <sheets>
    <sheet name="Key to Column Labels" sheetId="1" r:id="rId1"/>
    <sheet name="Data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2" l="1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0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8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6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2" i="2"/>
  <c r="L2" i="2"/>
</calcChain>
</file>

<file path=xl/sharedStrings.xml><?xml version="1.0" encoding="utf-8"?>
<sst xmlns="http://schemas.openxmlformats.org/spreadsheetml/2006/main" count="683" uniqueCount="58">
  <si>
    <t>Column Label</t>
  </si>
  <si>
    <t>Explanation of Column Label</t>
  </si>
  <si>
    <t/>
  </si>
  <si>
    <t>3-Month Dosed-Water Toxicity Study of Sodium Metavanadate (C94043) in B6C3F1/N Mice (49507-J)</t>
  </si>
  <si>
    <t>NTP Study Number</t>
  </si>
  <si>
    <t>NTP study number</t>
  </si>
  <si>
    <t>TOX</t>
  </si>
  <si>
    <t>Concentration</t>
  </si>
  <si>
    <t>Dose in mg/L</t>
  </si>
  <si>
    <t>C94043-04</t>
  </si>
  <si>
    <t>Animal ID</t>
  </si>
  <si>
    <t>Animal number</t>
  </si>
  <si>
    <t>01/28/2022</t>
  </si>
  <si>
    <t>Sex</t>
  </si>
  <si>
    <t>Selection</t>
  </si>
  <si>
    <t>Cohort assigned</t>
  </si>
  <si>
    <t>Removal Day</t>
  </si>
  <si>
    <t>Day animal was removed from study (SD = Study day; )</t>
  </si>
  <si>
    <t>Left Epididymis</t>
  </si>
  <si>
    <t>Left Epididymis weight in grams</t>
  </si>
  <si>
    <t>Right Epididymis</t>
  </si>
  <si>
    <t>Right Epididymis weight in grams</t>
  </si>
  <si>
    <t>Heart</t>
  </si>
  <si>
    <t>Heart weight in grams</t>
  </si>
  <si>
    <t>Kidney-Left</t>
  </si>
  <si>
    <t>Left Kidney weight in grams</t>
  </si>
  <si>
    <t>Kidney-Right</t>
  </si>
  <si>
    <t>Right Kidney weight in grams</t>
  </si>
  <si>
    <t>Liver</t>
  </si>
  <si>
    <t>Liver weight in grams</t>
  </si>
  <si>
    <t>Lungs</t>
  </si>
  <si>
    <t>Lungs weight in grams</t>
  </si>
  <si>
    <t>Ovary-Left</t>
  </si>
  <si>
    <t>Left Ovary weight in grams</t>
  </si>
  <si>
    <t>Ovary-Right</t>
  </si>
  <si>
    <t>Right Ovary weight in grams</t>
  </si>
  <si>
    <t>Terminal Body Weight</t>
  </si>
  <si>
    <t>Terminal body weight in grams</t>
  </si>
  <si>
    <t>Testis Left</t>
  </si>
  <si>
    <t>Left Testis weight in grams</t>
  </si>
  <si>
    <t>Testis Right</t>
  </si>
  <si>
    <t>Right Testis weight  in grams</t>
  </si>
  <si>
    <t>Thymus</t>
  </si>
  <si>
    <t>Thymus weight in grams</t>
  </si>
  <si>
    <t>NA indicates Not Applicable</t>
  </si>
  <si>
    <t>Group</t>
  </si>
  <si>
    <t>Chemical</t>
  </si>
  <si>
    <t>Liver_Relative_Weight</t>
  </si>
  <si>
    <t>Lung_Relative_Weight</t>
  </si>
  <si>
    <t>Sodium Metavanadate</t>
  </si>
  <si>
    <t>Male</t>
  </si>
  <si>
    <t>Core Males</t>
  </si>
  <si>
    <t>SD91</t>
  </si>
  <si>
    <t>Female</t>
  </si>
  <si>
    <t>Core Females</t>
  </si>
  <si>
    <t>SD31</t>
  </si>
  <si>
    <t>NA</t>
  </si>
  <si>
    <t>SD20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</si>
</sst>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/>
  </sheetViews>
  <sheetFormatPr baseColWidth="10" defaultColWidth="8.83203125" defaultRowHeight="15" x14ac:dyDescent="0.2"/>
  <cols>
    <col min="1" max="1" width="26.33203125" bestFit="1" customWidth="1"/>
    <col min="2" max="2" width="5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2</v>
      </c>
      <c r="D2" t="s">
        <v>6</v>
      </c>
    </row>
    <row r="3" spans="1:4" x14ac:dyDescent="0.2">
      <c r="A3" t="s">
        <v>7</v>
      </c>
      <c r="B3" t="s">
        <v>8</v>
      </c>
      <c r="C3" t="s">
        <v>2</v>
      </c>
      <c r="D3" t="s">
        <v>9</v>
      </c>
    </row>
    <row r="4" spans="1:4" x14ac:dyDescent="0.2">
      <c r="A4" t="s">
        <v>10</v>
      </c>
      <c r="B4" t="s">
        <v>11</v>
      </c>
      <c r="C4" t="s">
        <v>2</v>
      </c>
      <c r="D4" t="s">
        <v>12</v>
      </c>
    </row>
    <row r="5" spans="1:4" x14ac:dyDescent="0.2">
      <c r="A5" t="s">
        <v>13</v>
      </c>
      <c r="B5" t="s">
        <v>13</v>
      </c>
      <c r="C5" t="s">
        <v>2</v>
      </c>
    </row>
    <row r="6" spans="1:4" x14ac:dyDescent="0.2">
      <c r="A6" t="s">
        <v>14</v>
      </c>
      <c r="B6" t="s">
        <v>15</v>
      </c>
      <c r="C6" t="s">
        <v>2</v>
      </c>
    </row>
    <row r="7" spans="1:4" x14ac:dyDescent="0.2">
      <c r="A7" t="s">
        <v>16</v>
      </c>
      <c r="B7" t="s">
        <v>17</v>
      </c>
      <c r="C7" t="s">
        <v>2</v>
      </c>
    </row>
    <row r="8" spans="1:4" x14ac:dyDescent="0.2">
      <c r="A8" t="s">
        <v>18</v>
      </c>
      <c r="B8" t="s">
        <v>19</v>
      </c>
      <c r="C8" t="s">
        <v>2</v>
      </c>
    </row>
    <row r="9" spans="1:4" x14ac:dyDescent="0.2">
      <c r="A9" t="s">
        <v>20</v>
      </c>
      <c r="B9" t="s">
        <v>21</v>
      </c>
      <c r="C9" t="s">
        <v>2</v>
      </c>
    </row>
    <row r="10" spans="1:4" x14ac:dyDescent="0.2">
      <c r="A10" t="s">
        <v>22</v>
      </c>
      <c r="B10" t="s">
        <v>23</v>
      </c>
      <c r="C10" t="s">
        <v>2</v>
      </c>
    </row>
    <row r="11" spans="1:4" x14ac:dyDescent="0.2">
      <c r="A11" t="s">
        <v>24</v>
      </c>
      <c r="B11" t="s">
        <v>25</v>
      </c>
      <c r="C11" t="s">
        <v>2</v>
      </c>
    </row>
    <row r="12" spans="1:4" x14ac:dyDescent="0.2">
      <c r="A12" t="s">
        <v>26</v>
      </c>
      <c r="B12" t="s">
        <v>27</v>
      </c>
      <c r="C12" t="s">
        <v>2</v>
      </c>
    </row>
    <row r="13" spans="1:4" x14ac:dyDescent="0.2">
      <c r="A13" t="s">
        <v>28</v>
      </c>
      <c r="B13" t="s">
        <v>29</v>
      </c>
      <c r="C13" t="s">
        <v>2</v>
      </c>
    </row>
    <row r="14" spans="1:4" x14ac:dyDescent="0.2">
      <c r="A14" t="s">
        <v>30</v>
      </c>
      <c r="B14" t="s">
        <v>31</v>
      </c>
      <c r="C14" t="s">
        <v>2</v>
      </c>
    </row>
    <row r="15" spans="1:4" x14ac:dyDescent="0.2">
      <c r="A15" t="s">
        <v>32</v>
      </c>
      <c r="B15" t="s">
        <v>33</v>
      </c>
      <c r="C15" t="s">
        <v>2</v>
      </c>
    </row>
    <row r="16" spans="1:4" x14ac:dyDescent="0.2">
      <c r="A16" t="s">
        <v>34</v>
      </c>
      <c r="B16" t="s">
        <v>35</v>
      </c>
      <c r="C16" t="s">
        <v>2</v>
      </c>
    </row>
    <row r="17" spans="1:3" x14ac:dyDescent="0.2">
      <c r="A17" t="s">
        <v>36</v>
      </c>
      <c r="B17" t="s">
        <v>37</v>
      </c>
      <c r="C17" t="s">
        <v>2</v>
      </c>
    </row>
    <row r="18" spans="1:3" x14ac:dyDescent="0.2">
      <c r="A18" t="s">
        <v>38</v>
      </c>
      <c r="B18" t="s">
        <v>39</v>
      </c>
      <c r="C18" t="s">
        <v>2</v>
      </c>
    </row>
    <row r="19" spans="1:3" x14ac:dyDescent="0.2">
      <c r="A19" t="s">
        <v>40</v>
      </c>
      <c r="B19" t="s">
        <v>41</v>
      </c>
      <c r="C19" t="s">
        <v>2</v>
      </c>
    </row>
    <row r="20" spans="1:3" x14ac:dyDescent="0.2">
      <c r="A20" t="s">
        <v>42</v>
      </c>
      <c r="B20" t="s">
        <v>43</v>
      </c>
      <c r="C20" t="s">
        <v>2</v>
      </c>
    </row>
    <row r="21" spans="1:3" x14ac:dyDescent="0.2">
      <c r="A21" t="s">
        <v>2</v>
      </c>
    </row>
    <row r="22" spans="1:3" x14ac:dyDescent="0.2">
      <c r="A2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1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8.33203125" bestFit="1" customWidth="1"/>
    <col min="2" max="2" width="18.33203125" style="5" customWidth="1"/>
    <col min="3" max="3" width="13.83203125" style="3" bestFit="1" customWidth="1"/>
    <col min="4" max="4" width="21.1640625" bestFit="1" customWidth="1"/>
    <col min="5" max="5" width="9.83203125" style="3" bestFit="1" customWidth="1"/>
    <col min="6" max="6" width="7.5" bestFit="1" customWidth="1"/>
    <col min="7" max="7" width="13.5" bestFit="1" customWidth="1"/>
    <col min="8" max="8" width="13.1640625" bestFit="1" customWidth="1"/>
    <col min="9" max="9" width="5.5" style="3" bestFit="1" customWidth="1"/>
    <col min="10" max="10" width="9.6640625" style="3" customWidth="1"/>
    <col min="11" max="11" width="21.5" style="3" bestFit="1" customWidth="1"/>
    <col min="12" max="12" width="22.5" style="3" customWidth="1"/>
    <col min="13" max="13" width="23" style="3" customWidth="1"/>
  </cols>
  <sheetData>
    <row r="1" spans="1:13" s="1" customFormat="1" x14ac:dyDescent="0.2">
      <c r="A1" s="1" t="s">
        <v>4</v>
      </c>
      <c r="B1" s="4" t="s">
        <v>45</v>
      </c>
      <c r="C1" s="2" t="s">
        <v>7</v>
      </c>
      <c r="D1" s="1" t="s">
        <v>46</v>
      </c>
      <c r="E1" s="2" t="s">
        <v>10</v>
      </c>
      <c r="F1" s="1" t="s">
        <v>13</v>
      </c>
      <c r="G1" s="1" t="s">
        <v>14</v>
      </c>
      <c r="H1" s="1" t="s">
        <v>16</v>
      </c>
      <c r="I1" s="2" t="s">
        <v>28</v>
      </c>
      <c r="J1" s="2" t="s">
        <v>30</v>
      </c>
      <c r="K1" s="2" t="s">
        <v>36</v>
      </c>
      <c r="L1" s="2" t="s">
        <v>47</v>
      </c>
      <c r="M1" s="2" t="s">
        <v>48</v>
      </c>
    </row>
    <row r="2" spans="1:13" x14ac:dyDescent="0.2">
      <c r="A2" t="s">
        <v>9</v>
      </c>
      <c r="B2" s="5">
        <f t="shared" ref="B2:B21" si="0">IF(C2=0,1)</f>
        <v>1</v>
      </c>
      <c r="C2">
        <v>0</v>
      </c>
      <c r="D2" t="s">
        <v>49</v>
      </c>
      <c r="E2">
        <v>1</v>
      </c>
      <c r="F2" t="s">
        <v>50</v>
      </c>
      <c r="G2" t="s">
        <v>51</v>
      </c>
      <c r="H2" t="s">
        <v>52</v>
      </c>
      <c r="I2" s="3">
        <v>1.69</v>
      </c>
      <c r="J2" s="3">
        <v>0.19</v>
      </c>
      <c r="K2" s="3">
        <v>42.4</v>
      </c>
      <c r="L2" s="3">
        <f t="shared" ref="L2:L33" si="1">(I2*1000)/K2</f>
        <v>39.858490566037737</v>
      </c>
      <c r="M2" s="3">
        <f t="shared" ref="M2:M33" si="2">(J2*1000)/K2</f>
        <v>4.4811320754716979</v>
      </c>
    </row>
    <row r="3" spans="1:13" x14ac:dyDescent="0.2">
      <c r="A3" t="s">
        <v>9</v>
      </c>
      <c r="B3" s="5">
        <f t="shared" si="0"/>
        <v>1</v>
      </c>
      <c r="C3">
        <v>0</v>
      </c>
      <c r="D3" t="s">
        <v>49</v>
      </c>
      <c r="E3">
        <v>2</v>
      </c>
      <c r="F3" t="s">
        <v>50</v>
      </c>
      <c r="G3" t="s">
        <v>51</v>
      </c>
      <c r="H3" t="s">
        <v>52</v>
      </c>
      <c r="I3" s="3">
        <v>1.67</v>
      </c>
      <c r="J3" s="3">
        <v>0.2</v>
      </c>
      <c r="K3" s="3">
        <v>39.700000000000003</v>
      </c>
      <c r="L3" s="3">
        <f t="shared" si="1"/>
        <v>42.065491183879089</v>
      </c>
      <c r="M3" s="3">
        <f t="shared" si="2"/>
        <v>5.0377833753148611</v>
      </c>
    </row>
    <row r="4" spans="1:13" x14ac:dyDescent="0.2">
      <c r="A4" t="s">
        <v>9</v>
      </c>
      <c r="B4" s="5">
        <f t="shared" si="0"/>
        <v>1</v>
      </c>
      <c r="C4">
        <v>0</v>
      </c>
      <c r="D4" t="s">
        <v>49</v>
      </c>
      <c r="E4">
        <v>3</v>
      </c>
      <c r="F4" t="s">
        <v>50</v>
      </c>
      <c r="G4" t="s">
        <v>51</v>
      </c>
      <c r="H4" t="s">
        <v>52</v>
      </c>
      <c r="I4" s="3">
        <v>1.96</v>
      </c>
      <c r="J4" s="3">
        <v>0.18</v>
      </c>
      <c r="K4" s="3">
        <v>44.2</v>
      </c>
      <c r="L4" s="3">
        <f t="shared" si="1"/>
        <v>44.343891402714931</v>
      </c>
      <c r="M4" s="3">
        <f t="shared" si="2"/>
        <v>4.0723981900452486</v>
      </c>
    </row>
    <row r="5" spans="1:13" x14ac:dyDescent="0.2">
      <c r="A5" t="s">
        <v>9</v>
      </c>
      <c r="B5" s="5">
        <f t="shared" si="0"/>
        <v>1</v>
      </c>
      <c r="C5">
        <v>0</v>
      </c>
      <c r="D5" t="s">
        <v>49</v>
      </c>
      <c r="E5">
        <v>4</v>
      </c>
      <c r="F5" t="s">
        <v>50</v>
      </c>
      <c r="G5" t="s">
        <v>51</v>
      </c>
      <c r="H5" t="s">
        <v>52</v>
      </c>
      <c r="I5" s="3">
        <v>2.66</v>
      </c>
      <c r="J5" s="3">
        <v>0.22</v>
      </c>
      <c r="K5" s="3">
        <v>46.5</v>
      </c>
      <c r="L5" s="3">
        <f t="shared" si="1"/>
        <v>57.204301075268816</v>
      </c>
      <c r="M5" s="3">
        <f t="shared" si="2"/>
        <v>4.731182795698925</v>
      </c>
    </row>
    <row r="6" spans="1:13" x14ac:dyDescent="0.2">
      <c r="A6" t="s">
        <v>9</v>
      </c>
      <c r="B6" s="5">
        <f t="shared" si="0"/>
        <v>1</v>
      </c>
      <c r="C6">
        <v>0</v>
      </c>
      <c r="D6" t="s">
        <v>49</v>
      </c>
      <c r="E6">
        <v>5</v>
      </c>
      <c r="F6" t="s">
        <v>50</v>
      </c>
      <c r="G6" t="s">
        <v>51</v>
      </c>
      <c r="H6" t="s">
        <v>52</v>
      </c>
      <c r="I6" s="3">
        <v>2.25</v>
      </c>
      <c r="J6" s="3">
        <v>0.28999999999999998</v>
      </c>
      <c r="K6" s="3">
        <v>45.5</v>
      </c>
      <c r="L6" s="3">
        <f t="shared" si="1"/>
        <v>49.450549450549453</v>
      </c>
      <c r="M6" s="3">
        <f t="shared" si="2"/>
        <v>6.3736263736263732</v>
      </c>
    </row>
    <row r="7" spans="1:13" x14ac:dyDescent="0.2">
      <c r="A7" t="s">
        <v>9</v>
      </c>
      <c r="B7" s="5">
        <f t="shared" si="0"/>
        <v>1</v>
      </c>
      <c r="C7">
        <v>0</v>
      </c>
      <c r="D7" t="s">
        <v>49</v>
      </c>
      <c r="E7">
        <v>6</v>
      </c>
      <c r="F7" t="s">
        <v>50</v>
      </c>
      <c r="G7" t="s">
        <v>51</v>
      </c>
      <c r="H7" t="s">
        <v>52</v>
      </c>
      <c r="I7" s="3">
        <v>1.67</v>
      </c>
      <c r="J7" s="3">
        <v>0.24</v>
      </c>
      <c r="K7" s="3">
        <v>38.5</v>
      </c>
      <c r="L7" s="3">
        <f t="shared" si="1"/>
        <v>43.376623376623378</v>
      </c>
      <c r="M7" s="3">
        <f t="shared" si="2"/>
        <v>6.2337662337662341</v>
      </c>
    </row>
    <row r="8" spans="1:13" x14ac:dyDescent="0.2">
      <c r="A8" t="s">
        <v>9</v>
      </c>
      <c r="B8" s="5">
        <f t="shared" si="0"/>
        <v>1</v>
      </c>
      <c r="C8">
        <v>0</v>
      </c>
      <c r="D8" t="s">
        <v>49</v>
      </c>
      <c r="E8">
        <v>7</v>
      </c>
      <c r="F8" t="s">
        <v>50</v>
      </c>
      <c r="G8" t="s">
        <v>51</v>
      </c>
      <c r="H8" t="s">
        <v>52</v>
      </c>
      <c r="I8" s="3">
        <v>1.96</v>
      </c>
      <c r="J8" s="3">
        <v>0.27</v>
      </c>
      <c r="K8" s="3">
        <v>45.5</v>
      </c>
      <c r="L8" s="3">
        <f t="shared" si="1"/>
        <v>43.07692307692308</v>
      </c>
      <c r="M8" s="3">
        <f t="shared" si="2"/>
        <v>5.9340659340659343</v>
      </c>
    </row>
    <row r="9" spans="1:13" x14ac:dyDescent="0.2">
      <c r="A9" t="s">
        <v>9</v>
      </c>
      <c r="B9" s="5">
        <f t="shared" si="0"/>
        <v>1</v>
      </c>
      <c r="C9">
        <v>0</v>
      </c>
      <c r="D9" t="s">
        <v>49</v>
      </c>
      <c r="E9">
        <v>8</v>
      </c>
      <c r="F9" t="s">
        <v>50</v>
      </c>
      <c r="G9" t="s">
        <v>51</v>
      </c>
      <c r="H9" t="s">
        <v>52</v>
      </c>
      <c r="I9" s="3">
        <v>1.7</v>
      </c>
      <c r="J9" s="3">
        <v>0.23</v>
      </c>
      <c r="K9" s="3">
        <v>35.6</v>
      </c>
      <c r="L9" s="3">
        <f t="shared" si="1"/>
        <v>47.752808988764045</v>
      </c>
      <c r="M9" s="3">
        <f t="shared" si="2"/>
        <v>6.4606741573033704</v>
      </c>
    </row>
    <row r="10" spans="1:13" x14ac:dyDescent="0.2">
      <c r="A10" t="s">
        <v>9</v>
      </c>
      <c r="B10" s="5">
        <f t="shared" si="0"/>
        <v>1</v>
      </c>
      <c r="C10">
        <v>0</v>
      </c>
      <c r="D10" t="s">
        <v>49</v>
      </c>
      <c r="E10">
        <v>9</v>
      </c>
      <c r="F10" t="s">
        <v>50</v>
      </c>
      <c r="G10" t="s">
        <v>51</v>
      </c>
      <c r="H10" t="s">
        <v>52</v>
      </c>
      <c r="I10" s="3">
        <v>1.99</v>
      </c>
      <c r="J10" s="3">
        <v>0.22</v>
      </c>
      <c r="K10" s="3">
        <v>39.799999999999997</v>
      </c>
      <c r="L10" s="3">
        <f t="shared" si="1"/>
        <v>50.000000000000007</v>
      </c>
      <c r="M10" s="3">
        <f t="shared" si="2"/>
        <v>5.5276381909547743</v>
      </c>
    </row>
    <row r="11" spans="1:13" x14ac:dyDescent="0.2">
      <c r="A11" t="s">
        <v>9</v>
      </c>
      <c r="B11" s="5">
        <f t="shared" si="0"/>
        <v>1</v>
      </c>
      <c r="C11">
        <v>0</v>
      </c>
      <c r="D11" t="s">
        <v>49</v>
      </c>
      <c r="E11">
        <v>10</v>
      </c>
      <c r="F11" t="s">
        <v>50</v>
      </c>
      <c r="G11" t="s">
        <v>51</v>
      </c>
      <c r="H11" t="s">
        <v>52</v>
      </c>
      <c r="I11" s="3">
        <v>2.09</v>
      </c>
      <c r="J11" s="3">
        <v>0.24</v>
      </c>
      <c r="K11" s="3">
        <v>41.7</v>
      </c>
      <c r="L11" s="3">
        <f t="shared" si="1"/>
        <v>50.119904076738607</v>
      </c>
      <c r="M11" s="3">
        <f t="shared" si="2"/>
        <v>5.7553956834532372</v>
      </c>
    </row>
    <row r="12" spans="1:13" x14ac:dyDescent="0.2">
      <c r="A12" t="s">
        <v>9</v>
      </c>
      <c r="B12" s="5">
        <f t="shared" si="0"/>
        <v>1</v>
      </c>
      <c r="C12">
        <v>0</v>
      </c>
      <c r="D12" t="s">
        <v>49</v>
      </c>
      <c r="E12">
        <v>61</v>
      </c>
      <c r="F12" t="s">
        <v>53</v>
      </c>
      <c r="G12" t="s">
        <v>54</v>
      </c>
      <c r="H12" t="s">
        <v>52</v>
      </c>
      <c r="I12" s="3">
        <v>1.24</v>
      </c>
      <c r="J12" s="3">
        <v>0.31</v>
      </c>
      <c r="K12" s="3">
        <v>35</v>
      </c>
      <c r="L12" s="3">
        <f t="shared" si="1"/>
        <v>35.428571428571431</v>
      </c>
      <c r="M12" s="3">
        <f t="shared" si="2"/>
        <v>8.8571428571428577</v>
      </c>
    </row>
    <row r="13" spans="1:13" x14ac:dyDescent="0.2">
      <c r="A13" t="s">
        <v>9</v>
      </c>
      <c r="B13" s="5">
        <f t="shared" si="0"/>
        <v>1</v>
      </c>
      <c r="C13">
        <v>0</v>
      </c>
      <c r="D13" t="s">
        <v>49</v>
      </c>
      <c r="E13">
        <v>62</v>
      </c>
      <c r="F13" t="s">
        <v>53</v>
      </c>
      <c r="G13" t="s">
        <v>54</v>
      </c>
      <c r="H13" t="s">
        <v>52</v>
      </c>
      <c r="I13" s="3">
        <v>1.3</v>
      </c>
      <c r="J13" s="3">
        <v>0.3</v>
      </c>
      <c r="K13" s="3">
        <v>37.4</v>
      </c>
      <c r="L13" s="3">
        <f t="shared" si="1"/>
        <v>34.759358288770052</v>
      </c>
      <c r="M13" s="3">
        <f t="shared" si="2"/>
        <v>8.0213903743315509</v>
      </c>
    </row>
    <row r="14" spans="1:13" x14ac:dyDescent="0.2">
      <c r="A14" t="s">
        <v>9</v>
      </c>
      <c r="B14" s="5">
        <f t="shared" si="0"/>
        <v>1</v>
      </c>
      <c r="C14">
        <v>0</v>
      </c>
      <c r="D14" t="s">
        <v>49</v>
      </c>
      <c r="E14">
        <v>63</v>
      </c>
      <c r="F14" t="s">
        <v>53</v>
      </c>
      <c r="G14" t="s">
        <v>54</v>
      </c>
      <c r="H14" t="s">
        <v>52</v>
      </c>
      <c r="I14" s="3">
        <v>1.1399999999999999</v>
      </c>
      <c r="J14" s="3">
        <v>0.22</v>
      </c>
      <c r="K14" s="3">
        <v>32.5</v>
      </c>
      <c r="L14" s="3">
        <f t="shared" si="1"/>
        <v>35.07692307692308</v>
      </c>
      <c r="M14" s="3">
        <f t="shared" si="2"/>
        <v>6.7692307692307692</v>
      </c>
    </row>
    <row r="15" spans="1:13" x14ac:dyDescent="0.2">
      <c r="A15" t="s">
        <v>9</v>
      </c>
      <c r="B15" s="5">
        <f t="shared" si="0"/>
        <v>1</v>
      </c>
      <c r="C15">
        <v>0</v>
      </c>
      <c r="D15" t="s">
        <v>49</v>
      </c>
      <c r="E15">
        <v>64</v>
      </c>
      <c r="F15" t="s">
        <v>53</v>
      </c>
      <c r="G15" t="s">
        <v>54</v>
      </c>
      <c r="H15" t="s">
        <v>52</v>
      </c>
      <c r="I15" s="3">
        <v>1.33</v>
      </c>
      <c r="J15" s="3">
        <v>0.25</v>
      </c>
      <c r="K15" s="3">
        <v>37.200000000000003</v>
      </c>
      <c r="L15" s="3">
        <f t="shared" si="1"/>
        <v>35.752688172043008</v>
      </c>
      <c r="M15" s="3">
        <f t="shared" si="2"/>
        <v>6.7204301075268811</v>
      </c>
    </row>
    <row r="16" spans="1:13" x14ac:dyDescent="0.2">
      <c r="A16" t="s">
        <v>9</v>
      </c>
      <c r="B16" s="5">
        <f t="shared" si="0"/>
        <v>1</v>
      </c>
      <c r="C16">
        <v>0</v>
      </c>
      <c r="D16" t="s">
        <v>49</v>
      </c>
      <c r="E16">
        <v>65</v>
      </c>
      <c r="F16" t="s">
        <v>53</v>
      </c>
      <c r="G16" t="s">
        <v>54</v>
      </c>
      <c r="H16" t="s">
        <v>52</v>
      </c>
      <c r="I16" s="3">
        <v>1.3</v>
      </c>
      <c r="J16" s="3">
        <v>0.32</v>
      </c>
      <c r="K16" s="3">
        <v>32.6</v>
      </c>
      <c r="L16" s="3">
        <f t="shared" si="1"/>
        <v>39.877300613496928</v>
      </c>
      <c r="M16" s="3">
        <f t="shared" si="2"/>
        <v>9.8159509202453989</v>
      </c>
    </row>
    <row r="17" spans="1:13" x14ac:dyDescent="0.2">
      <c r="A17" t="s">
        <v>9</v>
      </c>
      <c r="B17" s="5">
        <f t="shared" si="0"/>
        <v>1</v>
      </c>
      <c r="C17">
        <v>0</v>
      </c>
      <c r="D17" t="s">
        <v>49</v>
      </c>
      <c r="E17">
        <v>66</v>
      </c>
      <c r="F17" t="s">
        <v>53</v>
      </c>
      <c r="G17" t="s">
        <v>54</v>
      </c>
      <c r="H17" t="s">
        <v>52</v>
      </c>
      <c r="I17" s="3">
        <v>1.1000000000000001</v>
      </c>
      <c r="J17" s="3">
        <v>0.15</v>
      </c>
      <c r="K17" s="3">
        <v>30.2</v>
      </c>
      <c r="L17" s="3">
        <f t="shared" si="1"/>
        <v>36.423841059602651</v>
      </c>
      <c r="M17" s="3">
        <f t="shared" si="2"/>
        <v>4.9668874172185431</v>
      </c>
    </row>
    <row r="18" spans="1:13" x14ac:dyDescent="0.2">
      <c r="A18" t="s">
        <v>9</v>
      </c>
      <c r="B18" s="5">
        <f t="shared" si="0"/>
        <v>1</v>
      </c>
      <c r="C18">
        <v>0</v>
      </c>
      <c r="D18" t="s">
        <v>49</v>
      </c>
      <c r="E18">
        <v>67</v>
      </c>
      <c r="F18" t="s">
        <v>53</v>
      </c>
      <c r="G18" t="s">
        <v>54</v>
      </c>
      <c r="H18" t="s">
        <v>52</v>
      </c>
      <c r="I18" s="3">
        <v>1.32</v>
      </c>
      <c r="J18" s="3">
        <v>0.21</v>
      </c>
      <c r="K18" s="3">
        <v>30.7</v>
      </c>
      <c r="L18" s="3">
        <f t="shared" si="1"/>
        <v>42.99674267100977</v>
      </c>
      <c r="M18" s="3">
        <f t="shared" si="2"/>
        <v>6.8403908794788277</v>
      </c>
    </row>
    <row r="19" spans="1:13" x14ac:dyDescent="0.2">
      <c r="A19" t="s">
        <v>9</v>
      </c>
      <c r="B19" s="5">
        <f t="shared" si="0"/>
        <v>1</v>
      </c>
      <c r="C19">
        <v>0</v>
      </c>
      <c r="D19" t="s">
        <v>49</v>
      </c>
      <c r="E19">
        <v>68</v>
      </c>
      <c r="F19" t="s">
        <v>53</v>
      </c>
      <c r="G19" t="s">
        <v>54</v>
      </c>
      <c r="H19" t="s">
        <v>52</v>
      </c>
      <c r="I19" s="3">
        <v>1.02</v>
      </c>
      <c r="J19" s="3">
        <v>0.18</v>
      </c>
      <c r="K19" s="3">
        <v>29.5</v>
      </c>
      <c r="L19" s="3">
        <f t="shared" si="1"/>
        <v>34.576271186440678</v>
      </c>
      <c r="M19" s="3">
        <f t="shared" si="2"/>
        <v>6.101694915254237</v>
      </c>
    </row>
    <row r="20" spans="1:13" x14ac:dyDescent="0.2">
      <c r="A20" t="s">
        <v>9</v>
      </c>
      <c r="B20" s="5">
        <f t="shared" si="0"/>
        <v>1</v>
      </c>
      <c r="C20">
        <v>0</v>
      </c>
      <c r="D20" t="s">
        <v>49</v>
      </c>
      <c r="E20">
        <v>69</v>
      </c>
      <c r="F20" t="s">
        <v>53</v>
      </c>
      <c r="G20" t="s">
        <v>54</v>
      </c>
      <c r="H20" t="s">
        <v>52</v>
      </c>
      <c r="I20" s="3">
        <v>0.95</v>
      </c>
      <c r="J20" s="3">
        <v>0.23</v>
      </c>
      <c r="K20" s="3">
        <v>25.1</v>
      </c>
      <c r="L20" s="3">
        <f t="shared" si="1"/>
        <v>37.848605577689241</v>
      </c>
      <c r="M20" s="3">
        <f t="shared" si="2"/>
        <v>9.1633466135458157</v>
      </c>
    </row>
    <row r="21" spans="1:13" x14ac:dyDescent="0.2">
      <c r="A21" t="s">
        <v>9</v>
      </c>
      <c r="B21" s="5">
        <f t="shared" si="0"/>
        <v>1</v>
      </c>
      <c r="C21">
        <v>0</v>
      </c>
      <c r="D21" t="s">
        <v>49</v>
      </c>
      <c r="E21">
        <v>70</v>
      </c>
      <c r="F21" t="s">
        <v>53</v>
      </c>
      <c r="G21" t="s">
        <v>54</v>
      </c>
      <c r="H21" t="s">
        <v>52</v>
      </c>
      <c r="I21" s="3">
        <v>1.29</v>
      </c>
      <c r="J21" s="3">
        <v>0.23</v>
      </c>
      <c r="K21" s="3">
        <v>31.9</v>
      </c>
      <c r="L21" s="3">
        <f t="shared" si="1"/>
        <v>40.438871473354233</v>
      </c>
      <c r="M21" s="3">
        <f t="shared" si="2"/>
        <v>7.2100313479623832</v>
      </c>
    </row>
    <row r="22" spans="1:13" x14ac:dyDescent="0.2">
      <c r="A22" t="s">
        <v>9</v>
      </c>
      <c r="B22" s="5">
        <f t="shared" ref="B22:B41" si="3">IF(C22=31.3,2)</f>
        <v>2</v>
      </c>
      <c r="C22">
        <v>31.3</v>
      </c>
      <c r="D22" t="s">
        <v>49</v>
      </c>
      <c r="E22">
        <v>11</v>
      </c>
      <c r="F22" t="s">
        <v>50</v>
      </c>
      <c r="G22" t="s">
        <v>51</v>
      </c>
      <c r="H22" t="s">
        <v>52</v>
      </c>
      <c r="I22" s="3">
        <v>2.12</v>
      </c>
      <c r="J22" s="3">
        <v>0.28999999999999998</v>
      </c>
      <c r="K22" s="3">
        <v>47.2</v>
      </c>
      <c r="L22" s="3">
        <f t="shared" si="1"/>
        <v>44.915254237288131</v>
      </c>
      <c r="M22" s="3">
        <f t="shared" si="2"/>
        <v>6.1440677966101696</v>
      </c>
    </row>
    <row r="23" spans="1:13" x14ac:dyDescent="0.2">
      <c r="A23" t="s">
        <v>9</v>
      </c>
      <c r="B23" s="5">
        <f t="shared" si="3"/>
        <v>2</v>
      </c>
      <c r="C23">
        <v>31.3</v>
      </c>
      <c r="D23" t="s">
        <v>49</v>
      </c>
      <c r="E23">
        <v>12</v>
      </c>
      <c r="F23" t="s">
        <v>50</v>
      </c>
      <c r="G23" t="s">
        <v>51</v>
      </c>
      <c r="H23" t="s">
        <v>52</v>
      </c>
      <c r="I23" s="3">
        <v>1.72</v>
      </c>
      <c r="J23" s="3">
        <v>0.25</v>
      </c>
      <c r="K23" s="3">
        <v>35.299999999999997</v>
      </c>
      <c r="L23" s="3">
        <f t="shared" si="1"/>
        <v>48.725212464589241</v>
      </c>
      <c r="M23" s="3">
        <f t="shared" si="2"/>
        <v>7.0821529745042495</v>
      </c>
    </row>
    <row r="24" spans="1:13" x14ac:dyDescent="0.2">
      <c r="A24" t="s">
        <v>9</v>
      </c>
      <c r="B24" s="5">
        <f t="shared" si="3"/>
        <v>2</v>
      </c>
      <c r="C24">
        <v>31.3</v>
      </c>
      <c r="D24" t="s">
        <v>49</v>
      </c>
      <c r="E24">
        <v>13</v>
      </c>
      <c r="F24" t="s">
        <v>50</v>
      </c>
      <c r="G24" t="s">
        <v>51</v>
      </c>
      <c r="H24" t="s">
        <v>52</v>
      </c>
      <c r="I24" s="3">
        <v>1.97</v>
      </c>
      <c r="J24" s="3">
        <v>0.28000000000000003</v>
      </c>
      <c r="K24" s="3">
        <v>43</v>
      </c>
      <c r="L24" s="3">
        <f t="shared" si="1"/>
        <v>45.813953488372093</v>
      </c>
      <c r="M24" s="3">
        <f t="shared" si="2"/>
        <v>6.5116279069767442</v>
      </c>
    </row>
    <row r="25" spans="1:13" x14ac:dyDescent="0.2">
      <c r="A25" t="s">
        <v>9</v>
      </c>
      <c r="B25" s="5">
        <f t="shared" si="3"/>
        <v>2</v>
      </c>
      <c r="C25">
        <v>31.3</v>
      </c>
      <c r="D25" t="s">
        <v>49</v>
      </c>
      <c r="E25">
        <v>14</v>
      </c>
      <c r="F25" t="s">
        <v>50</v>
      </c>
      <c r="G25" t="s">
        <v>51</v>
      </c>
      <c r="H25" t="s">
        <v>52</v>
      </c>
      <c r="I25" s="3">
        <v>2.23</v>
      </c>
      <c r="J25" s="3">
        <v>0.3</v>
      </c>
      <c r="K25" s="3">
        <v>45.3</v>
      </c>
      <c r="L25" s="3">
        <f t="shared" si="1"/>
        <v>49.227373068432676</v>
      </c>
      <c r="M25" s="3">
        <f t="shared" si="2"/>
        <v>6.6225165562913908</v>
      </c>
    </row>
    <row r="26" spans="1:13" x14ac:dyDescent="0.2">
      <c r="A26" t="s">
        <v>9</v>
      </c>
      <c r="B26" s="5">
        <f t="shared" si="3"/>
        <v>2</v>
      </c>
      <c r="C26">
        <v>31.3</v>
      </c>
      <c r="D26" t="s">
        <v>49</v>
      </c>
      <c r="E26">
        <v>15</v>
      </c>
      <c r="F26" t="s">
        <v>50</v>
      </c>
      <c r="G26" t="s">
        <v>51</v>
      </c>
      <c r="H26" t="s">
        <v>52</v>
      </c>
      <c r="I26" s="3">
        <v>1.58</v>
      </c>
      <c r="J26" s="3">
        <v>0.25</v>
      </c>
      <c r="K26" s="3">
        <v>37.4</v>
      </c>
      <c r="L26" s="3">
        <f t="shared" si="1"/>
        <v>42.245989304812838</v>
      </c>
      <c r="M26" s="3">
        <f t="shared" si="2"/>
        <v>6.6844919786096257</v>
      </c>
    </row>
    <row r="27" spans="1:13" x14ac:dyDescent="0.2">
      <c r="A27" t="s">
        <v>9</v>
      </c>
      <c r="B27" s="5">
        <f t="shared" si="3"/>
        <v>2</v>
      </c>
      <c r="C27">
        <v>31.3</v>
      </c>
      <c r="D27" t="s">
        <v>49</v>
      </c>
      <c r="E27">
        <v>16</v>
      </c>
      <c r="F27" t="s">
        <v>50</v>
      </c>
      <c r="G27" t="s">
        <v>51</v>
      </c>
      <c r="H27" t="s">
        <v>52</v>
      </c>
      <c r="I27" s="3">
        <v>2.0499999999999998</v>
      </c>
      <c r="J27" s="3">
        <v>0.21</v>
      </c>
      <c r="K27" s="3">
        <v>44.4</v>
      </c>
      <c r="L27" s="3">
        <f t="shared" si="1"/>
        <v>46.171171171171174</v>
      </c>
      <c r="M27" s="3">
        <f t="shared" si="2"/>
        <v>4.7297297297297298</v>
      </c>
    </row>
    <row r="28" spans="1:13" x14ac:dyDescent="0.2">
      <c r="A28" t="s">
        <v>9</v>
      </c>
      <c r="B28" s="5">
        <f t="shared" si="3"/>
        <v>2</v>
      </c>
      <c r="C28">
        <v>31.3</v>
      </c>
      <c r="D28" t="s">
        <v>49</v>
      </c>
      <c r="E28">
        <v>17</v>
      </c>
      <c r="F28" t="s">
        <v>50</v>
      </c>
      <c r="G28" t="s">
        <v>51</v>
      </c>
      <c r="H28" t="s">
        <v>52</v>
      </c>
      <c r="I28" s="3">
        <v>2.04</v>
      </c>
      <c r="J28" s="3">
        <v>0.35</v>
      </c>
      <c r="K28" s="3">
        <v>44.4</v>
      </c>
      <c r="L28" s="3">
        <f t="shared" si="1"/>
        <v>45.945945945945951</v>
      </c>
      <c r="M28" s="3">
        <f t="shared" si="2"/>
        <v>7.8828828828828827</v>
      </c>
    </row>
    <row r="29" spans="1:13" x14ac:dyDescent="0.2">
      <c r="A29" t="s">
        <v>9</v>
      </c>
      <c r="B29" s="5">
        <f t="shared" si="3"/>
        <v>2</v>
      </c>
      <c r="C29">
        <v>31.3</v>
      </c>
      <c r="D29" t="s">
        <v>49</v>
      </c>
      <c r="E29">
        <v>18</v>
      </c>
      <c r="F29" t="s">
        <v>50</v>
      </c>
      <c r="G29" t="s">
        <v>51</v>
      </c>
      <c r="H29" t="s">
        <v>52</v>
      </c>
      <c r="I29" s="3">
        <v>2.39</v>
      </c>
      <c r="J29" s="3">
        <v>0.18</v>
      </c>
      <c r="K29" s="3">
        <v>47.3</v>
      </c>
      <c r="L29" s="3">
        <f t="shared" si="1"/>
        <v>50.528541226215651</v>
      </c>
      <c r="M29" s="3">
        <f t="shared" si="2"/>
        <v>3.8054968287526427</v>
      </c>
    </row>
    <row r="30" spans="1:13" x14ac:dyDescent="0.2">
      <c r="A30" t="s">
        <v>9</v>
      </c>
      <c r="B30" s="5">
        <f t="shared" si="3"/>
        <v>2</v>
      </c>
      <c r="C30">
        <v>31.3</v>
      </c>
      <c r="D30" t="s">
        <v>49</v>
      </c>
      <c r="E30">
        <v>19</v>
      </c>
      <c r="F30" t="s">
        <v>50</v>
      </c>
      <c r="G30" t="s">
        <v>51</v>
      </c>
      <c r="H30" t="s">
        <v>52</v>
      </c>
      <c r="I30" s="3">
        <v>1.97</v>
      </c>
      <c r="J30" s="3">
        <v>0.3</v>
      </c>
      <c r="K30" s="3">
        <v>43.6</v>
      </c>
      <c r="L30" s="3">
        <f t="shared" si="1"/>
        <v>45.183486238532112</v>
      </c>
      <c r="M30" s="3">
        <f t="shared" si="2"/>
        <v>6.8807339449541285</v>
      </c>
    </row>
    <row r="31" spans="1:13" x14ac:dyDescent="0.2">
      <c r="A31" t="s">
        <v>9</v>
      </c>
      <c r="B31" s="5">
        <f t="shared" si="3"/>
        <v>2</v>
      </c>
      <c r="C31">
        <v>31.3</v>
      </c>
      <c r="D31" t="s">
        <v>49</v>
      </c>
      <c r="E31">
        <v>20</v>
      </c>
      <c r="F31" t="s">
        <v>50</v>
      </c>
      <c r="G31" t="s">
        <v>51</v>
      </c>
      <c r="H31" t="s">
        <v>52</v>
      </c>
      <c r="I31" s="3">
        <v>2.06</v>
      </c>
      <c r="J31" s="3">
        <v>0.26</v>
      </c>
      <c r="K31" s="3">
        <v>44.8</v>
      </c>
      <c r="L31" s="3">
        <f t="shared" si="1"/>
        <v>45.982142857142861</v>
      </c>
      <c r="M31" s="3">
        <f t="shared" si="2"/>
        <v>5.8035714285714288</v>
      </c>
    </row>
    <row r="32" spans="1:13" x14ac:dyDescent="0.2">
      <c r="A32" t="s">
        <v>9</v>
      </c>
      <c r="B32" s="5">
        <f t="shared" si="3"/>
        <v>2</v>
      </c>
      <c r="C32">
        <v>31.3</v>
      </c>
      <c r="D32" t="s">
        <v>49</v>
      </c>
      <c r="E32">
        <v>71</v>
      </c>
      <c r="F32" t="s">
        <v>53</v>
      </c>
      <c r="G32" t="s">
        <v>54</v>
      </c>
      <c r="H32" t="s">
        <v>52</v>
      </c>
      <c r="I32" s="3">
        <v>1.33</v>
      </c>
      <c r="J32" s="3">
        <v>0.28999999999999998</v>
      </c>
      <c r="K32" s="3">
        <v>31</v>
      </c>
      <c r="L32" s="3">
        <f t="shared" si="1"/>
        <v>42.903225806451616</v>
      </c>
      <c r="M32" s="3">
        <f t="shared" si="2"/>
        <v>9.3548387096774199</v>
      </c>
    </row>
    <row r="33" spans="1:13" x14ac:dyDescent="0.2">
      <c r="A33" t="s">
        <v>9</v>
      </c>
      <c r="B33" s="5">
        <f t="shared" si="3"/>
        <v>2</v>
      </c>
      <c r="C33">
        <v>31.3</v>
      </c>
      <c r="D33" t="s">
        <v>49</v>
      </c>
      <c r="E33">
        <v>72</v>
      </c>
      <c r="F33" t="s">
        <v>53</v>
      </c>
      <c r="G33" t="s">
        <v>54</v>
      </c>
      <c r="H33" t="s">
        <v>52</v>
      </c>
      <c r="I33" s="3">
        <v>1.08</v>
      </c>
      <c r="J33" s="3">
        <v>0.2</v>
      </c>
      <c r="K33" s="3">
        <v>30.9</v>
      </c>
      <c r="L33" s="3">
        <f t="shared" si="1"/>
        <v>34.95145631067961</v>
      </c>
      <c r="M33" s="3">
        <f t="shared" si="2"/>
        <v>6.4724919093851137</v>
      </c>
    </row>
    <row r="34" spans="1:13" x14ac:dyDescent="0.2">
      <c r="A34" t="s">
        <v>9</v>
      </c>
      <c r="B34" s="5">
        <f t="shared" si="3"/>
        <v>2</v>
      </c>
      <c r="C34">
        <v>31.3</v>
      </c>
      <c r="D34" t="s">
        <v>49</v>
      </c>
      <c r="E34">
        <v>73</v>
      </c>
      <c r="F34" t="s">
        <v>53</v>
      </c>
      <c r="G34" t="s">
        <v>54</v>
      </c>
      <c r="H34" t="s">
        <v>52</v>
      </c>
      <c r="I34" s="3">
        <v>1.28</v>
      </c>
      <c r="J34" s="3">
        <v>0.19</v>
      </c>
      <c r="K34" s="3">
        <v>36.1</v>
      </c>
      <c r="L34" s="3">
        <f t="shared" ref="L34:L65" si="4">(I34*1000)/K34</f>
        <v>35.457063711911353</v>
      </c>
      <c r="M34" s="3">
        <f t="shared" ref="M34:M65" si="5">(J34*1000)/K34</f>
        <v>5.2631578947368416</v>
      </c>
    </row>
    <row r="35" spans="1:13" x14ac:dyDescent="0.2">
      <c r="A35" t="s">
        <v>9</v>
      </c>
      <c r="B35" s="5">
        <f t="shared" si="3"/>
        <v>2</v>
      </c>
      <c r="C35">
        <v>31.3</v>
      </c>
      <c r="D35" t="s">
        <v>49</v>
      </c>
      <c r="E35">
        <v>74</v>
      </c>
      <c r="F35" t="s">
        <v>53</v>
      </c>
      <c r="G35" t="s">
        <v>54</v>
      </c>
      <c r="H35" t="s">
        <v>52</v>
      </c>
      <c r="I35" s="3">
        <v>1.39</v>
      </c>
      <c r="J35" s="3">
        <v>0.28000000000000003</v>
      </c>
      <c r="K35" s="3">
        <v>35.6</v>
      </c>
      <c r="L35" s="3">
        <f t="shared" si="4"/>
        <v>39.044943820224717</v>
      </c>
      <c r="M35" s="3">
        <f t="shared" si="5"/>
        <v>7.8651685393258424</v>
      </c>
    </row>
    <row r="36" spans="1:13" x14ac:dyDescent="0.2">
      <c r="A36" t="s">
        <v>9</v>
      </c>
      <c r="B36" s="5">
        <f t="shared" si="3"/>
        <v>2</v>
      </c>
      <c r="C36">
        <v>31.3</v>
      </c>
      <c r="D36" t="s">
        <v>49</v>
      </c>
      <c r="E36">
        <v>75</v>
      </c>
      <c r="F36" t="s">
        <v>53</v>
      </c>
      <c r="G36" t="s">
        <v>54</v>
      </c>
      <c r="H36" t="s">
        <v>52</v>
      </c>
      <c r="I36" s="3">
        <v>1.06</v>
      </c>
      <c r="J36" s="3">
        <v>0.26</v>
      </c>
      <c r="K36" s="3">
        <v>29.3</v>
      </c>
      <c r="L36" s="3">
        <f t="shared" si="4"/>
        <v>36.177474402730375</v>
      </c>
      <c r="M36" s="3">
        <f t="shared" si="5"/>
        <v>8.8737201365187719</v>
      </c>
    </row>
    <row r="37" spans="1:13" x14ac:dyDescent="0.2">
      <c r="A37" t="s">
        <v>9</v>
      </c>
      <c r="B37" s="5">
        <f t="shared" si="3"/>
        <v>2</v>
      </c>
      <c r="C37">
        <v>31.3</v>
      </c>
      <c r="D37" t="s">
        <v>49</v>
      </c>
      <c r="E37">
        <v>76</v>
      </c>
      <c r="F37" t="s">
        <v>53</v>
      </c>
      <c r="G37" t="s">
        <v>54</v>
      </c>
      <c r="H37" t="s">
        <v>52</v>
      </c>
      <c r="I37" s="3">
        <v>1.5</v>
      </c>
      <c r="J37" s="3">
        <v>0.2</v>
      </c>
      <c r="K37" s="3">
        <v>36</v>
      </c>
      <c r="L37" s="3">
        <f t="shared" si="4"/>
        <v>41.666666666666664</v>
      </c>
      <c r="M37" s="3">
        <f t="shared" si="5"/>
        <v>5.5555555555555554</v>
      </c>
    </row>
    <row r="38" spans="1:13" x14ac:dyDescent="0.2">
      <c r="A38" t="s">
        <v>9</v>
      </c>
      <c r="B38" s="5">
        <f t="shared" si="3"/>
        <v>2</v>
      </c>
      <c r="C38">
        <v>31.3</v>
      </c>
      <c r="D38" t="s">
        <v>49</v>
      </c>
      <c r="E38">
        <v>77</v>
      </c>
      <c r="F38" t="s">
        <v>53</v>
      </c>
      <c r="G38" t="s">
        <v>54</v>
      </c>
      <c r="H38" t="s">
        <v>52</v>
      </c>
      <c r="I38" s="3">
        <v>1.19</v>
      </c>
      <c r="J38" s="3">
        <v>0.27</v>
      </c>
      <c r="K38" s="3">
        <v>35.4</v>
      </c>
      <c r="L38" s="3">
        <f t="shared" si="4"/>
        <v>33.61581920903955</v>
      </c>
      <c r="M38" s="3">
        <f t="shared" si="5"/>
        <v>7.6271186440677967</v>
      </c>
    </row>
    <row r="39" spans="1:13" x14ac:dyDescent="0.2">
      <c r="A39" t="s">
        <v>9</v>
      </c>
      <c r="B39" s="5">
        <f t="shared" si="3"/>
        <v>2</v>
      </c>
      <c r="C39">
        <v>31.3</v>
      </c>
      <c r="D39" t="s">
        <v>49</v>
      </c>
      <c r="E39">
        <v>78</v>
      </c>
      <c r="F39" t="s">
        <v>53</v>
      </c>
      <c r="G39" t="s">
        <v>54</v>
      </c>
      <c r="H39" t="s">
        <v>52</v>
      </c>
      <c r="I39" s="3">
        <v>1.17</v>
      </c>
      <c r="J39" s="3">
        <v>0.19</v>
      </c>
      <c r="K39" s="3">
        <v>32.799999999999997</v>
      </c>
      <c r="L39" s="3">
        <f t="shared" si="4"/>
        <v>35.670731707317074</v>
      </c>
      <c r="M39" s="3">
        <f t="shared" si="5"/>
        <v>5.7926829268292686</v>
      </c>
    </row>
    <row r="40" spans="1:13" x14ac:dyDescent="0.2">
      <c r="A40" t="s">
        <v>9</v>
      </c>
      <c r="B40" s="5">
        <f t="shared" si="3"/>
        <v>2</v>
      </c>
      <c r="C40">
        <v>31.3</v>
      </c>
      <c r="D40" t="s">
        <v>49</v>
      </c>
      <c r="E40">
        <v>79</v>
      </c>
      <c r="F40" t="s">
        <v>53</v>
      </c>
      <c r="G40" t="s">
        <v>54</v>
      </c>
      <c r="H40" t="s">
        <v>52</v>
      </c>
      <c r="I40" s="3">
        <v>1.26</v>
      </c>
      <c r="J40" s="3">
        <v>0.38</v>
      </c>
      <c r="K40" s="3">
        <v>32.200000000000003</v>
      </c>
      <c r="L40" s="3">
        <f t="shared" si="4"/>
        <v>39.130434782608695</v>
      </c>
      <c r="M40" s="3">
        <f t="shared" si="5"/>
        <v>11.801242236024844</v>
      </c>
    </row>
    <row r="41" spans="1:13" x14ac:dyDescent="0.2">
      <c r="A41" t="s">
        <v>9</v>
      </c>
      <c r="B41" s="5">
        <f t="shared" si="3"/>
        <v>2</v>
      </c>
      <c r="C41">
        <v>31.3</v>
      </c>
      <c r="D41" t="s">
        <v>49</v>
      </c>
      <c r="E41">
        <v>80</v>
      </c>
      <c r="F41" t="s">
        <v>53</v>
      </c>
      <c r="G41" t="s">
        <v>54</v>
      </c>
      <c r="H41" t="s">
        <v>52</v>
      </c>
      <c r="I41" s="3">
        <v>1.47</v>
      </c>
      <c r="J41" s="3">
        <v>0.4</v>
      </c>
      <c r="K41" s="3">
        <v>39.700000000000003</v>
      </c>
      <c r="L41" s="3">
        <f t="shared" si="4"/>
        <v>37.02770780856423</v>
      </c>
      <c r="M41" s="3">
        <f t="shared" si="5"/>
        <v>10.075566750629722</v>
      </c>
    </row>
    <row r="42" spans="1:13" x14ac:dyDescent="0.2">
      <c r="A42" t="s">
        <v>9</v>
      </c>
      <c r="B42" s="5">
        <f>IF(C42=62.5,3)</f>
        <v>3</v>
      </c>
      <c r="C42">
        <v>62.5</v>
      </c>
      <c r="D42" t="s">
        <v>49</v>
      </c>
      <c r="E42">
        <v>21</v>
      </c>
      <c r="F42" t="s">
        <v>50</v>
      </c>
      <c r="G42" t="s">
        <v>51</v>
      </c>
      <c r="H42" t="s">
        <v>52</v>
      </c>
      <c r="I42" s="3">
        <v>2.39</v>
      </c>
      <c r="J42" s="3">
        <v>0.28000000000000003</v>
      </c>
      <c r="K42" s="3">
        <v>48</v>
      </c>
      <c r="L42" s="3">
        <f t="shared" si="4"/>
        <v>49.791666666666664</v>
      </c>
      <c r="M42" s="3">
        <f t="shared" si="5"/>
        <v>5.833333333333333</v>
      </c>
    </row>
    <row r="43" spans="1:13" x14ac:dyDescent="0.2">
      <c r="A43" t="s">
        <v>9</v>
      </c>
      <c r="B43" s="5">
        <f t="shared" ref="B43:B61" si="6">IF(C43=62.5,3)</f>
        <v>3</v>
      </c>
      <c r="C43">
        <v>62.5</v>
      </c>
      <c r="D43" t="s">
        <v>49</v>
      </c>
      <c r="E43">
        <v>22</v>
      </c>
      <c r="F43" t="s">
        <v>50</v>
      </c>
      <c r="G43" t="s">
        <v>51</v>
      </c>
      <c r="H43" t="s">
        <v>52</v>
      </c>
      <c r="I43" s="3">
        <v>1.78</v>
      </c>
      <c r="J43" s="3">
        <v>0.24</v>
      </c>
      <c r="K43" s="3">
        <v>38.1</v>
      </c>
      <c r="L43" s="3">
        <f t="shared" si="4"/>
        <v>46.719160104986877</v>
      </c>
      <c r="M43" s="3">
        <f t="shared" si="5"/>
        <v>6.2992125984251963</v>
      </c>
    </row>
    <row r="44" spans="1:13" x14ac:dyDescent="0.2">
      <c r="A44" t="s">
        <v>9</v>
      </c>
      <c r="B44" s="5">
        <f t="shared" si="6"/>
        <v>3</v>
      </c>
      <c r="C44">
        <v>62.5</v>
      </c>
      <c r="D44" t="s">
        <v>49</v>
      </c>
      <c r="E44">
        <v>23</v>
      </c>
      <c r="F44" t="s">
        <v>50</v>
      </c>
      <c r="G44" t="s">
        <v>51</v>
      </c>
      <c r="H44" t="s">
        <v>52</v>
      </c>
      <c r="I44" s="3">
        <v>2.0699999999999998</v>
      </c>
      <c r="J44" s="3">
        <v>0.25</v>
      </c>
      <c r="K44" s="3">
        <v>43.7</v>
      </c>
      <c r="L44" s="3">
        <f t="shared" si="4"/>
        <v>47.368421052631575</v>
      </c>
      <c r="M44" s="3">
        <f t="shared" si="5"/>
        <v>5.7208237986270021</v>
      </c>
    </row>
    <row r="45" spans="1:13" x14ac:dyDescent="0.2">
      <c r="A45" t="s">
        <v>9</v>
      </c>
      <c r="B45" s="5">
        <f t="shared" si="6"/>
        <v>3</v>
      </c>
      <c r="C45">
        <v>62.5</v>
      </c>
      <c r="D45" t="s">
        <v>49</v>
      </c>
      <c r="E45">
        <v>24</v>
      </c>
      <c r="F45" t="s">
        <v>50</v>
      </c>
      <c r="G45" t="s">
        <v>51</v>
      </c>
      <c r="H45" t="s">
        <v>52</v>
      </c>
      <c r="I45" s="3">
        <v>2.0099999999999998</v>
      </c>
      <c r="J45" s="3">
        <v>0.28000000000000003</v>
      </c>
      <c r="K45" s="3">
        <v>38.1</v>
      </c>
      <c r="L45" s="3">
        <f t="shared" si="4"/>
        <v>52.755905511811015</v>
      </c>
      <c r="M45" s="3">
        <f t="shared" si="5"/>
        <v>7.349081364829396</v>
      </c>
    </row>
    <row r="46" spans="1:13" x14ac:dyDescent="0.2">
      <c r="A46" t="s">
        <v>9</v>
      </c>
      <c r="B46" s="5">
        <f t="shared" si="6"/>
        <v>3</v>
      </c>
      <c r="C46">
        <v>62.5</v>
      </c>
      <c r="D46" t="s">
        <v>49</v>
      </c>
      <c r="E46">
        <v>25</v>
      </c>
      <c r="F46" t="s">
        <v>50</v>
      </c>
      <c r="G46" t="s">
        <v>51</v>
      </c>
      <c r="H46" t="s">
        <v>52</v>
      </c>
      <c r="I46" s="3">
        <v>2.56</v>
      </c>
      <c r="J46" s="3">
        <v>0.21</v>
      </c>
      <c r="K46" s="3">
        <v>46.4</v>
      </c>
      <c r="L46" s="3">
        <f t="shared" si="4"/>
        <v>55.172413793103452</v>
      </c>
      <c r="M46" s="3">
        <f t="shared" si="5"/>
        <v>4.5258620689655178</v>
      </c>
    </row>
    <row r="47" spans="1:13" x14ac:dyDescent="0.2">
      <c r="A47" t="s">
        <v>9</v>
      </c>
      <c r="B47" s="5">
        <f t="shared" si="6"/>
        <v>3</v>
      </c>
      <c r="C47">
        <v>62.5</v>
      </c>
      <c r="D47" t="s">
        <v>49</v>
      </c>
      <c r="E47">
        <v>26</v>
      </c>
      <c r="F47" t="s">
        <v>50</v>
      </c>
      <c r="G47" t="s">
        <v>51</v>
      </c>
      <c r="H47" t="s">
        <v>52</v>
      </c>
      <c r="I47" s="3">
        <v>1.86</v>
      </c>
      <c r="J47" s="3">
        <v>0.24</v>
      </c>
      <c r="K47" s="3">
        <v>40.299999999999997</v>
      </c>
      <c r="L47" s="3">
        <f t="shared" si="4"/>
        <v>46.15384615384616</v>
      </c>
      <c r="M47" s="3">
        <f t="shared" si="5"/>
        <v>5.9553349875930524</v>
      </c>
    </row>
    <row r="48" spans="1:13" x14ac:dyDescent="0.2">
      <c r="A48" t="s">
        <v>9</v>
      </c>
      <c r="B48" s="5">
        <f t="shared" si="6"/>
        <v>3</v>
      </c>
      <c r="C48">
        <v>62.5</v>
      </c>
      <c r="D48" t="s">
        <v>49</v>
      </c>
      <c r="E48">
        <v>27</v>
      </c>
      <c r="F48" t="s">
        <v>50</v>
      </c>
      <c r="G48" t="s">
        <v>51</v>
      </c>
      <c r="H48" t="s">
        <v>52</v>
      </c>
      <c r="I48" s="3">
        <v>2.0099999999999998</v>
      </c>
      <c r="J48" s="3">
        <v>0.2</v>
      </c>
      <c r="K48" s="3">
        <v>38.9</v>
      </c>
      <c r="L48" s="3">
        <f t="shared" si="4"/>
        <v>51.670951156812336</v>
      </c>
      <c r="M48" s="3">
        <f t="shared" si="5"/>
        <v>5.1413881748071981</v>
      </c>
    </row>
    <row r="49" spans="1:13" x14ac:dyDescent="0.2">
      <c r="A49" t="s">
        <v>9</v>
      </c>
      <c r="B49" s="5">
        <f t="shared" si="6"/>
        <v>3</v>
      </c>
      <c r="C49">
        <v>62.5</v>
      </c>
      <c r="D49" t="s">
        <v>49</v>
      </c>
      <c r="E49">
        <v>28</v>
      </c>
      <c r="F49" t="s">
        <v>50</v>
      </c>
      <c r="G49" t="s">
        <v>51</v>
      </c>
      <c r="H49" t="s">
        <v>52</v>
      </c>
      <c r="I49" s="3">
        <v>2.0299999999999998</v>
      </c>
      <c r="J49" s="3">
        <v>0.33</v>
      </c>
      <c r="K49" s="3">
        <v>44.4</v>
      </c>
      <c r="L49" s="3">
        <f t="shared" si="4"/>
        <v>45.72072072072072</v>
      </c>
      <c r="M49" s="3">
        <f t="shared" si="5"/>
        <v>7.4324324324324325</v>
      </c>
    </row>
    <row r="50" spans="1:13" x14ac:dyDescent="0.2">
      <c r="A50" t="s">
        <v>9</v>
      </c>
      <c r="B50" s="5">
        <f t="shared" si="6"/>
        <v>3</v>
      </c>
      <c r="C50">
        <v>62.5</v>
      </c>
      <c r="D50" t="s">
        <v>49</v>
      </c>
      <c r="E50">
        <v>29</v>
      </c>
      <c r="F50" t="s">
        <v>50</v>
      </c>
      <c r="G50" t="s">
        <v>51</v>
      </c>
      <c r="H50" t="s">
        <v>52</v>
      </c>
      <c r="I50" s="3">
        <v>2.04</v>
      </c>
      <c r="J50" s="3">
        <v>0.27</v>
      </c>
      <c r="K50" s="3">
        <v>42.7</v>
      </c>
      <c r="L50" s="3">
        <f t="shared" si="4"/>
        <v>47.775175644028103</v>
      </c>
      <c r="M50" s="3">
        <f t="shared" si="5"/>
        <v>6.3231850117096018</v>
      </c>
    </row>
    <row r="51" spans="1:13" x14ac:dyDescent="0.2">
      <c r="A51" t="s">
        <v>9</v>
      </c>
      <c r="B51" s="5">
        <f t="shared" si="6"/>
        <v>3</v>
      </c>
      <c r="C51">
        <v>62.5</v>
      </c>
      <c r="D51" t="s">
        <v>49</v>
      </c>
      <c r="E51">
        <v>30</v>
      </c>
      <c r="F51" t="s">
        <v>50</v>
      </c>
      <c r="G51" t="s">
        <v>51</v>
      </c>
      <c r="H51" t="s">
        <v>52</v>
      </c>
      <c r="I51" s="3">
        <v>2.17</v>
      </c>
      <c r="J51" s="3">
        <v>0.28999999999999998</v>
      </c>
      <c r="K51" s="3">
        <v>43.2</v>
      </c>
      <c r="L51" s="3">
        <f t="shared" si="4"/>
        <v>50.231481481481481</v>
      </c>
      <c r="M51" s="3">
        <f t="shared" si="5"/>
        <v>6.7129629629629628</v>
      </c>
    </row>
    <row r="52" spans="1:13" x14ac:dyDescent="0.2">
      <c r="A52" t="s">
        <v>9</v>
      </c>
      <c r="B52" s="5">
        <f t="shared" si="6"/>
        <v>3</v>
      </c>
      <c r="C52">
        <v>62.5</v>
      </c>
      <c r="D52" t="s">
        <v>49</v>
      </c>
      <c r="E52">
        <v>81</v>
      </c>
      <c r="F52" t="s">
        <v>53</v>
      </c>
      <c r="G52" t="s">
        <v>54</v>
      </c>
      <c r="H52" t="s">
        <v>52</v>
      </c>
      <c r="I52" s="3">
        <v>1.31</v>
      </c>
      <c r="J52" s="3">
        <v>0.18</v>
      </c>
      <c r="K52" s="3">
        <v>34.700000000000003</v>
      </c>
      <c r="L52" s="3">
        <f t="shared" si="4"/>
        <v>37.752161383285298</v>
      </c>
      <c r="M52" s="3">
        <f t="shared" si="5"/>
        <v>5.1873198847262243</v>
      </c>
    </row>
    <row r="53" spans="1:13" x14ac:dyDescent="0.2">
      <c r="A53" t="s">
        <v>9</v>
      </c>
      <c r="B53" s="5">
        <f t="shared" si="6"/>
        <v>3</v>
      </c>
      <c r="C53">
        <v>62.5</v>
      </c>
      <c r="D53" t="s">
        <v>49</v>
      </c>
      <c r="E53">
        <v>82</v>
      </c>
      <c r="F53" t="s">
        <v>53</v>
      </c>
      <c r="G53" t="s">
        <v>54</v>
      </c>
      <c r="H53" t="s">
        <v>52</v>
      </c>
      <c r="I53" s="3">
        <v>1.25</v>
      </c>
      <c r="J53" s="3">
        <v>0.24</v>
      </c>
      <c r="K53" s="3">
        <v>31.8</v>
      </c>
      <c r="L53" s="3">
        <f t="shared" si="4"/>
        <v>39.308176100628927</v>
      </c>
      <c r="M53" s="3">
        <f t="shared" si="5"/>
        <v>7.5471698113207548</v>
      </c>
    </row>
    <row r="54" spans="1:13" x14ac:dyDescent="0.2">
      <c r="A54" t="s">
        <v>9</v>
      </c>
      <c r="B54" s="5">
        <f t="shared" si="6"/>
        <v>3</v>
      </c>
      <c r="C54">
        <v>62.5</v>
      </c>
      <c r="D54" t="s">
        <v>49</v>
      </c>
      <c r="E54">
        <v>83</v>
      </c>
      <c r="F54" t="s">
        <v>53</v>
      </c>
      <c r="G54" t="s">
        <v>54</v>
      </c>
      <c r="H54" t="s">
        <v>52</v>
      </c>
      <c r="I54" s="3">
        <v>1.39</v>
      </c>
      <c r="J54" s="3">
        <v>0.32</v>
      </c>
      <c r="K54" s="3">
        <v>37.9</v>
      </c>
      <c r="L54" s="3">
        <f t="shared" si="4"/>
        <v>36.675461741424805</v>
      </c>
      <c r="M54" s="3">
        <f t="shared" si="5"/>
        <v>8.4432717678100264</v>
      </c>
    </row>
    <row r="55" spans="1:13" x14ac:dyDescent="0.2">
      <c r="A55" t="s">
        <v>9</v>
      </c>
      <c r="B55" s="5">
        <f t="shared" si="6"/>
        <v>3</v>
      </c>
      <c r="C55">
        <v>62.5</v>
      </c>
      <c r="D55" t="s">
        <v>49</v>
      </c>
      <c r="E55">
        <v>84</v>
      </c>
      <c r="F55" t="s">
        <v>53</v>
      </c>
      <c r="G55" t="s">
        <v>54</v>
      </c>
      <c r="H55" t="s">
        <v>52</v>
      </c>
      <c r="I55" s="3">
        <v>1.25</v>
      </c>
      <c r="J55" s="3">
        <v>0.15</v>
      </c>
      <c r="K55" s="3">
        <v>32.299999999999997</v>
      </c>
      <c r="L55" s="3">
        <f t="shared" si="4"/>
        <v>38.699690402476783</v>
      </c>
      <c r="M55" s="3">
        <f t="shared" si="5"/>
        <v>4.643962848297214</v>
      </c>
    </row>
    <row r="56" spans="1:13" x14ac:dyDescent="0.2">
      <c r="A56" t="s">
        <v>9</v>
      </c>
      <c r="B56" s="5">
        <f t="shared" si="6"/>
        <v>3</v>
      </c>
      <c r="C56">
        <v>62.5</v>
      </c>
      <c r="D56" t="s">
        <v>49</v>
      </c>
      <c r="E56">
        <v>85</v>
      </c>
      <c r="F56" t="s">
        <v>53</v>
      </c>
      <c r="G56" t="s">
        <v>54</v>
      </c>
      <c r="H56" t="s">
        <v>52</v>
      </c>
      <c r="I56" s="3">
        <v>1.33</v>
      </c>
      <c r="J56" s="3">
        <v>0.27</v>
      </c>
      <c r="K56" s="3">
        <v>37.6</v>
      </c>
      <c r="L56" s="3">
        <f t="shared" si="4"/>
        <v>35.372340425531917</v>
      </c>
      <c r="M56" s="3">
        <f t="shared" si="5"/>
        <v>7.1808510638297873</v>
      </c>
    </row>
    <row r="57" spans="1:13" x14ac:dyDescent="0.2">
      <c r="A57" t="s">
        <v>9</v>
      </c>
      <c r="B57" s="5">
        <f t="shared" si="6"/>
        <v>3</v>
      </c>
      <c r="C57">
        <v>62.5</v>
      </c>
      <c r="D57" t="s">
        <v>49</v>
      </c>
      <c r="E57">
        <v>86</v>
      </c>
      <c r="F57" t="s">
        <v>53</v>
      </c>
      <c r="G57" t="s">
        <v>54</v>
      </c>
      <c r="H57" t="s">
        <v>52</v>
      </c>
      <c r="I57" s="3">
        <v>1.1499999999999999</v>
      </c>
      <c r="J57" s="3">
        <v>0.18</v>
      </c>
      <c r="K57" s="3">
        <v>26.5</v>
      </c>
      <c r="L57" s="3">
        <f t="shared" si="4"/>
        <v>43.39622641509434</v>
      </c>
      <c r="M57" s="3">
        <f t="shared" si="5"/>
        <v>6.7924528301886795</v>
      </c>
    </row>
    <row r="58" spans="1:13" x14ac:dyDescent="0.2">
      <c r="A58" t="s">
        <v>9</v>
      </c>
      <c r="B58" s="5">
        <f t="shared" si="6"/>
        <v>3</v>
      </c>
      <c r="C58">
        <v>62.5</v>
      </c>
      <c r="D58" t="s">
        <v>49</v>
      </c>
      <c r="E58">
        <v>87</v>
      </c>
      <c r="F58" t="s">
        <v>53</v>
      </c>
      <c r="G58" t="s">
        <v>54</v>
      </c>
      <c r="H58" t="s">
        <v>52</v>
      </c>
      <c r="I58" s="3">
        <v>1.49</v>
      </c>
      <c r="J58" s="3">
        <v>0.23</v>
      </c>
      <c r="K58" s="3">
        <v>42.6</v>
      </c>
      <c r="L58" s="3">
        <f t="shared" si="4"/>
        <v>34.97652582159624</v>
      </c>
      <c r="M58" s="3">
        <f t="shared" si="5"/>
        <v>5.39906103286385</v>
      </c>
    </row>
    <row r="59" spans="1:13" x14ac:dyDescent="0.2">
      <c r="A59" t="s">
        <v>9</v>
      </c>
      <c r="B59" s="5">
        <f t="shared" si="6"/>
        <v>3</v>
      </c>
      <c r="C59">
        <v>62.5</v>
      </c>
      <c r="D59" t="s">
        <v>49</v>
      </c>
      <c r="E59">
        <v>88</v>
      </c>
      <c r="F59" t="s">
        <v>53</v>
      </c>
      <c r="G59" t="s">
        <v>54</v>
      </c>
      <c r="H59" t="s">
        <v>52</v>
      </c>
      <c r="I59" s="3">
        <v>1.2</v>
      </c>
      <c r="J59" s="3">
        <v>0.21</v>
      </c>
      <c r="K59" s="3">
        <v>32.9</v>
      </c>
      <c r="L59" s="3">
        <f t="shared" si="4"/>
        <v>36.474164133738604</v>
      </c>
      <c r="M59" s="3">
        <f t="shared" si="5"/>
        <v>6.3829787234042552</v>
      </c>
    </row>
    <row r="60" spans="1:13" x14ac:dyDescent="0.2">
      <c r="A60" t="s">
        <v>9</v>
      </c>
      <c r="B60" s="5">
        <f t="shared" si="6"/>
        <v>3</v>
      </c>
      <c r="C60">
        <v>62.5</v>
      </c>
      <c r="D60" t="s">
        <v>49</v>
      </c>
      <c r="E60">
        <v>89</v>
      </c>
      <c r="F60" t="s">
        <v>53</v>
      </c>
      <c r="G60" t="s">
        <v>54</v>
      </c>
      <c r="H60" t="s">
        <v>52</v>
      </c>
      <c r="I60" s="3">
        <v>1.3</v>
      </c>
      <c r="J60" s="3">
        <v>0.22</v>
      </c>
      <c r="K60" s="3">
        <v>36.9</v>
      </c>
      <c r="L60" s="3">
        <f t="shared" si="4"/>
        <v>35.230352303523034</v>
      </c>
      <c r="M60" s="3">
        <f t="shared" si="5"/>
        <v>5.9620596205962064</v>
      </c>
    </row>
    <row r="61" spans="1:13" x14ac:dyDescent="0.2">
      <c r="A61" t="s">
        <v>9</v>
      </c>
      <c r="B61" s="5">
        <f t="shared" si="6"/>
        <v>3</v>
      </c>
      <c r="C61">
        <v>62.5</v>
      </c>
      <c r="D61" t="s">
        <v>49</v>
      </c>
      <c r="E61">
        <v>90</v>
      </c>
      <c r="F61" t="s">
        <v>53</v>
      </c>
      <c r="G61" t="s">
        <v>54</v>
      </c>
      <c r="H61" t="s">
        <v>52</v>
      </c>
      <c r="I61" s="3">
        <v>1.0900000000000001</v>
      </c>
      <c r="J61" s="3">
        <v>0.19</v>
      </c>
      <c r="K61" s="3">
        <v>26.9</v>
      </c>
      <c r="L61" s="3">
        <f t="shared" si="4"/>
        <v>40.520446096654275</v>
      </c>
      <c r="M61" s="3">
        <f t="shared" si="5"/>
        <v>7.0631970260223049</v>
      </c>
    </row>
    <row r="62" spans="1:13" x14ac:dyDescent="0.2">
      <c r="A62" t="s">
        <v>9</v>
      </c>
      <c r="B62" s="5">
        <f>IF(C62=125,4)</f>
        <v>4</v>
      </c>
      <c r="C62">
        <v>125</v>
      </c>
      <c r="D62" t="s">
        <v>49</v>
      </c>
      <c r="E62">
        <v>31</v>
      </c>
      <c r="F62" t="s">
        <v>50</v>
      </c>
      <c r="G62" t="s">
        <v>51</v>
      </c>
      <c r="H62" t="s">
        <v>52</v>
      </c>
      <c r="I62" s="3">
        <v>1.96</v>
      </c>
      <c r="J62" s="3">
        <v>0.26</v>
      </c>
      <c r="K62" s="3">
        <v>43.2</v>
      </c>
      <c r="L62" s="3">
        <f t="shared" si="4"/>
        <v>45.370370370370367</v>
      </c>
      <c r="M62" s="3">
        <f t="shared" si="5"/>
        <v>6.0185185185185182</v>
      </c>
    </row>
    <row r="63" spans="1:13" x14ac:dyDescent="0.2">
      <c r="A63" t="s">
        <v>9</v>
      </c>
      <c r="B63" s="5">
        <f t="shared" ref="B63:B81" si="7">IF(C63=125,4)</f>
        <v>4</v>
      </c>
      <c r="C63">
        <v>125</v>
      </c>
      <c r="D63" t="s">
        <v>49</v>
      </c>
      <c r="E63">
        <v>32</v>
      </c>
      <c r="F63" t="s">
        <v>50</v>
      </c>
      <c r="G63" t="s">
        <v>51</v>
      </c>
      <c r="H63" t="s">
        <v>52</v>
      </c>
      <c r="I63" s="3">
        <v>1.77</v>
      </c>
      <c r="J63" s="3">
        <v>0.26</v>
      </c>
      <c r="K63" s="3">
        <v>42</v>
      </c>
      <c r="L63" s="3">
        <f t="shared" si="4"/>
        <v>42.142857142857146</v>
      </c>
      <c r="M63" s="3">
        <f t="shared" si="5"/>
        <v>6.1904761904761907</v>
      </c>
    </row>
    <row r="64" spans="1:13" x14ac:dyDescent="0.2">
      <c r="A64" t="s">
        <v>9</v>
      </c>
      <c r="B64" s="5">
        <f t="shared" si="7"/>
        <v>4</v>
      </c>
      <c r="C64">
        <v>125</v>
      </c>
      <c r="D64" t="s">
        <v>49</v>
      </c>
      <c r="E64">
        <v>33</v>
      </c>
      <c r="F64" t="s">
        <v>50</v>
      </c>
      <c r="G64" t="s">
        <v>51</v>
      </c>
      <c r="H64" t="s">
        <v>52</v>
      </c>
      <c r="I64" s="3">
        <v>2.0299999999999998</v>
      </c>
      <c r="J64" s="3">
        <v>0.26</v>
      </c>
      <c r="K64" s="3">
        <v>42.5</v>
      </c>
      <c r="L64" s="3">
        <f t="shared" si="4"/>
        <v>47.764705882352935</v>
      </c>
      <c r="M64" s="3">
        <f t="shared" si="5"/>
        <v>6.117647058823529</v>
      </c>
    </row>
    <row r="65" spans="1:13" x14ac:dyDescent="0.2">
      <c r="A65" t="s">
        <v>9</v>
      </c>
      <c r="B65" s="5">
        <f t="shared" si="7"/>
        <v>4</v>
      </c>
      <c r="C65">
        <v>125</v>
      </c>
      <c r="D65" t="s">
        <v>49</v>
      </c>
      <c r="E65">
        <v>34</v>
      </c>
      <c r="F65" t="s">
        <v>50</v>
      </c>
      <c r="G65" t="s">
        <v>51</v>
      </c>
      <c r="H65" t="s">
        <v>52</v>
      </c>
      <c r="I65" s="3">
        <v>2.0499999999999998</v>
      </c>
      <c r="J65" s="3">
        <v>0.26</v>
      </c>
      <c r="K65" s="3">
        <v>41.6</v>
      </c>
      <c r="L65" s="3">
        <f t="shared" si="4"/>
        <v>49.278846153846153</v>
      </c>
      <c r="M65" s="3">
        <f t="shared" si="5"/>
        <v>6.25</v>
      </c>
    </row>
    <row r="66" spans="1:13" x14ac:dyDescent="0.2">
      <c r="A66" t="s">
        <v>9</v>
      </c>
      <c r="B66" s="5">
        <f t="shared" si="7"/>
        <v>4</v>
      </c>
      <c r="C66">
        <v>125</v>
      </c>
      <c r="D66" t="s">
        <v>49</v>
      </c>
      <c r="E66">
        <v>35</v>
      </c>
      <c r="F66" t="s">
        <v>50</v>
      </c>
      <c r="G66" t="s">
        <v>51</v>
      </c>
      <c r="H66" t="s">
        <v>52</v>
      </c>
      <c r="I66" s="3">
        <v>1.97</v>
      </c>
      <c r="J66" s="3">
        <v>0.28999999999999998</v>
      </c>
      <c r="K66" s="3">
        <v>38.700000000000003</v>
      </c>
      <c r="L66" s="3">
        <f t="shared" ref="L66:L97" si="8">(I66*1000)/K66</f>
        <v>50.904392764857874</v>
      </c>
      <c r="M66" s="3">
        <f t="shared" ref="M66:M97" si="9">(J66*1000)/K66</f>
        <v>7.4935400516795863</v>
      </c>
    </row>
    <row r="67" spans="1:13" x14ac:dyDescent="0.2">
      <c r="A67" t="s">
        <v>9</v>
      </c>
      <c r="B67" s="5">
        <f t="shared" si="7"/>
        <v>4</v>
      </c>
      <c r="C67">
        <v>125</v>
      </c>
      <c r="D67" t="s">
        <v>49</v>
      </c>
      <c r="E67">
        <v>36</v>
      </c>
      <c r="F67" t="s">
        <v>50</v>
      </c>
      <c r="G67" t="s">
        <v>51</v>
      </c>
      <c r="H67" t="s">
        <v>52</v>
      </c>
      <c r="I67" s="3">
        <v>2.4500000000000002</v>
      </c>
      <c r="J67" s="3">
        <v>0.27</v>
      </c>
      <c r="K67" s="3">
        <v>48.5</v>
      </c>
      <c r="L67" s="3">
        <f t="shared" si="8"/>
        <v>50.515463917525771</v>
      </c>
      <c r="M67" s="3">
        <f t="shared" si="9"/>
        <v>5.5670103092783503</v>
      </c>
    </row>
    <row r="68" spans="1:13" x14ac:dyDescent="0.2">
      <c r="A68" t="s">
        <v>9</v>
      </c>
      <c r="B68" s="5">
        <f t="shared" si="7"/>
        <v>4</v>
      </c>
      <c r="C68">
        <v>125</v>
      </c>
      <c r="D68" t="s">
        <v>49</v>
      </c>
      <c r="E68">
        <v>37</v>
      </c>
      <c r="F68" t="s">
        <v>50</v>
      </c>
      <c r="G68" t="s">
        <v>51</v>
      </c>
      <c r="H68" t="s">
        <v>52</v>
      </c>
      <c r="I68" s="3">
        <v>2.0099999999999998</v>
      </c>
      <c r="J68" s="3">
        <v>0.23</v>
      </c>
      <c r="K68" s="3">
        <v>46</v>
      </c>
      <c r="L68" s="3">
        <f t="shared" si="8"/>
        <v>43.695652173913039</v>
      </c>
      <c r="M68" s="3">
        <f t="shared" si="9"/>
        <v>5</v>
      </c>
    </row>
    <row r="69" spans="1:13" x14ac:dyDescent="0.2">
      <c r="A69" t="s">
        <v>9</v>
      </c>
      <c r="B69" s="5">
        <f t="shared" si="7"/>
        <v>4</v>
      </c>
      <c r="C69">
        <v>125</v>
      </c>
      <c r="D69" t="s">
        <v>49</v>
      </c>
      <c r="E69">
        <v>38</v>
      </c>
      <c r="F69" t="s">
        <v>50</v>
      </c>
      <c r="G69" t="s">
        <v>51</v>
      </c>
      <c r="H69" t="s">
        <v>52</v>
      </c>
      <c r="I69" s="3">
        <v>1.78</v>
      </c>
      <c r="J69" s="3">
        <v>0.24</v>
      </c>
      <c r="K69" s="3">
        <v>36.799999999999997</v>
      </c>
      <c r="L69" s="3">
        <f t="shared" si="8"/>
        <v>48.369565217391305</v>
      </c>
      <c r="M69" s="3">
        <f t="shared" si="9"/>
        <v>6.5217391304347831</v>
      </c>
    </row>
    <row r="70" spans="1:13" x14ac:dyDescent="0.2">
      <c r="A70" t="s">
        <v>9</v>
      </c>
      <c r="B70" s="5">
        <f t="shared" si="7"/>
        <v>4</v>
      </c>
      <c r="C70">
        <v>125</v>
      </c>
      <c r="D70" t="s">
        <v>49</v>
      </c>
      <c r="E70">
        <v>39</v>
      </c>
      <c r="F70" t="s">
        <v>50</v>
      </c>
      <c r="G70" t="s">
        <v>51</v>
      </c>
      <c r="H70" t="s">
        <v>52</v>
      </c>
      <c r="I70" s="3">
        <v>1.93</v>
      </c>
      <c r="J70" s="3">
        <v>0.24</v>
      </c>
      <c r="K70" s="3">
        <v>41.3</v>
      </c>
      <c r="L70" s="3">
        <f t="shared" si="8"/>
        <v>46.731234866828089</v>
      </c>
      <c r="M70" s="3">
        <f t="shared" si="9"/>
        <v>5.8111380145278453</v>
      </c>
    </row>
    <row r="71" spans="1:13" x14ac:dyDescent="0.2">
      <c r="A71" t="s">
        <v>9</v>
      </c>
      <c r="B71" s="5">
        <f t="shared" si="7"/>
        <v>4</v>
      </c>
      <c r="C71">
        <v>125</v>
      </c>
      <c r="D71" t="s">
        <v>49</v>
      </c>
      <c r="E71">
        <v>40</v>
      </c>
      <c r="F71" t="s">
        <v>50</v>
      </c>
      <c r="G71" t="s">
        <v>51</v>
      </c>
      <c r="H71" t="s">
        <v>52</v>
      </c>
      <c r="I71" s="3">
        <v>2.16</v>
      </c>
      <c r="J71" s="3">
        <v>0.25</v>
      </c>
      <c r="K71" s="3">
        <v>45.9</v>
      </c>
      <c r="L71" s="3">
        <f t="shared" si="8"/>
        <v>47.058823529411768</v>
      </c>
      <c r="M71" s="3">
        <f t="shared" si="9"/>
        <v>5.4466230936819171</v>
      </c>
    </row>
    <row r="72" spans="1:13" x14ac:dyDescent="0.2">
      <c r="A72" t="s">
        <v>9</v>
      </c>
      <c r="B72" s="5">
        <f t="shared" si="7"/>
        <v>4</v>
      </c>
      <c r="C72">
        <v>125</v>
      </c>
      <c r="D72" t="s">
        <v>49</v>
      </c>
      <c r="E72">
        <v>91</v>
      </c>
      <c r="F72" t="s">
        <v>53</v>
      </c>
      <c r="G72" t="s">
        <v>54</v>
      </c>
      <c r="H72" t="s">
        <v>52</v>
      </c>
      <c r="I72" s="3">
        <v>1.28</v>
      </c>
      <c r="J72" s="3">
        <v>0.2</v>
      </c>
      <c r="K72" s="3">
        <v>29.6</v>
      </c>
      <c r="L72" s="3">
        <f t="shared" si="8"/>
        <v>43.243243243243242</v>
      </c>
      <c r="M72" s="3">
        <f t="shared" si="9"/>
        <v>6.7567567567567561</v>
      </c>
    </row>
    <row r="73" spans="1:13" x14ac:dyDescent="0.2">
      <c r="A73" t="s">
        <v>9</v>
      </c>
      <c r="B73" s="5">
        <f t="shared" si="7"/>
        <v>4</v>
      </c>
      <c r="C73">
        <v>125</v>
      </c>
      <c r="D73" t="s">
        <v>49</v>
      </c>
      <c r="E73">
        <v>92</v>
      </c>
      <c r="F73" t="s">
        <v>53</v>
      </c>
      <c r="G73" t="s">
        <v>54</v>
      </c>
      <c r="H73" t="s">
        <v>52</v>
      </c>
      <c r="I73" s="3">
        <v>1.06</v>
      </c>
      <c r="J73" s="3">
        <v>0.24</v>
      </c>
      <c r="K73" s="3">
        <v>28.2</v>
      </c>
      <c r="L73" s="3">
        <f t="shared" si="8"/>
        <v>37.588652482269502</v>
      </c>
      <c r="M73" s="3">
        <f t="shared" si="9"/>
        <v>8.5106382978723403</v>
      </c>
    </row>
    <row r="74" spans="1:13" x14ac:dyDescent="0.2">
      <c r="A74" t="s">
        <v>9</v>
      </c>
      <c r="B74" s="5">
        <f t="shared" si="7"/>
        <v>4</v>
      </c>
      <c r="C74">
        <v>125</v>
      </c>
      <c r="D74" t="s">
        <v>49</v>
      </c>
      <c r="E74">
        <v>93</v>
      </c>
      <c r="F74" t="s">
        <v>53</v>
      </c>
      <c r="G74" t="s">
        <v>54</v>
      </c>
      <c r="H74" t="s">
        <v>52</v>
      </c>
      <c r="I74" s="3">
        <v>1.04</v>
      </c>
      <c r="J74" s="3">
        <v>0.23</v>
      </c>
      <c r="K74" s="3">
        <v>27.1</v>
      </c>
      <c r="L74" s="3">
        <f t="shared" si="8"/>
        <v>38.376383763837637</v>
      </c>
      <c r="M74" s="3">
        <f t="shared" si="9"/>
        <v>8.4870848708487081</v>
      </c>
    </row>
    <row r="75" spans="1:13" x14ac:dyDescent="0.2">
      <c r="A75" t="s">
        <v>9</v>
      </c>
      <c r="B75" s="5">
        <f t="shared" si="7"/>
        <v>4</v>
      </c>
      <c r="C75">
        <v>125</v>
      </c>
      <c r="D75" t="s">
        <v>49</v>
      </c>
      <c r="E75">
        <v>94</v>
      </c>
      <c r="F75" t="s">
        <v>53</v>
      </c>
      <c r="G75" t="s">
        <v>54</v>
      </c>
      <c r="H75" t="s">
        <v>52</v>
      </c>
      <c r="I75" s="3">
        <v>1.25</v>
      </c>
      <c r="J75" s="3">
        <v>0.21</v>
      </c>
      <c r="K75" s="3">
        <v>34.4</v>
      </c>
      <c r="L75" s="3">
        <f t="shared" si="8"/>
        <v>36.337209302325583</v>
      </c>
      <c r="M75" s="3">
        <f t="shared" si="9"/>
        <v>6.1046511627906979</v>
      </c>
    </row>
    <row r="76" spans="1:13" x14ac:dyDescent="0.2">
      <c r="A76" t="s">
        <v>9</v>
      </c>
      <c r="B76" s="5">
        <f t="shared" si="7"/>
        <v>4</v>
      </c>
      <c r="C76">
        <v>125</v>
      </c>
      <c r="D76" t="s">
        <v>49</v>
      </c>
      <c r="E76">
        <v>95</v>
      </c>
      <c r="F76" t="s">
        <v>53</v>
      </c>
      <c r="G76" t="s">
        <v>54</v>
      </c>
      <c r="H76" t="s">
        <v>52</v>
      </c>
      <c r="I76" s="3">
        <v>1.1599999999999999</v>
      </c>
      <c r="J76" s="3">
        <v>0.18</v>
      </c>
      <c r="K76" s="3">
        <v>25.9</v>
      </c>
      <c r="L76" s="3">
        <f t="shared" si="8"/>
        <v>44.787644787644787</v>
      </c>
      <c r="M76" s="3">
        <f t="shared" si="9"/>
        <v>6.9498069498069501</v>
      </c>
    </row>
    <row r="77" spans="1:13" x14ac:dyDescent="0.2">
      <c r="A77" t="s">
        <v>9</v>
      </c>
      <c r="B77" s="5">
        <f t="shared" si="7"/>
        <v>4</v>
      </c>
      <c r="C77">
        <v>125</v>
      </c>
      <c r="D77" t="s">
        <v>49</v>
      </c>
      <c r="E77">
        <v>96</v>
      </c>
      <c r="F77" t="s">
        <v>53</v>
      </c>
      <c r="G77" t="s">
        <v>54</v>
      </c>
      <c r="H77" t="s">
        <v>52</v>
      </c>
      <c r="I77" s="3">
        <v>1.21</v>
      </c>
      <c r="J77" s="3">
        <v>0.31</v>
      </c>
      <c r="K77" s="3">
        <v>32.6</v>
      </c>
      <c r="L77" s="3">
        <f t="shared" si="8"/>
        <v>37.116564417177912</v>
      </c>
      <c r="M77" s="3">
        <f t="shared" si="9"/>
        <v>9.5092024539877293</v>
      </c>
    </row>
    <row r="78" spans="1:13" x14ac:dyDescent="0.2">
      <c r="A78" t="s">
        <v>9</v>
      </c>
      <c r="B78" s="5">
        <f t="shared" si="7"/>
        <v>4</v>
      </c>
      <c r="C78">
        <v>125</v>
      </c>
      <c r="D78" t="s">
        <v>49</v>
      </c>
      <c r="E78">
        <v>97</v>
      </c>
      <c r="F78" t="s">
        <v>53</v>
      </c>
      <c r="G78" t="s">
        <v>54</v>
      </c>
      <c r="H78" t="s">
        <v>52</v>
      </c>
      <c r="I78" s="3">
        <v>1.48</v>
      </c>
      <c r="J78" s="3">
        <v>0.3</v>
      </c>
      <c r="K78" s="3">
        <v>36</v>
      </c>
      <c r="L78" s="3">
        <f t="shared" si="8"/>
        <v>41.111111111111114</v>
      </c>
      <c r="M78" s="3">
        <f t="shared" si="9"/>
        <v>8.3333333333333339</v>
      </c>
    </row>
    <row r="79" spans="1:13" x14ac:dyDescent="0.2">
      <c r="A79" t="s">
        <v>9</v>
      </c>
      <c r="B79" s="5">
        <f t="shared" si="7"/>
        <v>4</v>
      </c>
      <c r="C79">
        <v>125</v>
      </c>
      <c r="D79" t="s">
        <v>49</v>
      </c>
      <c r="E79">
        <v>98</v>
      </c>
      <c r="F79" t="s">
        <v>53</v>
      </c>
      <c r="G79" t="s">
        <v>54</v>
      </c>
      <c r="H79" t="s">
        <v>52</v>
      </c>
      <c r="I79" s="3">
        <v>1.25</v>
      </c>
      <c r="J79" s="3">
        <v>0.21</v>
      </c>
      <c r="K79" s="3">
        <v>32.5</v>
      </c>
      <c r="L79" s="3">
        <f t="shared" si="8"/>
        <v>38.46153846153846</v>
      </c>
      <c r="M79" s="3">
        <f t="shared" si="9"/>
        <v>6.4615384615384617</v>
      </c>
    </row>
    <row r="80" spans="1:13" x14ac:dyDescent="0.2">
      <c r="A80" t="s">
        <v>9</v>
      </c>
      <c r="B80" s="5">
        <f t="shared" si="7"/>
        <v>4</v>
      </c>
      <c r="C80">
        <v>125</v>
      </c>
      <c r="D80" t="s">
        <v>49</v>
      </c>
      <c r="E80">
        <v>99</v>
      </c>
      <c r="F80" t="s">
        <v>53</v>
      </c>
      <c r="G80" t="s">
        <v>54</v>
      </c>
      <c r="H80" t="s">
        <v>52</v>
      </c>
      <c r="I80" s="3">
        <v>1.1000000000000001</v>
      </c>
      <c r="J80" s="3">
        <v>0.15</v>
      </c>
      <c r="K80" s="3">
        <v>31.7</v>
      </c>
      <c r="L80" s="3">
        <f t="shared" si="8"/>
        <v>34.700315457413247</v>
      </c>
      <c r="M80" s="3">
        <f t="shared" si="9"/>
        <v>4.7318611987381702</v>
      </c>
    </row>
    <row r="81" spans="1:13" x14ac:dyDescent="0.2">
      <c r="A81" t="s">
        <v>9</v>
      </c>
      <c r="B81" s="5">
        <f t="shared" si="7"/>
        <v>4</v>
      </c>
      <c r="C81">
        <v>125</v>
      </c>
      <c r="D81" t="s">
        <v>49</v>
      </c>
      <c r="E81">
        <v>100</v>
      </c>
      <c r="F81" t="s">
        <v>53</v>
      </c>
      <c r="G81" t="s">
        <v>54</v>
      </c>
      <c r="H81" t="s">
        <v>52</v>
      </c>
      <c r="I81" s="3">
        <v>1.4</v>
      </c>
      <c r="J81" s="3">
        <v>0.33</v>
      </c>
      <c r="K81" s="3">
        <v>31.1</v>
      </c>
      <c r="L81" s="3">
        <f t="shared" si="8"/>
        <v>45.016077170418008</v>
      </c>
      <c r="M81" s="3">
        <f t="shared" si="9"/>
        <v>10.610932475884244</v>
      </c>
    </row>
    <row r="82" spans="1:13" x14ac:dyDescent="0.2">
      <c r="A82" t="s">
        <v>9</v>
      </c>
      <c r="B82" s="5">
        <f>IF(C82=250,5)</f>
        <v>5</v>
      </c>
      <c r="C82">
        <v>250</v>
      </c>
      <c r="D82" t="s">
        <v>49</v>
      </c>
      <c r="E82">
        <v>41</v>
      </c>
      <c r="F82" t="s">
        <v>50</v>
      </c>
      <c r="G82" t="s">
        <v>51</v>
      </c>
      <c r="H82" t="s">
        <v>52</v>
      </c>
      <c r="I82" s="3">
        <v>1.92</v>
      </c>
      <c r="J82" s="3">
        <v>0.16</v>
      </c>
      <c r="K82" s="3">
        <v>39.700000000000003</v>
      </c>
      <c r="L82" s="3">
        <f t="shared" si="8"/>
        <v>48.362720403022664</v>
      </c>
      <c r="M82" s="3">
        <f t="shared" si="9"/>
        <v>4.0302267002518892</v>
      </c>
    </row>
    <row r="83" spans="1:13" x14ac:dyDescent="0.2">
      <c r="A83" t="s">
        <v>9</v>
      </c>
      <c r="B83" s="5">
        <f t="shared" ref="B83:B101" si="10">IF(C83=250,5)</f>
        <v>5</v>
      </c>
      <c r="C83">
        <v>250</v>
      </c>
      <c r="D83" t="s">
        <v>49</v>
      </c>
      <c r="E83">
        <v>42</v>
      </c>
      <c r="F83" t="s">
        <v>50</v>
      </c>
      <c r="G83" t="s">
        <v>51</v>
      </c>
      <c r="H83" t="s">
        <v>52</v>
      </c>
      <c r="I83" s="3">
        <v>1.72</v>
      </c>
      <c r="J83" s="3">
        <v>0.25</v>
      </c>
      <c r="K83" s="3">
        <v>34.9</v>
      </c>
      <c r="L83" s="3">
        <f t="shared" si="8"/>
        <v>49.283667621776509</v>
      </c>
      <c r="M83" s="3">
        <f t="shared" si="9"/>
        <v>7.1633237822349569</v>
      </c>
    </row>
    <row r="84" spans="1:13" x14ac:dyDescent="0.2">
      <c r="A84" t="s">
        <v>9</v>
      </c>
      <c r="B84" s="5">
        <f t="shared" si="10"/>
        <v>5</v>
      </c>
      <c r="C84">
        <v>250</v>
      </c>
      <c r="D84" t="s">
        <v>49</v>
      </c>
      <c r="E84">
        <v>43</v>
      </c>
      <c r="F84" t="s">
        <v>50</v>
      </c>
      <c r="G84" t="s">
        <v>51</v>
      </c>
      <c r="H84" t="s">
        <v>52</v>
      </c>
      <c r="I84" s="3">
        <v>1.86</v>
      </c>
      <c r="J84" s="3">
        <v>0.18</v>
      </c>
      <c r="K84" s="3">
        <v>36.6</v>
      </c>
      <c r="L84" s="3">
        <f t="shared" si="8"/>
        <v>50.819672131147541</v>
      </c>
      <c r="M84" s="3">
        <f t="shared" si="9"/>
        <v>4.918032786885246</v>
      </c>
    </row>
    <row r="85" spans="1:13" x14ac:dyDescent="0.2">
      <c r="A85" t="s">
        <v>9</v>
      </c>
      <c r="B85" s="5">
        <f t="shared" si="10"/>
        <v>5</v>
      </c>
      <c r="C85">
        <v>250</v>
      </c>
      <c r="D85" t="s">
        <v>49</v>
      </c>
      <c r="E85">
        <v>44</v>
      </c>
      <c r="F85" t="s">
        <v>50</v>
      </c>
      <c r="G85" t="s">
        <v>51</v>
      </c>
      <c r="H85" t="s">
        <v>52</v>
      </c>
      <c r="I85" s="3">
        <v>1.62</v>
      </c>
      <c r="J85" s="3">
        <v>0.27</v>
      </c>
      <c r="K85" s="3">
        <v>36.700000000000003</v>
      </c>
      <c r="L85" s="3">
        <f t="shared" si="8"/>
        <v>44.141689373296998</v>
      </c>
      <c r="M85" s="3">
        <f t="shared" si="9"/>
        <v>7.3569482288828336</v>
      </c>
    </row>
    <row r="86" spans="1:13" x14ac:dyDescent="0.2">
      <c r="A86" t="s">
        <v>9</v>
      </c>
      <c r="B86" s="5">
        <f t="shared" si="10"/>
        <v>5</v>
      </c>
      <c r="C86">
        <v>250</v>
      </c>
      <c r="D86" t="s">
        <v>49</v>
      </c>
      <c r="E86">
        <v>45</v>
      </c>
      <c r="F86" t="s">
        <v>50</v>
      </c>
      <c r="G86" t="s">
        <v>51</v>
      </c>
      <c r="H86" t="s">
        <v>52</v>
      </c>
      <c r="I86" s="3">
        <v>1.84</v>
      </c>
      <c r="J86" s="3">
        <v>0.2</v>
      </c>
      <c r="K86" s="3">
        <v>41.7</v>
      </c>
      <c r="L86" s="3">
        <f t="shared" si="8"/>
        <v>44.124700239808149</v>
      </c>
      <c r="M86" s="3">
        <f t="shared" si="9"/>
        <v>4.796163069544364</v>
      </c>
    </row>
    <row r="87" spans="1:13" x14ac:dyDescent="0.2">
      <c r="A87" t="s">
        <v>9</v>
      </c>
      <c r="B87" s="5">
        <f t="shared" si="10"/>
        <v>5</v>
      </c>
      <c r="C87">
        <v>250</v>
      </c>
      <c r="D87" t="s">
        <v>49</v>
      </c>
      <c r="E87">
        <v>46</v>
      </c>
      <c r="F87" t="s">
        <v>50</v>
      </c>
      <c r="G87" t="s">
        <v>51</v>
      </c>
      <c r="H87" t="s">
        <v>52</v>
      </c>
      <c r="I87" s="3">
        <v>2.14</v>
      </c>
      <c r="J87" s="3">
        <v>0.24</v>
      </c>
      <c r="K87" s="3">
        <v>42</v>
      </c>
      <c r="L87" s="3">
        <f t="shared" si="8"/>
        <v>50.952380952380949</v>
      </c>
      <c r="M87" s="3">
        <f t="shared" si="9"/>
        <v>5.7142857142857144</v>
      </c>
    </row>
    <row r="88" spans="1:13" x14ac:dyDescent="0.2">
      <c r="A88" t="s">
        <v>9</v>
      </c>
      <c r="B88" s="5">
        <f t="shared" si="10"/>
        <v>5</v>
      </c>
      <c r="C88">
        <v>250</v>
      </c>
      <c r="D88" t="s">
        <v>49</v>
      </c>
      <c r="E88">
        <v>47</v>
      </c>
      <c r="F88" t="s">
        <v>50</v>
      </c>
      <c r="G88" t="s">
        <v>51</v>
      </c>
      <c r="H88" t="s">
        <v>52</v>
      </c>
      <c r="I88" s="3">
        <v>1.58</v>
      </c>
      <c r="J88" s="3">
        <v>0.22</v>
      </c>
      <c r="K88" s="3">
        <v>34</v>
      </c>
      <c r="L88" s="3">
        <f t="shared" si="8"/>
        <v>46.470588235294116</v>
      </c>
      <c r="M88" s="3">
        <f t="shared" si="9"/>
        <v>6.4705882352941178</v>
      </c>
    </row>
    <row r="89" spans="1:13" x14ac:dyDescent="0.2">
      <c r="A89" t="s">
        <v>9</v>
      </c>
      <c r="B89" s="5">
        <f t="shared" si="10"/>
        <v>5</v>
      </c>
      <c r="C89">
        <v>250</v>
      </c>
      <c r="D89" t="s">
        <v>49</v>
      </c>
      <c r="E89">
        <v>48</v>
      </c>
      <c r="F89" t="s">
        <v>50</v>
      </c>
      <c r="G89" t="s">
        <v>51</v>
      </c>
      <c r="H89" t="s">
        <v>52</v>
      </c>
      <c r="I89" s="3">
        <v>1.87</v>
      </c>
      <c r="J89" s="3">
        <v>0.28999999999999998</v>
      </c>
      <c r="K89" s="3">
        <v>36.799999999999997</v>
      </c>
      <c r="L89" s="3">
        <f t="shared" si="8"/>
        <v>50.815217391304351</v>
      </c>
      <c r="M89" s="3">
        <f t="shared" si="9"/>
        <v>7.8804347826086962</v>
      </c>
    </row>
    <row r="90" spans="1:13" x14ac:dyDescent="0.2">
      <c r="A90" t="s">
        <v>9</v>
      </c>
      <c r="B90" s="5">
        <f t="shared" si="10"/>
        <v>5</v>
      </c>
      <c r="C90">
        <v>250</v>
      </c>
      <c r="D90" t="s">
        <v>49</v>
      </c>
      <c r="E90">
        <v>49</v>
      </c>
      <c r="F90" t="s">
        <v>50</v>
      </c>
      <c r="G90" t="s">
        <v>51</v>
      </c>
      <c r="H90" t="s">
        <v>52</v>
      </c>
      <c r="I90" s="3">
        <v>1.78</v>
      </c>
      <c r="J90" s="3">
        <v>0.22</v>
      </c>
      <c r="K90" s="3">
        <v>36.1</v>
      </c>
      <c r="L90" s="3">
        <f t="shared" si="8"/>
        <v>49.307479224376728</v>
      </c>
      <c r="M90" s="3">
        <f t="shared" si="9"/>
        <v>6.0941828254847641</v>
      </c>
    </row>
    <row r="91" spans="1:13" x14ac:dyDescent="0.2">
      <c r="A91" t="s">
        <v>9</v>
      </c>
      <c r="B91" s="5">
        <f t="shared" si="10"/>
        <v>5</v>
      </c>
      <c r="C91">
        <v>250</v>
      </c>
      <c r="D91" t="s">
        <v>49</v>
      </c>
      <c r="E91">
        <v>50</v>
      </c>
      <c r="F91" t="s">
        <v>50</v>
      </c>
      <c r="G91" t="s">
        <v>51</v>
      </c>
      <c r="H91" t="s">
        <v>52</v>
      </c>
      <c r="I91" s="3">
        <v>1.57</v>
      </c>
      <c r="J91" s="3">
        <v>0.23</v>
      </c>
      <c r="K91" s="3">
        <v>36.799999999999997</v>
      </c>
      <c r="L91" s="3">
        <f t="shared" si="8"/>
        <v>42.663043478260875</v>
      </c>
      <c r="M91" s="3">
        <f t="shared" si="9"/>
        <v>6.2500000000000009</v>
      </c>
    </row>
    <row r="92" spans="1:13" x14ac:dyDescent="0.2">
      <c r="A92" t="s">
        <v>9</v>
      </c>
      <c r="B92" s="5">
        <f t="shared" si="10"/>
        <v>5</v>
      </c>
      <c r="C92">
        <v>250</v>
      </c>
      <c r="D92" t="s">
        <v>49</v>
      </c>
      <c r="E92">
        <v>101</v>
      </c>
      <c r="F92" t="s">
        <v>53</v>
      </c>
      <c r="G92" t="s">
        <v>54</v>
      </c>
      <c r="H92" t="s">
        <v>52</v>
      </c>
      <c r="I92" s="3">
        <v>1.1299999999999999</v>
      </c>
      <c r="J92" s="3">
        <v>0.28000000000000003</v>
      </c>
      <c r="K92" s="3">
        <v>25.8</v>
      </c>
      <c r="L92" s="3">
        <f t="shared" si="8"/>
        <v>43.798449612403097</v>
      </c>
      <c r="M92" s="3">
        <f t="shared" si="9"/>
        <v>10.852713178294573</v>
      </c>
    </row>
    <row r="93" spans="1:13" x14ac:dyDescent="0.2">
      <c r="A93" t="s">
        <v>9</v>
      </c>
      <c r="B93" s="5">
        <f t="shared" si="10"/>
        <v>5</v>
      </c>
      <c r="C93">
        <v>250</v>
      </c>
      <c r="D93" t="s">
        <v>49</v>
      </c>
      <c r="E93">
        <v>102</v>
      </c>
      <c r="F93" t="s">
        <v>53</v>
      </c>
      <c r="G93" t="s">
        <v>54</v>
      </c>
      <c r="H93" t="s">
        <v>52</v>
      </c>
      <c r="I93" s="3">
        <v>1.18</v>
      </c>
      <c r="J93" s="3">
        <v>0.17</v>
      </c>
      <c r="K93" s="3">
        <v>27.6</v>
      </c>
      <c r="L93" s="3">
        <f t="shared" si="8"/>
        <v>42.753623188405797</v>
      </c>
      <c r="M93" s="3">
        <f t="shared" si="9"/>
        <v>6.1594202898550723</v>
      </c>
    </row>
    <row r="94" spans="1:13" x14ac:dyDescent="0.2">
      <c r="A94" t="s">
        <v>9</v>
      </c>
      <c r="B94" s="5">
        <f t="shared" si="10"/>
        <v>5</v>
      </c>
      <c r="C94">
        <v>250</v>
      </c>
      <c r="D94" t="s">
        <v>49</v>
      </c>
      <c r="E94">
        <v>103</v>
      </c>
      <c r="F94" t="s">
        <v>53</v>
      </c>
      <c r="G94" t="s">
        <v>54</v>
      </c>
      <c r="H94" t="s">
        <v>55</v>
      </c>
      <c r="I94" s="3" t="s">
        <v>56</v>
      </c>
      <c r="J94" s="3" t="s">
        <v>56</v>
      </c>
      <c r="K94" s="3">
        <v>20.9</v>
      </c>
      <c r="L94" s="3" t="e">
        <f t="shared" si="8"/>
        <v>#VALUE!</v>
      </c>
      <c r="M94" s="3" t="e">
        <f t="shared" si="9"/>
        <v>#VALUE!</v>
      </c>
    </row>
    <row r="95" spans="1:13" x14ac:dyDescent="0.2">
      <c r="A95" t="s">
        <v>9</v>
      </c>
      <c r="B95" s="5">
        <f t="shared" si="10"/>
        <v>5</v>
      </c>
      <c r="C95">
        <v>250</v>
      </c>
      <c r="D95" t="s">
        <v>49</v>
      </c>
      <c r="E95">
        <v>104</v>
      </c>
      <c r="F95" t="s">
        <v>53</v>
      </c>
      <c r="G95" t="s">
        <v>54</v>
      </c>
      <c r="H95" t="s">
        <v>52</v>
      </c>
      <c r="I95" s="3">
        <v>1.22</v>
      </c>
      <c r="J95" s="3">
        <v>0.28999999999999998</v>
      </c>
      <c r="K95" s="3">
        <v>26.7</v>
      </c>
      <c r="L95" s="3">
        <f t="shared" si="8"/>
        <v>45.692883895131089</v>
      </c>
      <c r="M95" s="3">
        <f t="shared" si="9"/>
        <v>10.861423220973784</v>
      </c>
    </row>
    <row r="96" spans="1:13" x14ac:dyDescent="0.2">
      <c r="A96" t="s">
        <v>9</v>
      </c>
      <c r="B96" s="5">
        <f t="shared" si="10"/>
        <v>5</v>
      </c>
      <c r="C96">
        <v>250</v>
      </c>
      <c r="D96" t="s">
        <v>49</v>
      </c>
      <c r="E96">
        <v>105</v>
      </c>
      <c r="F96" t="s">
        <v>53</v>
      </c>
      <c r="G96" t="s">
        <v>54</v>
      </c>
      <c r="H96" t="s">
        <v>52</v>
      </c>
      <c r="I96" s="3">
        <v>1.28</v>
      </c>
      <c r="J96" s="3">
        <v>0.22</v>
      </c>
      <c r="K96" s="3">
        <v>28.3</v>
      </c>
      <c r="L96" s="3">
        <f t="shared" si="8"/>
        <v>45.229681978798588</v>
      </c>
      <c r="M96" s="3">
        <f t="shared" si="9"/>
        <v>7.7738515901060072</v>
      </c>
    </row>
    <row r="97" spans="1:13" x14ac:dyDescent="0.2">
      <c r="A97" t="s">
        <v>9</v>
      </c>
      <c r="B97" s="5">
        <f t="shared" si="10"/>
        <v>5</v>
      </c>
      <c r="C97">
        <v>250</v>
      </c>
      <c r="D97" t="s">
        <v>49</v>
      </c>
      <c r="E97">
        <v>106</v>
      </c>
      <c r="F97" t="s">
        <v>53</v>
      </c>
      <c r="G97" t="s">
        <v>54</v>
      </c>
      <c r="H97" t="s">
        <v>52</v>
      </c>
      <c r="I97" s="3">
        <v>1.1499999999999999</v>
      </c>
      <c r="J97" s="3">
        <v>0.34</v>
      </c>
      <c r="K97" s="3">
        <v>25.2</v>
      </c>
      <c r="L97" s="3">
        <f t="shared" si="8"/>
        <v>45.634920634920633</v>
      </c>
      <c r="M97" s="3">
        <f t="shared" si="9"/>
        <v>13.492063492063492</v>
      </c>
    </row>
    <row r="98" spans="1:13" x14ac:dyDescent="0.2">
      <c r="A98" t="s">
        <v>9</v>
      </c>
      <c r="B98" s="5">
        <f t="shared" si="10"/>
        <v>5</v>
      </c>
      <c r="C98">
        <v>250</v>
      </c>
      <c r="D98" t="s">
        <v>49</v>
      </c>
      <c r="E98">
        <v>107</v>
      </c>
      <c r="F98" t="s">
        <v>53</v>
      </c>
      <c r="G98" t="s">
        <v>54</v>
      </c>
      <c r="H98" t="s">
        <v>52</v>
      </c>
      <c r="I98" s="3">
        <v>1.26</v>
      </c>
      <c r="J98" s="3">
        <v>0.32</v>
      </c>
      <c r="K98" s="3">
        <v>31.9</v>
      </c>
      <c r="L98" s="3">
        <f t="shared" ref="L98:L121" si="11">(I98*1000)/K98</f>
        <v>39.498432601880879</v>
      </c>
      <c r="M98" s="3">
        <f t="shared" ref="M98:M121" si="12">(J98*1000)/K98</f>
        <v>10.031347962382446</v>
      </c>
    </row>
    <row r="99" spans="1:13" x14ac:dyDescent="0.2">
      <c r="A99" t="s">
        <v>9</v>
      </c>
      <c r="B99" s="5">
        <f t="shared" si="10"/>
        <v>5</v>
      </c>
      <c r="C99">
        <v>250</v>
      </c>
      <c r="D99" t="s">
        <v>49</v>
      </c>
      <c r="E99">
        <v>108</v>
      </c>
      <c r="F99" t="s">
        <v>53</v>
      </c>
      <c r="G99" t="s">
        <v>54</v>
      </c>
      <c r="H99" t="s">
        <v>52</v>
      </c>
      <c r="I99" s="3">
        <v>1.1399999999999999</v>
      </c>
      <c r="J99" s="3">
        <v>0.2</v>
      </c>
      <c r="K99" s="3">
        <v>25.1</v>
      </c>
      <c r="L99" s="3">
        <f t="shared" si="11"/>
        <v>45.418326693227087</v>
      </c>
      <c r="M99" s="3">
        <f t="shared" si="12"/>
        <v>7.9681274900398398</v>
      </c>
    </row>
    <row r="100" spans="1:13" x14ac:dyDescent="0.2">
      <c r="A100" t="s">
        <v>9</v>
      </c>
      <c r="B100" s="5">
        <f t="shared" si="10"/>
        <v>5</v>
      </c>
      <c r="C100">
        <v>250</v>
      </c>
      <c r="D100" t="s">
        <v>49</v>
      </c>
      <c r="E100">
        <v>109</v>
      </c>
      <c r="F100" t="s">
        <v>53</v>
      </c>
      <c r="G100" t="s">
        <v>54</v>
      </c>
      <c r="H100" t="s">
        <v>52</v>
      </c>
      <c r="I100" s="3">
        <v>1.36</v>
      </c>
      <c r="J100" s="3">
        <v>0.21</v>
      </c>
      <c r="K100" s="3">
        <v>31.9</v>
      </c>
      <c r="L100" s="3">
        <f t="shared" si="11"/>
        <v>42.63322884012539</v>
      </c>
      <c r="M100" s="3">
        <f t="shared" si="12"/>
        <v>6.5830721003134798</v>
      </c>
    </row>
    <row r="101" spans="1:13" x14ac:dyDescent="0.2">
      <c r="A101" t="s">
        <v>9</v>
      </c>
      <c r="B101" s="5">
        <f t="shared" si="10"/>
        <v>5</v>
      </c>
      <c r="C101">
        <v>250</v>
      </c>
      <c r="D101" t="s">
        <v>49</v>
      </c>
      <c r="E101">
        <v>110</v>
      </c>
      <c r="F101" t="s">
        <v>53</v>
      </c>
      <c r="G101" t="s">
        <v>54</v>
      </c>
      <c r="H101" t="s">
        <v>52</v>
      </c>
      <c r="I101" s="3">
        <v>1.1000000000000001</v>
      </c>
      <c r="J101" s="3">
        <v>0.22</v>
      </c>
      <c r="K101" s="3">
        <v>25.8</v>
      </c>
      <c r="L101" s="3">
        <f t="shared" si="11"/>
        <v>42.63565891472868</v>
      </c>
      <c r="M101" s="3">
        <f t="shared" si="12"/>
        <v>8.5271317829457356</v>
      </c>
    </row>
    <row r="102" spans="1:13" x14ac:dyDescent="0.2">
      <c r="A102" t="s">
        <v>9</v>
      </c>
      <c r="B102" s="5">
        <f>IF(C102=500,6)</f>
        <v>6</v>
      </c>
      <c r="C102">
        <v>500</v>
      </c>
      <c r="D102" t="s">
        <v>49</v>
      </c>
      <c r="E102">
        <v>51</v>
      </c>
      <c r="F102" t="s">
        <v>50</v>
      </c>
      <c r="G102" t="s">
        <v>51</v>
      </c>
      <c r="H102" t="s">
        <v>52</v>
      </c>
      <c r="I102" s="3">
        <v>1.45</v>
      </c>
      <c r="J102" s="3">
        <v>0.24</v>
      </c>
      <c r="K102" s="3">
        <v>29.8</v>
      </c>
      <c r="L102" s="3">
        <f t="shared" si="11"/>
        <v>48.65771812080537</v>
      </c>
      <c r="M102" s="3">
        <f t="shared" si="12"/>
        <v>8.0536912751677843</v>
      </c>
    </row>
    <row r="103" spans="1:13" x14ac:dyDescent="0.2">
      <c r="A103" t="s">
        <v>9</v>
      </c>
      <c r="B103" s="5">
        <f t="shared" ref="B103:B121" si="13">IF(C103=500,6)</f>
        <v>6</v>
      </c>
      <c r="C103">
        <v>500</v>
      </c>
      <c r="D103" t="s">
        <v>49</v>
      </c>
      <c r="E103">
        <v>52</v>
      </c>
      <c r="F103" t="s">
        <v>50</v>
      </c>
      <c r="G103" t="s">
        <v>51</v>
      </c>
      <c r="H103" t="s">
        <v>52</v>
      </c>
      <c r="I103" s="3">
        <v>1.32</v>
      </c>
      <c r="J103" s="3">
        <v>0.21</v>
      </c>
      <c r="K103" s="3">
        <v>28.1</v>
      </c>
      <c r="L103" s="3">
        <f t="shared" si="11"/>
        <v>46.97508896797153</v>
      </c>
      <c r="M103" s="3">
        <f t="shared" si="12"/>
        <v>7.4733096085409247</v>
      </c>
    </row>
    <row r="104" spans="1:13" x14ac:dyDescent="0.2">
      <c r="A104" t="s">
        <v>9</v>
      </c>
      <c r="B104" s="5">
        <f t="shared" si="13"/>
        <v>6</v>
      </c>
      <c r="C104">
        <v>500</v>
      </c>
      <c r="D104" t="s">
        <v>49</v>
      </c>
      <c r="E104">
        <v>53</v>
      </c>
      <c r="F104" t="s">
        <v>50</v>
      </c>
      <c r="G104" t="s">
        <v>51</v>
      </c>
      <c r="H104" t="s">
        <v>52</v>
      </c>
      <c r="I104" s="3">
        <v>1.48</v>
      </c>
      <c r="J104" s="3">
        <v>0.25</v>
      </c>
      <c r="K104" s="3">
        <v>31</v>
      </c>
      <c r="L104" s="3">
        <f t="shared" si="11"/>
        <v>47.741935483870968</v>
      </c>
      <c r="M104" s="3">
        <f t="shared" si="12"/>
        <v>8.064516129032258</v>
      </c>
    </row>
    <row r="105" spans="1:13" x14ac:dyDescent="0.2">
      <c r="A105" t="s">
        <v>9</v>
      </c>
      <c r="B105" s="5">
        <f t="shared" si="13"/>
        <v>6</v>
      </c>
      <c r="C105">
        <v>500</v>
      </c>
      <c r="D105" t="s">
        <v>49</v>
      </c>
      <c r="E105">
        <v>54</v>
      </c>
      <c r="F105" t="s">
        <v>50</v>
      </c>
      <c r="G105" t="s">
        <v>51</v>
      </c>
      <c r="H105" t="s">
        <v>52</v>
      </c>
      <c r="I105" s="3">
        <v>1.56</v>
      </c>
      <c r="J105" s="3">
        <v>0.17</v>
      </c>
      <c r="K105" s="3">
        <v>29</v>
      </c>
      <c r="L105" s="3">
        <f t="shared" si="11"/>
        <v>53.793103448275865</v>
      </c>
      <c r="M105" s="3">
        <f t="shared" si="12"/>
        <v>5.8620689655172411</v>
      </c>
    </row>
    <row r="106" spans="1:13" x14ac:dyDescent="0.2">
      <c r="A106" t="s">
        <v>9</v>
      </c>
      <c r="B106" s="5">
        <f t="shared" si="13"/>
        <v>6</v>
      </c>
      <c r="C106">
        <v>500</v>
      </c>
      <c r="D106" t="s">
        <v>49</v>
      </c>
      <c r="E106">
        <v>55</v>
      </c>
      <c r="F106" t="s">
        <v>50</v>
      </c>
      <c r="G106" t="s">
        <v>51</v>
      </c>
      <c r="H106" t="s">
        <v>52</v>
      </c>
      <c r="I106" s="3">
        <v>1.9</v>
      </c>
      <c r="J106" s="3">
        <v>0.27</v>
      </c>
      <c r="K106" s="3">
        <v>33.700000000000003</v>
      </c>
      <c r="L106" s="3">
        <f t="shared" si="11"/>
        <v>56.379821958456965</v>
      </c>
      <c r="M106" s="3">
        <f t="shared" si="12"/>
        <v>8.0118694362017795</v>
      </c>
    </row>
    <row r="107" spans="1:13" x14ac:dyDescent="0.2">
      <c r="A107" t="s">
        <v>9</v>
      </c>
      <c r="B107" s="5">
        <f t="shared" si="13"/>
        <v>6</v>
      </c>
      <c r="C107">
        <v>500</v>
      </c>
      <c r="D107" t="s">
        <v>49</v>
      </c>
      <c r="E107">
        <v>56</v>
      </c>
      <c r="F107" t="s">
        <v>50</v>
      </c>
      <c r="G107" t="s">
        <v>51</v>
      </c>
      <c r="H107" t="s">
        <v>52</v>
      </c>
      <c r="I107" s="3">
        <v>1.92</v>
      </c>
      <c r="J107" s="3">
        <v>0.24</v>
      </c>
      <c r="K107" s="3">
        <v>34.4</v>
      </c>
      <c r="L107" s="3">
        <f t="shared" si="11"/>
        <v>55.813953488372093</v>
      </c>
      <c r="M107" s="3">
        <f t="shared" si="12"/>
        <v>6.9767441860465116</v>
      </c>
    </row>
    <row r="108" spans="1:13" x14ac:dyDescent="0.2">
      <c r="A108" t="s">
        <v>9</v>
      </c>
      <c r="B108" s="5">
        <f t="shared" si="13"/>
        <v>6</v>
      </c>
      <c r="C108">
        <v>500</v>
      </c>
      <c r="D108" t="s">
        <v>49</v>
      </c>
      <c r="E108">
        <v>57</v>
      </c>
      <c r="F108" t="s">
        <v>50</v>
      </c>
      <c r="G108" t="s">
        <v>51</v>
      </c>
      <c r="H108" t="s">
        <v>52</v>
      </c>
      <c r="I108" s="3">
        <v>1.9</v>
      </c>
      <c r="J108" s="3">
        <v>0.22</v>
      </c>
      <c r="K108" s="3">
        <v>33</v>
      </c>
      <c r="L108" s="3">
        <f t="shared" si="11"/>
        <v>57.575757575757578</v>
      </c>
      <c r="M108" s="3">
        <f t="shared" si="12"/>
        <v>6.666666666666667</v>
      </c>
    </row>
    <row r="109" spans="1:13" x14ac:dyDescent="0.2">
      <c r="A109" t="s">
        <v>9</v>
      </c>
      <c r="B109" s="5">
        <f t="shared" si="13"/>
        <v>6</v>
      </c>
      <c r="C109">
        <v>500</v>
      </c>
      <c r="D109" t="s">
        <v>49</v>
      </c>
      <c r="E109">
        <v>58</v>
      </c>
      <c r="F109" t="s">
        <v>50</v>
      </c>
      <c r="G109" t="s">
        <v>51</v>
      </c>
      <c r="H109" t="s">
        <v>52</v>
      </c>
      <c r="I109" s="3">
        <v>1.52</v>
      </c>
      <c r="J109" s="3">
        <v>0.21</v>
      </c>
      <c r="K109" s="3">
        <v>31.5</v>
      </c>
      <c r="L109" s="3">
        <f t="shared" si="11"/>
        <v>48.253968253968253</v>
      </c>
      <c r="M109" s="3">
        <f t="shared" si="12"/>
        <v>6.666666666666667</v>
      </c>
    </row>
    <row r="110" spans="1:13" x14ac:dyDescent="0.2">
      <c r="A110" t="s">
        <v>9</v>
      </c>
      <c r="B110" s="5">
        <f t="shared" si="13"/>
        <v>6</v>
      </c>
      <c r="C110">
        <v>500</v>
      </c>
      <c r="D110" t="s">
        <v>49</v>
      </c>
      <c r="E110">
        <v>59</v>
      </c>
      <c r="F110" t="s">
        <v>50</v>
      </c>
      <c r="G110" t="s">
        <v>51</v>
      </c>
      <c r="H110" t="s">
        <v>57</v>
      </c>
      <c r="I110" s="3" t="s">
        <v>56</v>
      </c>
      <c r="J110" s="3" t="s">
        <v>56</v>
      </c>
      <c r="K110" s="3">
        <v>16.100000000000001</v>
      </c>
      <c r="L110" s="3" t="e">
        <f t="shared" si="11"/>
        <v>#VALUE!</v>
      </c>
      <c r="M110" s="3" t="e">
        <f t="shared" si="12"/>
        <v>#VALUE!</v>
      </c>
    </row>
    <row r="111" spans="1:13" x14ac:dyDescent="0.2">
      <c r="A111" t="s">
        <v>9</v>
      </c>
      <c r="B111" s="5">
        <f t="shared" si="13"/>
        <v>6</v>
      </c>
      <c r="C111">
        <v>500</v>
      </c>
      <c r="D111" t="s">
        <v>49</v>
      </c>
      <c r="E111">
        <v>60</v>
      </c>
      <c r="F111" t="s">
        <v>50</v>
      </c>
      <c r="G111" t="s">
        <v>51</v>
      </c>
      <c r="H111" t="s">
        <v>52</v>
      </c>
      <c r="I111" s="3">
        <v>1.72</v>
      </c>
      <c r="J111" s="3">
        <v>0.2</v>
      </c>
      <c r="K111" s="3">
        <v>30</v>
      </c>
      <c r="L111" s="3">
        <f t="shared" si="11"/>
        <v>57.333333333333336</v>
      </c>
      <c r="M111" s="3">
        <f t="shared" si="12"/>
        <v>6.666666666666667</v>
      </c>
    </row>
    <row r="112" spans="1:13" x14ac:dyDescent="0.2">
      <c r="A112" t="s">
        <v>9</v>
      </c>
      <c r="B112" s="5">
        <f t="shared" si="13"/>
        <v>6</v>
      </c>
      <c r="C112">
        <v>500</v>
      </c>
      <c r="D112" t="s">
        <v>49</v>
      </c>
      <c r="E112">
        <v>111</v>
      </c>
      <c r="F112" t="s">
        <v>53</v>
      </c>
      <c r="G112" t="s">
        <v>54</v>
      </c>
      <c r="H112" t="s">
        <v>52</v>
      </c>
      <c r="I112" s="3">
        <v>1.26</v>
      </c>
      <c r="J112" s="3">
        <v>0.21</v>
      </c>
      <c r="K112" s="3">
        <v>27.2</v>
      </c>
      <c r="L112" s="3">
        <f t="shared" si="11"/>
        <v>46.32352941176471</v>
      </c>
      <c r="M112" s="3">
        <f t="shared" si="12"/>
        <v>7.7205882352941178</v>
      </c>
    </row>
    <row r="113" spans="1:13" x14ac:dyDescent="0.2">
      <c r="A113" t="s">
        <v>9</v>
      </c>
      <c r="B113" s="5">
        <f t="shared" si="13"/>
        <v>6</v>
      </c>
      <c r="C113">
        <v>500</v>
      </c>
      <c r="D113" t="s">
        <v>49</v>
      </c>
      <c r="E113">
        <v>112</v>
      </c>
      <c r="F113" t="s">
        <v>53</v>
      </c>
      <c r="G113" t="s">
        <v>54</v>
      </c>
      <c r="H113" t="s">
        <v>52</v>
      </c>
      <c r="I113" s="3">
        <v>1.05</v>
      </c>
      <c r="J113" s="3">
        <v>0.2</v>
      </c>
      <c r="K113" s="3">
        <v>24.2</v>
      </c>
      <c r="L113" s="3">
        <f t="shared" si="11"/>
        <v>43.388429752066116</v>
      </c>
      <c r="M113" s="3">
        <f t="shared" si="12"/>
        <v>8.2644628099173563</v>
      </c>
    </row>
    <row r="114" spans="1:13" x14ac:dyDescent="0.2">
      <c r="A114" t="s">
        <v>9</v>
      </c>
      <c r="B114" s="5">
        <f t="shared" si="13"/>
        <v>6</v>
      </c>
      <c r="C114">
        <v>500</v>
      </c>
      <c r="D114" t="s">
        <v>49</v>
      </c>
      <c r="E114">
        <v>113</v>
      </c>
      <c r="F114" t="s">
        <v>53</v>
      </c>
      <c r="G114" t="s">
        <v>54</v>
      </c>
      <c r="H114" t="s">
        <v>52</v>
      </c>
      <c r="I114" s="3">
        <v>1.21</v>
      </c>
      <c r="J114" s="3">
        <v>0.31</v>
      </c>
      <c r="K114" s="3">
        <v>24.5</v>
      </c>
      <c r="L114" s="3">
        <f t="shared" si="11"/>
        <v>49.387755102040813</v>
      </c>
      <c r="M114" s="3">
        <f t="shared" si="12"/>
        <v>12.653061224489797</v>
      </c>
    </row>
    <row r="115" spans="1:13" x14ac:dyDescent="0.2">
      <c r="A115" t="s">
        <v>9</v>
      </c>
      <c r="B115" s="5">
        <f t="shared" si="13"/>
        <v>6</v>
      </c>
      <c r="C115">
        <v>500</v>
      </c>
      <c r="D115" t="s">
        <v>49</v>
      </c>
      <c r="E115">
        <v>114</v>
      </c>
      <c r="F115" t="s">
        <v>53</v>
      </c>
      <c r="G115" t="s">
        <v>54</v>
      </c>
      <c r="H115" t="s">
        <v>52</v>
      </c>
      <c r="I115" s="3">
        <v>1.1200000000000001</v>
      </c>
      <c r="J115" s="3">
        <v>0.18</v>
      </c>
      <c r="K115" s="3">
        <v>25.2</v>
      </c>
      <c r="L115" s="3">
        <f t="shared" si="11"/>
        <v>44.444444444444443</v>
      </c>
      <c r="M115" s="3">
        <f t="shared" si="12"/>
        <v>7.1428571428571432</v>
      </c>
    </row>
    <row r="116" spans="1:13" x14ac:dyDescent="0.2">
      <c r="A116" t="s">
        <v>9</v>
      </c>
      <c r="B116" s="5">
        <f t="shared" si="13"/>
        <v>6</v>
      </c>
      <c r="C116">
        <v>500</v>
      </c>
      <c r="D116" t="s">
        <v>49</v>
      </c>
      <c r="E116">
        <v>115</v>
      </c>
      <c r="F116" t="s">
        <v>53</v>
      </c>
      <c r="G116" t="s">
        <v>54</v>
      </c>
      <c r="H116" t="s">
        <v>52</v>
      </c>
      <c r="I116" s="3">
        <v>1.1599999999999999</v>
      </c>
      <c r="J116" s="3">
        <v>0.26</v>
      </c>
      <c r="K116" s="3">
        <v>24.6</v>
      </c>
      <c r="L116" s="3">
        <f t="shared" si="11"/>
        <v>47.154471544715442</v>
      </c>
      <c r="M116" s="3">
        <f t="shared" si="12"/>
        <v>10.56910569105691</v>
      </c>
    </row>
    <row r="117" spans="1:13" x14ac:dyDescent="0.2">
      <c r="A117" t="s">
        <v>9</v>
      </c>
      <c r="B117" s="5">
        <f t="shared" si="13"/>
        <v>6</v>
      </c>
      <c r="C117">
        <v>500</v>
      </c>
      <c r="D117" t="s">
        <v>49</v>
      </c>
      <c r="E117">
        <v>116</v>
      </c>
      <c r="F117" t="s">
        <v>53</v>
      </c>
      <c r="G117" t="s">
        <v>54</v>
      </c>
      <c r="H117" t="s">
        <v>52</v>
      </c>
      <c r="I117" s="3">
        <v>1.19</v>
      </c>
      <c r="J117" s="3">
        <v>0.19</v>
      </c>
      <c r="K117" s="3">
        <v>25.9</v>
      </c>
      <c r="L117" s="3">
        <f t="shared" si="11"/>
        <v>45.945945945945951</v>
      </c>
      <c r="M117" s="3">
        <f t="shared" si="12"/>
        <v>7.3359073359073363</v>
      </c>
    </row>
    <row r="118" spans="1:13" x14ac:dyDescent="0.2">
      <c r="A118" t="s">
        <v>9</v>
      </c>
      <c r="B118" s="5">
        <f t="shared" si="13"/>
        <v>6</v>
      </c>
      <c r="C118">
        <v>500</v>
      </c>
      <c r="D118" t="s">
        <v>49</v>
      </c>
      <c r="E118">
        <v>117</v>
      </c>
      <c r="F118" t="s">
        <v>53</v>
      </c>
      <c r="G118" t="s">
        <v>54</v>
      </c>
      <c r="H118" t="s">
        <v>52</v>
      </c>
      <c r="I118" s="3">
        <v>1.08</v>
      </c>
      <c r="J118" s="3">
        <v>0.28999999999999998</v>
      </c>
      <c r="K118" s="3">
        <v>23.7</v>
      </c>
      <c r="L118" s="3">
        <f t="shared" si="11"/>
        <v>45.569620253164558</v>
      </c>
      <c r="M118" s="3">
        <f t="shared" si="12"/>
        <v>12.236286919831224</v>
      </c>
    </row>
    <row r="119" spans="1:13" x14ac:dyDescent="0.2">
      <c r="A119" t="s">
        <v>9</v>
      </c>
      <c r="B119" s="5">
        <f t="shared" si="13"/>
        <v>6</v>
      </c>
      <c r="C119">
        <v>500</v>
      </c>
      <c r="D119" t="s">
        <v>49</v>
      </c>
      <c r="E119">
        <v>118</v>
      </c>
      <c r="F119" t="s">
        <v>53</v>
      </c>
      <c r="G119" t="s">
        <v>54</v>
      </c>
      <c r="H119" t="s">
        <v>52</v>
      </c>
      <c r="I119" s="3">
        <v>1.07</v>
      </c>
      <c r="J119" s="3">
        <v>0.19</v>
      </c>
      <c r="K119" s="3">
        <v>24.2</v>
      </c>
      <c r="L119" s="3">
        <f t="shared" si="11"/>
        <v>44.214876033057855</v>
      </c>
      <c r="M119" s="3">
        <f t="shared" si="12"/>
        <v>7.8512396694214877</v>
      </c>
    </row>
    <row r="120" spans="1:13" x14ac:dyDescent="0.2">
      <c r="A120" t="s">
        <v>9</v>
      </c>
      <c r="B120" s="5">
        <f t="shared" si="13"/>
        <v>6</v>
      </c>
      <c r="C120">
        <v>500</v>
      </c>
      <c r="D120" t="s">
        <v>49</v>
      </c>
      <c r="E120">
        <v>119</v>
      </c>
      <c r="F120" t="s">
        <v>53</v>
      </c>
      <c r="G120" t="s">
        <v>54</v>
      </c>
      <c r="H120" t="s">
        <v>52</v>
      </c>
      <c r="I120" s="3">
        <v>1.22</v>
      </c>
      <c r="J120" s="3">
        <v>0.25</v>
      </c>
      <c r="K120" s="3">
        <v>25</v>
      </c>
      <c r="L120" s="3">
        <f t="shared" si="11"/>
        <v>48.8</v>
      </c>
      <c r="M120" s="3">
        <f t="shared" si="12"/>
        <v>10</v>
      </c>
    </row>
    <row r="121" spans="1:13" x14ac:dyDescent="0.2">
      <c r="A121" t="s">
        <v>9</v>
      </c>
      <c r="B121" s="5">
        <f t="shared" si="13"/>
        <v>6</v>
      </c>
      <c r="C121">
        <v>500</v>
      </c>
      <c r="D121" t="s">
        <v>49</v>
      </c>
      <c r="E121">
        <v>120</v>
      </c>
      <c r="F121" t="s">
        <v>53</v>
      </c>
      <c r="G121" t="s">
        <v>54</v>
      </c>
      <c r="H121" t="s">
        <v>52</v>
      </c>
      <c r="I121" s="3">
        <v>1.04</v>
      </c>
      <c r="J121" s="3">
        <v>0.27</v>
      </c>
      <c r="K121" s="3">
        <v>24.3</v>
      </c>
      <c r="L121" s="3">
        <f t="shared" si="11"/>
        <v>42.798353909465021</v>
      </c>
      <c r="M121" s="3">
        <f t="shared" si="12"/>
        <v>11.111111111111111</v>
      </c>
    </row>
  </sheetData>
  <sortState xmlns:xlrd2="http://schemas.microsoft.com/office/spreadsheetml/2017/richdata2" ref="A2:M122">
    <sortCondition ref="C1:C1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E70BF306DA7499CCC3B709ED1E7B1" ma:contentTypeVersion="4" ma:contentTypeDescription="Create a new document." ma:contentTypeScope="" ma:versionID="a6dd68c3ee577971aca66e4cfa4e8649">
  <xsd:schema xmlns:xsd="http://www.w3.org/2001/XMLSchema" xmlns:xs="http://www.w3.org/2001/XMLSchema" xmlns:p="http://schemas.microsoft.com/office/2006/metadata/properties" xmlns:ns2="f67734ee-e770-410e-87bb-5e6fed249a1d" targetNamespace="http://schemas.microsoft.com/office/2006/metadata/properties" ma:root="true" ma:fieldsID="706c8c53b9d2ba65be98d77f28b01eeb" ns2:_="">
    <xsd:import namespace="f67734ee-e770-410e-87bb-5e6fed249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734ee-e770-410e-87bb-5e6fed249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7EC972-056C-48DE-90AE-53A0DFB3FD28}">
  <ds:schemaRefs>
    <ds:schemaRef ds:uri="http://schemas.microsoft.com/office/2006/metadata/properties"/>
    <ds:schemaRef ds:uri="http://schemas.microsoft.com/office/2006/documentManagement/types"/>
    <ds:schemaRef ds:uri="f67734ee-e770-410e-87bb-5e6fed249a1d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042AFF1-BBDF-4AC8-97ED-6F3623D52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20DB2-1952-4D3F-B1A7-6D8985EFC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734ee-e770-410e-87bb-5e6fed249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to Column Labels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Jb Buckner</cp:lastModifiedBy>
  <cp:revision/>
  <dcterms:created xsi:type="dcterms:W3CDTF">2022-01-28T18:12:25Z</dcterms:created>
  <dcterms:modified xsi:type="dcterms:W3CDTF">2024-10-11T15:56:56Z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0x010100866E70BF306DA7499CCC3B709ED1E7B1</vt:lpwstr>
  </property>
  <property fmtid="{D5CDD505-2E9C-101B-9397-08002B2CF9AE}" pid="3" name="MediaServiceImageTags">
    <vt:lpwstr/>
  </property>
</Properties>
</file>