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hnathan Budd\Box Sync\SEA materials\side_projects\gdax_tracker\"/>
    </mc:Choice>
  </mc:AlternateContent>
  <bookViews>
    <workbookView xWindow="218" yWindow="278" windowWidth="15398" windowHeight="14123" tabRatio="500" activeTab="1"/>
  </bookViews>
  <sheets>
    <sheet name="Fees" sheetId="2" r:id="rId1"/>
    <sheet name="Sheet1" sheetId="1" r:id="rId2"/>
  </sheets>
  <definedNames>
    <definedName name="_xlnm._FilterDatabase" localSheetId="1" hidden="1">Sheet1!$A$1:$J$31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F32" i="1"/>
  <c r="I32" i="1"/>
  <c r="F31" i="1"/>
  <c r="F30" i="1"/>
  <c r="F29" i="1"/>
  <c r="I31" i="1"/>
  <c r="I30" i="1"/>
  <c r="I29" i="1"/>
  <c r="D31" i="1"/>
  <c r="D30" i="1"/>
  <c r="D29" i="1"/>
  <c r="O9" i="1"/>
  <c r="O10" i="1"/>
  <c r="D25" i="1"/>
  <c r="H25" i="1" s="1"/>
  <c r="H28" i="1"/>
  <c r="I28" i="1"/>
  <c r="H27" i="1"/>
  <c r="I27" i="1"/>
  <c r="F23" i="1"/>
  <c r="H23" i="1" s="1"/>
  <c r="C19" i="1"/>
  <c r="C18" i="1"/>
  <c r="C15" i="1"/>
  <c r="C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15" i="1"/>
  <c r="H22" i="1"/>
  <c r="H24" i="1"/>
  <c r="H26" i="1"/>
  <c r="D21" i="1"/>
  <c r="H21" i="1" s="1"/>
  <c r="D19" i="1"/>
  <c r="H19" i="1" s="1"/>
  <c r="D18" i="1"/>
  <c r="H18" i="1" s="1"/>
  <c r="F17" i="1"/>
  <c r="H17" i="1" s="1"/>
  <c r="D15" i="1"/>
  <c r="D14" i="1"/>
  <c r="H14" i="1" s="1"/>
  <c r="D11" i="1"/>
  <c r="H11" i="1" s="1"/>
  <c r="D10" i="1"/>
  <c r="H10" i="1" s="1"/>
  <c r="F20" i="1"/>
  <c r="H20" i="1" s="1"/>
  <c r="F16" i="1" l="1"/>
  <c r="H16" i="1" s="1"/>
  <c r="F13" i="1"/>
  <c r="F12" i="1"/>
  <c r="H12" i="1" s="1"/>
  <c r="F9" i="1"/>
  <c r="H9" i="1" s="1"/>
  <c r="F8" i="1"/>
  <c r="H8" i="1" s="1"/>
  <c r="F7" i="1"/>
  <c r="H7" i="1" s="1"/>
  <c r="F6" i="1"/>
  <c r="H6" i="1" s="1"/>
  <c r="F5" i="1"/>
  <c r="F4" i="1"/>
  <c r="H4" i="1" s="1"/>
  <c r="F3" i="1"/>
  <c r="F2" i="1"/>
  <c r="H5" i="1" l="1"/>
  <c r="C30" i="1"/>
  <c r="H30" i="1" s="1"/>
  <c r="H3" i="1"/>
  <c r="C29" i="1"/>
  <c r="H29" i="1" s="1"/>
  <c r="H13" i="1"/>
  <c r="C31" i="1"/>
  <c r="H31" i="1" s="1"/>
  <c r="H2" i="1"/>
  <c r="M8" i="1"/>
  <c r="O8" i="1" s="1"/>
  <c r="M6" i="1"/>
  <c r="O6" i="1" s="1"/>
  <c r="M4" i="1" l="1"/>
  <c r="O4" i="1" s="1"/>
  <c r="M5" i="1"/>
  <c r="O5" i="1" s="1"/>
  <c r="M7" i="1"/>
  <c r="O7" i="1" s="1"/>
  <c r="M14" i="1"/>
  <c r="O14" i="1" s="1"/>
  <c r="O12" i="1" l="1"/>
  <c r="O15" i="1" s="1"/>
  <c r="P15" i="1" s="1"/>
</calcChain>
</file>

<file path=xl/sharedStrings.xml><?xml version="1.0" encoding="utf-8"?>
<sst xmlns="http://schemas.openxmlformats.org/spreadsheetml/2006/main" count="123" uniqueCount="26">
  <si>
    <t>Date</t>
  </si>
  <si>
    <t>Amount</t>
  </si>
  <si>
    <t>Exchange</t>
  </si>
  <si>
    <t>BTC</t>
  </si>
  <si>
    <t>USD</t>
  </si>
  <si>
    <t>GDAX</t>
  </si>
  <si>
    <t>BCH</t>
  </si>
  <si>
    <t>ETH</t>
  </si>
  <si>
    <t>LTC</t>
  </si>
  <si>
    <t>Current holdings</t>
  </si>
  <si>
    <t>USD equivalent</t>
  </si>
  <si>
    <t>Buy</t>
  </si>
  <si>
    <t>Sell</t>
  </si>
  <si>
    <t>Sell_amount</t>
  </si>
  <si>
    <t>Buy_amount</t>
  </si>
  <si>
    <t>Notes</t>
  </si>
  <si>
    <t>Bittrex</t>
  </si>
  <si>
    <t>XRP</t>
  </si>
  <si>
    <t>Transfer to RK</t>
  </si>
  <si>
    <t>Fee_amount</t>
  </si>
  <si>
    <t>Fee_currency</t>
  </si>
  <si>
    <t>Price (sell / buy)</t>
  </si>
  <si>
    <t>for RK</t>
  </si>
  <si>
    <t>Price / USD</t>
  </si>
  <si>
    <t>Total</t>
  </si>
  <si>
    <t>Net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</si>
</sst>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9" fontId="0" fillId="0" borderId="0" xfId="31" applyFont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Percent" xfId="3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.7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6" workbookViewId="0">
      <selection activeCell="A35" sqref="A35"/>
    </sheetView>
  </sheetViews>
  <sheetFormatPr defaultColWidth="11" defaultRowHeight="15.75" x14ac:dyDescent="0.5"/>
  <cols>
    <col min="4" max="4" width="11.6875" bestFit="1" customWidth="1"/>
  </cols>
  <sheetData>
    <row r="1" spans="1:16" x14ac:dyDescent="0.5">
      <c r="A1" t="s">
        <v>0</v>
      </c>
      <c r="B1" t="s">
        <v>11</v>
      </c>
      <c r="C1" t="s">
        <v>14</v>
      </c>
      <c r="D1" t="s">
        <v>21</v>
      </c>
      <c r="E1" t="s">
        <v>12</v>
      </c>
      <c r="F1" t="s">
        <v>13</v>
      </c>
      <c r="G1" t="s">
        <v>2</v>
      </c>
      <c r="H1" t="s">
        <v>19</v>
      </c>
      <c r="I1" t="s">
        <v>20</v>
      </c>
      <c r="J1" t="s">
        <v>15</v>
      </c>
    </row>
    <row r="2" spans="1:16" x14ac:dyDescent="0.5">
      <c r="A2" s="1">
        <v>43082</v>
      </c>
      <c r="B2" t="s">
        <v>3</v>
      </c>
      <c r="C2">
        <v>0.02</v>
      </c>
      <c r="D2">
        <v>16620</v>
      </c>
      <c r="E2" t="s">
        <v>4</v>
      </c>
      <c r="F2">
        <f t="shared" ref="F2:F9" si="0">D2*C2</f>
        <v>332.40000000000003</v>
      </c>
      <c r="G2" t="s">
        <v>5</v>
      </c>
      <c r="H2">
        <f>F2-D2*C2</f>
        <v>0</v>
      </c>
      <c r="I2" t="str">
        <f>E2</f>
        <v>USD</v>
      </c>
      <c r="L2" t="s">
        <v>9</v>
      </c>
    </row>
    <row r="3" spans="1:16" x14ac:dyDescent="0.5">
      <c r="A3" s="1">
        <v>43087</v>
      </c>
      <c r="B3" t="s">
        <v>3</v>
      </c>
      <c r="C3">
        <v>5.4100000000000002E-2</v>
      </c>
      <c r="D3">
        <v>18500</v>
      </c>
      <c r="E3" t="s">
        <v>4</v>
      </c>
      <c r="F3">
        <f t="shared" si="0"/>
        <v>1000.85</v>
      </c>
      <c r="G3" t="s">
        <v>5</v>
      </c>
      <c r="H3">
        <f t="shared" ref="H3:H32" si="1">F3-D3*C3</f>
        <v>0</v>
      </c>
      <c r="I3" t="str">
        <f t="shared" ref="I3:I32" si="2">E3</f>
        <v>USD</v>
      </c>
      <c r="J3" t="s">
        <v>22</v>
      </c>
      <c r="M3" t="s">
        <v>1</v>
      </c>
      <c r="N3" t="s">
        <v>23</v>
      </c>
      <c r="O3" t="s">
        <v>10</v>
      </c>
    </row>
    <row r="4" spans="1:16" x14ac:dyDescent="0.5">
      <c r="A4" s="1">
        <v>43088</v>
      </c>
      <c r="B4" t="s">
        <v>3</v>
      </c>
      <c r="C4">
        <v>0.02</v>
      </c>
      <c r="D4">
        <v>17200</v>
      </c>
      <c r="E4" t="s">
        <v>4</v>
      </c>
      <c r="F4">
        <f t="shared" si="0"/>
        <v>344</v>
      </c>
      <c r="G4" t="s">
        <v>5</v>
      </c>
      <c r="H4">
        <f t="shared" si="1"/>
        <v>0</v>
      </c>
      <c r="I4" t="str">
        <f t="shared" si="2"/>
        <v>USD</v>
      </c>
      <c r="L4" t="s">
        <v>3</v>
      </c>
      <c r="M4">
        <f>SUMPRODUCT(--($L4=$B$2:$B$100),$C$2:$C$100)-SUMPRODUCT(--($L4=$E$2:$E$100),$F$2:$F$100)</f>
        <v>0.15569900000000003</v>
      </c>
      <c r="N4">
        <v>14000</v>
      </c>
      <c r="O4">
        <f>N4*M4</f>
        <v>2179.7860000000005</v>
      </c>
    </row>
    <row r="5" spans="1:16" x14ac:dyDescent="0.5">
      <c r="A5" s="1">
        <v>43089</v>
      </c>
      <c r="B5" t="s">
        <v>3</v>
      </c>
      <c r="C5">
        <v>3.0099999999999998E-2</v>
      </c>
      <c r="D5">
        <v>16600</v>
      </c>
      <c r="E5" t="s">
        <v>4</v>
      </c>
      <c r="F5">
        <f t="shared" si="0"/>
        <v>499.65999999999997</v>
      </c>
      <c r="G5" t="s">
        <v>5</v>
      </c>
      <c r="H5">
        <f t="shared" si="1"/>
        <v>0</v>
      </c>
      <c r="I5" t="str">
        <f t="shared" si="2"/>
        <v>USD</v>
      </c>
      <c r="J5" t="s">
        <v>22</v>
      </c>
      <c r="L5" t="s">
        <v>6</v>
      </c>
      <c r="M5">
        <f>SUMPRODUCT(--($L5=$B$2:$B$100),$C$2:$C$100)-SUMPRODUCT(--($L5=$E$2:$E$100),$F$2:$F$100)</f>
        <v>0.04</v>
      </c>
      <c r="N5">
        <v>2577</v>
      </c>
      <c r="O5">
        <f t="shared" ref="O5:O11" si="3">N5*M5</f>
        <v>103.08</v>
      </c>
    </row>
    <row r="6" spans="1:16" x14ac:dyDescent="0.5">
      <c r="A6" s="1">
        <v>43089</v>
      </c>
      <c r="B6" t="s">
        <v>3</v>
      </c>
      <c r="C6">
        <v>0.02</v>
      </c>
      <c r="D6">
        <v>16000</v>
      </c>
      <c r="E6" t="s">
        <v>4</v>
      </c>
      <c r="F6">
        <f t="shared" si="0"/>
        <v>320</v>
      </c>
      <c r="G6" t="s">
        <v>5</v>
      </c>
      <c r="H6">
        <f t="shared" si="1"/>
        <v>0</v>
      </c>
      <c r="I6" t="str">
        <f t="shared" si="2"/>
        <v>USD</v>
      </c>
      <c r="L6" t="s">
        <v>7</v>
      </c>
      <c r="M6">
        <f>SUMPRODUCT(--($L6=$B$2:$B$100),$C$2:$C$100)-SUMPRODUCT(--($L6=$E$2:$E$100),$F$2:$F$100)</f>
        <v>1.9499999999998963E-2</v>
      </c>
      <c r="N6">
        <v>800</v>
      </c>
      <c r="O6">
        <f t="shared" si="3"/>
        <v>15.59999999999917</v>
      </c>
    </row>
    <row r="7" spans="1:16" x14ac:dyDescent="0.5">
      <c r="A7" s="2">
        <v>43090</v>
      </c>
      <c r="B7" t="s">
        <v>6</v>
      </c>
      <c r="C7">
        <v>0.04</v>
      </c>
      <c r="D7">
        <v>3000</v>
      </c>
      <c r="E7" t="s">
        <v>4</v>
      </c>
      <c r="F7">
        <f t="shared" si="0"/>
        <v>120</v>
      </c>
      <c r="G7" t="s">
        <v>5</v>
      </c>
      <c r="H7">
        <f t="shared" si="1"/>
        <v>0</v>
      </c>
      <c r="I7" t="str">
        <f t="shared" si="2"/>
        <v>USD</v>
      </c>
      <c r="L7" t="s">
        <v>8</v>
      </c>
      <c r="M7">
        <f>SUMPRODUCT(--($L7=$B$2:$B$100),$C$2:$C$100)-SUMPRODUCT(--($L7=$E$2:$E$100),$F$2:$F$100)</f>
        <v>2</v>
      </c>
      <c r="N7">
        <v>250</v>
      </c>
      <c r="O7">
        <f t="shared" si="3"/>
        <v>500</v>
      </c>
    </row>
    <row r="8" spans="1:16" x14ac:dyDescent="0.5">
      <c r="A8" s="1">
        <v>43064</v>
      </c>
      <c r="B8" t="s">
        <v>7</v>
      </c>
      <c r="C8">
        <v>0.01</v>
      </c>
      <c r="D8">
        <v>4.8000000000000001E-2</v>
      </c>
      <c r="E8" t="s">
        <v>3</v>
      </c>
      <c r="F8">
        <f t="shared" si="0"/>
        <v>4.8000000000000001E-4</v>
      </c>
      <c r="G8" t="s">
        <v>5</v>
      </c>
      <c r="H8">
        <f t="shared" si="1"/>
        <v>0</v>
      </c>
      <c r="I8" t="str">
        <f t="shared" si="2"/>
        <v>BTC</v>
      </c>
      <c r="L8" t="s">
        <v>17</v>
      </c>
      <c r="M8">
        <f>SUMPRODUCT(--($L8=$B$2:$B$100),$C$2:$C$100)-SUMPRODUCT(--($L8=$E$2:$E$100),$F$2:$F$100)</f>
        <v>498.75</v>
      </c>
      <c r="N8">
        <v>2.4</v>
      </c>
      <c r="O8">
        <f t="shared" si="3"/>
        <v>1197</v>
      </c>
    </row>
    <row r="9" spans="1:16" x14ac:dyDescent="0.5">
      <c r="A9" s="1">
        <v>43064</v>
      </c>
      <c r="B9" t="s">
        <v>7</v>
      </c>
      <c r="C9">
        <v>0.01</v>
      </c>
      <c r="D9">
        <v>4.8000000000000001E-2</v>
      </c>
      <c r="E9" t="s">
        <v>3</v>
      </c>
      <c r="F9">
        <f t="shared" si="0"/>
        <v>4.8000000000000001E-4</v>
      </c>
      <c r="G9" t="s">
        <v>5</v>
      </c>
      <c r="H9">
        <f t="shared" si="1"/>
        <v>0</v>
      </c>
      <c r="I9" t="str">
        <f t="shared" si="2"/>
        <v>BTC</v>
      </c>
      <c r="O9">
        <f t="shared" si="3"/>
        <v>0</v>
      </c>
    </row>
    <row r="10" spans="1:16" x14ac:dyDescent="0.5">
      <c r="A10" s="1">
        <v>43064</v>
      </c>
      <c r="B10" t="s">
        <v>3</v>
      </c>
      <c r="C10">
        <v>5.2900000000000006E-4</v>
      </c>
      <c r="D10">
        <f>F10/C10</f>
        <v>18.903591682419659</v>
      </c>
      <c r="E10" t="s">
        <v>7</v>
      </c>
      <c r="F10">
        <v>0.01</v>
      </c>
      <c r="G10" t="s">
        <v>5</v>
      </c>
      <c r="H10">
        <f t="shared" si="1"/>
        <v>0</v>
      </c>
      <c r="I10" t="str">
        <f t="shared" si="2"/>
        <v>ETH</v>
      </c>
      <c r="O10">
        <f t="shared" si="3"/>
        <v>0</v>
      </c>
    </row>
    <row r="11" spans="1:16" x14ac:dyDescent="0.5">
      <c r="A11" s="1">
        <v>43064</v>
      </c>
      <c r="B11" t="s">
        <v>3</v>
      </c>
      <c r="C11">
        <v>5.2999999999999998E-4</v>
      </c>
      <c r="D11">
        <f>F11/C11</f>
        <v>18.867924528301888</v>
      </c>
      <c r="E11" t="s">
        <v>7</v>
      </c>
      <c r="F11">
        <v>0.01</v>
      </c>
      <c r="G11" t="s">
        <v>5</v>
      </c>
      <c r="H11">
        <f t="shared" si="1"/>
        <v>0</v>
      </c>
      <c r="I11" t="str">
        <f t="shared" si="2"/>
        <v>ETH</v>
      </c>
    </row>
    <row r="12" spans="1:16" x14ac:dyDescent="0.5">
      <c r="A12" s="1">
        <v>43075</v>
      </c>
      <c r="B12" t="s">
        <v>7</v>
      </c>
      <c r="C12">
        <v>1</v>
      </c>
      <c r="D12">
        <v>439</v>
      </c>
      <c r="E12" t="s">
        <v>4</v>
      </c>
      <c r="F12">
        <f>D12*C12</f>
        <v>439</v>
      </c>
      <c r="G12" t="s">
        <v>5</v>
      </c>
      <c r="H12">
        <f t="shared" si="1"/>
        <v>0</v>
      </c>
      <c r="I12" t="str">
        <f t="shared" si="2"/>
        <v>USD</v>
      </c>
      <c r="J12" t="s">
        <v>22</v>
      </c>
      <c r="L12" t="s">
        <v>24</v>
      </c>
      <c r="O12">
        <f>SUM(O4:O11)</f>
        <v>3995.4659999999994</v>
      </c>
    </row>
    <row r="13" spans="1:16" x14ac:dyDescent="0.5">
      <c r="A13" s="1">
        <v>43089</v>
      </c>
      <c r="B13" t="s">
        <v>7</v>
      </c>
      <c r="C13">
        <v>0.63290000000000002</v>
      </c>
      <c r="D13">
        <v>790</v>
      </c>
      <c r="E13" t="s">
        <v>4</v>
      </c>
      <c r="F13">
        <f>D13*C13</f>
        <v>499.99100000000004</v>
      </c>
      <c r="G13" t="s">
        <v>5</v>
      </c>
      <c r="H13">
        <f t="shared" si="1"/>
        <v>0</v>
      </c>
      <c r="I13" t="str">
        <f t="shared" si="2"/>
        <v>USD</v>
      </c>
      <c r="J13" t="s">
        <v>22</v>
      </c>
    </row>
    <row r="14" spans="1:16" x14ac:dyDescent="0.5">
      <c r="A14" s="1">
        <v>43088</v>
      </c>
      <c r="B14" t="s">
        <v>4</v>
      </c>
      <c r="C14">
        <f>180-0.54</f>
        <v>179.46</v>
      </c>
      <c r="D14">
        <f>1/600</f>
        <v>1.6666666666666668E-3</v>
      </c>
      <c r="E14" t="s">
        <v>7</v>
      </c>
      <c r="F14">
        <v>0.3</v>
      </c>
      <c r="G14" t="s">
        <v>5</v>
      </c>
      <c r="H14">
        <f t="shared" si="1"/>
        <v>8.9999999999995639E-4</v>
      </c>
      <c r="I14" t="str">
        <f t="shared" si="2"/>
        <v>ETH</v>
      </c>
      <c r="L14" t="s">
        <v>4</v>
      </c>
      <c r="M14">
        <f>SUMPRODUCT(--($L14=$B$2:$B$100),$C$2:$C$100)-SUMPRODUCT(--($L14=$E$2:$E$100),$F$2:$F$100)</f>
        <v>-9268.2899999999991</v>
      </c>
      <c r="N14">
        <v>1</v>
      </c>
      <c r="O14">
        <f>N14*M14</f>
        <v>-9268.2899999999991</v>
      </c>
    </row>
    <row r="15" spans="1:16" x14ac:dyDescent="0.5">
      <c r="A15" s="1">
        <v>43091</v>
      </c>
      <c r="B15" t="s">
        <v>4</v>
      </c>
      <c r="C15">
        <f>1500-4.5</f>
        <v>1495.5</v>
      </c>
      <c r="D15">
        <f>1/500</f>
        <v>2E-3</v>
      </c>
      <c r="E15" t="s">
        <v>7</v>
      </c>
      <c r="F15">
        <v>3</v>
      </c>
      <c r="G15" t="s">
        <v>5</v>
      </c>
      <c r="H15">
        <f t="shared" si="1"/>
        <v>8.999999999999897E-3</v>
      </c>
      <c r="I15" t="str">
        <f t="shared" si="2"/>
        <v>ETH</v>
      </c>
      <c r="L15" t="s">
        <v>25</v>
      </c>
      <c r="O15">
        <f>O14+O12</f>
        <v>-5272.8239999999996</v>
      </c>
      <c r="P15" s="3">
        <f>-1*O15/(O14)</f>
        <v>-0.568910122579246</v>
      </c>
    </row>
    <row r="16" spans="1:16" x14ac:dyDescent="0.5">
      <c r="A16" s="1">
        <v>43091</v>
      </c>
      <c r="B16" t="s">
        <v>8</v>
      </c>
      <c r="C16">
        <v>2</v>
      </c>
      <c r="D16">
        <v>245</v>
      </c>
      <c r="E16" t="s">
        <v>4</v>
      </c>
      <c r="F16">
        <f>D16*C16</f>
        <v>490</v>
      </c>
      <c r="G16" t="s">
        <v>5</v>
      </c>
      <c r="H16">
        <f t="shared" si="1"/>
        <v>0</v>
      </c>
      <c r="I16" t="str">
        <f t="shared" si="2"/>
        <v>USD</v>
      </c>
    </row>
    <row r="17" spans="1:10" x14ac:dyDescent="0.5">
      <c r="A17" s="1">
        <v>43084</v>
      </c>
      <c r="B17" t="s">
        <v>8</v>
      </c>
      <c r="C17">
        <v>3</v>
      </c>
      <c r="D17">
        <v>300</v>
      </c>
      <c r="E17" t="s">
        <v>4</v>
      </c>
      <c r="F17">
        <f>D17*C17</f>
        <v>900</v>
      </c>
      <c r="G17" t="s">
        <v>5</v>
      </c>
      <c r="H17">
        <f t="shared" si="1"/>
        <v>0</v>
      </c>
      <c r="I17" t="str">
        <f t="shared" si="2"/>
        <v>USD</v>
      </c>
    </row>
    <row r="18" spans="1:10" x14ac:dyDescent="0.5">
      <c r="A18" s="1">
        <v>43089</v>
      </c>
      <c r="B18" t="s">
        <v>4</v>
      </c>
      <c r="C18">
        <f>150-0.45</f>
        <v>149.55000000000001</v>
      </c>
      <c r="D18">
        <f>1/150</f>
        <v>6.6666666666666671E-3</v>
      </c>
      <c r="E18" t="s">
        <v>8</v>
      </c>
      <c r="F18">
        <v>1</v>
      </c>
      <c r="G18" t="s">
        <v>5</v>
      </c>
      <c r="H18">
        <f t="shared" si="1"/>
        <v>2.9999999999998916E-3</v>
      </c>
      <c r="I18" t="str">
        <f t="shared" si="2"/>
        <v>LTC</v>
      </c>
    </row>
    <row r="19" spans="1:10" x14ac:dyDescent="0.5">
      <c r="A19" s="1">
        <v>43089</v>
      </c>
      <c r="B19" t="s">
        <v>4</v>
      </c>
      <c r="C19">
        <f>500-1.5</f>
        <v>498.5</v>
      </c>
      <c r="D19">
        <f>1/250</f>
        <v>4.0000000000000001E-3</v>
      </c>
      <c r="E19" t="s">
        <v>8</v>
      </c>
      <c r="F19">
        <v>2</v>
      </c>
      <c r="G19" t="s">
        <v>5</v>
      </c>
      <c r="H19">
        <f t="shared" si="1"/>
        <v>6.0000000000000053E-3</v>
      </c>
      <c r="I19" t="str">
        <f t="shared" si="2"/>
        <v>LTC</v>
      </c>
    </row>
    <row r="20" spans="1:10" x14ac:dyDescent="0.5">
      <c r="A20" s="1">
        <v>43100</v>
      </c>
      <c r="B20" t="s">
        <v>3</v>
      </c>
      <c r="C20">
        <v>0.04</v>
      </c>
      <c r="D20">
        <v>13000</v>
      </c>
      <c r="E20" t="s">
        <v>4</v>
      </c>
      <c r="F20">
        <f>D20*C20</f>
        <v>520</v>
      </c>
      <c r="G20" t="s">
        <v>5</v>
      </c>
      <c r="H20">
        <f t="shared" si="1"/>
        <v>0</v>
      </c>
      <c r="I20" t="str">
        <f t="shared" si="2"/>
        <v>USD</v>
      </c>
    </row>
    <row r="21" spans="1:10" x14ac:dyDescent="0.5">
      <c r="A21" s="2">
        <v>43076</v>
      </c>
      <c r="B21" t="s">
        <v>3</v>
      </c>
      <c r="C21">
        <v>2.6630000000000001E-2</v>
      </c>
      <c r="D21">
        <f>1/0.0267</f>
        <v>37.453183520599246</v>
      </c>
      <c r="E21" t="s">
        <v>7</v>
      </c>
      <c r="F21">
        <v>1</v>
      </c>
      <c r="G21" t="s">
        <v>16</v>
      </c>
      <c r="H21">
        <f t="shared" si="1"/>
        <v>2.6217228464420206E-3</v>
      </c>
      <c r="I21" t="str">
        <f t="shared" si="2"/>
        <v>ETH</v>
      </c>
    </row>
    <row r="22" spans="1:10" x14ac:dyDescent="0.5">
      <c r="A22" s="2">
        <v>43452</v>
      </c>
      <c r="B22" t="s">
        <v>17</v>
      </c>
      <c r="C22">
        <v>498.75</v>
      </c>
      <c r="D22">
        <v>4.0000000000000003E-5</v>
      </c>
      <c r="E22" t="s">
        <v>3</v>
      </c>
      <c r="F22">
        <v>0.02</v>
      </c>
      <c r="G22" t="s">
        <v>16</v>
      </c>
      <c r="H22">
        <f t="shared" si="1"/>
        <v>4.9999999999997963E-5</v>
      </c>
      <c r="I22" t="str">
        <f t="shared" si="2"/>
        <v>BTC</v>
      </c>
    </row>
    <row r="23" spans="1:10" x14ac:dyDescent="0.5">
      <c r="A23" s="1">
        <v>43076</v>
      </c>
      <c r="B23" t="s">
        <v>3</v>
      </c>
      <c r="C23">
        <v>2.5600000000000001E-2</v>
      </c>
      <c r="D23">
        <v>1</v>
      </c>
      <c r="E23" t="s">
        <v>3</v>
      </c>
      <c r="F23">
        <f>C21</f>
        <v>2.6630000000000001E-2</v>
      </c>
      <c r="G23" t="s">
        <v>5</v>
      </c>
      <c r="H23">
        <f t="shared" si="1"/>
        <v>1.0299999999999997E-3</v>
      </c>
      <c r="I23" t="str">
        <f t="shared" si="2"/>
        <v>BTC</v>
      </c>
    </row>
    <row r="24" spans="1:10" x14ac:dyDescent="0.5">
      <c r="A24" s="1">
        <v>43083</v>
      </c>
      <c r="B24" t="s">
        <v>3</v>
      </c>
      <c r="C24">
        <v>0.02</v>
      </c>
      <c r="D24">
        <v>1</v>
      </c>
      <c r="E24" t="s">
        <v>3</v>
      </c>
      <c r="F24">
        <v>0.02</v>
      </c>
      <c r="G24" t="s">
        <v>16</v>
      </c>
      <c r="H24">
        <f t="shared" si="1"/>
        <v>0</v>
      </c>
      <c r="I24" t="str">
        <f t="shared" si="2"/>
        <v>BTC</v>
      </c>
    </row>
    <row r="25" spans="1:10" x14ac:dyDescent="0.5">
      <c r="A25" s="2">
        <v>43440</v>
      </c>
      <c r="B25" t="s">
        <v>4</v>
      </c>
      <c r="C25">
        <v>439</v>
      </c>
      <c r="D25">
        <f>1/439</f>
        <v>2.2779043280182231E-3</v>
      </c>
      <c r="E25" t="s">
        <v>7</v>
      </c>
      <c r="F25">
        <v>1</v>
      </c>
      <c r="G25" t="s">
        <v>5</v>
      </c>
      <c r="H25">
        <f t="shared" si="1"/>
        <v>0</v>
      </c>
      <c r="I25" t="str">
        <f t="shared" si="2"/>
        <v>ETH</v>
      </c>
      <c r="J25" t="s">
        <v>18</v>
      </c>
    </row>
    <row r="26" spans="1:10" x14ac:dyDescent="0.5">
      <c r="A26" s="1">
        <v>43076</v>
      </c>
      <c r="B26" t="s">
        <v>7</v>
      </c>
      <c r="C26">
        <v>1</v>
      </c>
      <c r="D26">
        <v>1</v>
      </c>
      <c r="E26" t="s">
        <v>7</v>
      </c>
      <c r="F26">
        <v>1</v>
      </c>
      <c r="G26" t="s">
        <v>16</v>
      </c>
      <c r="H26">
        <f t="shared" si="1"/>
        <v>0</v>
      </c>
      <c r="I26" t="str">
        <f t="shared" si="2"/>
        <v>ETH</v>
      </c>
    </row>
    <row r="27" spans="1:10" x14ac:dyDescent="0.5">
      <c r="A27" s="2">
        <v>43246</v>
      </c>
      <c r="B27" t="s">
        <v>7</v>
      </c>
      <c r="C27">
        <v>2.827</v>
      </c>
      <c r="D27">
        <v>176.83</v>
      </c>
      <c r="E27" t="s">
        <v>4</v>
      </c>
      <c r="F27">
        <v>507.45</v>
      </c>
      <c r="G27" t="s">
        <v>5</v>
      </c>
      <c r="H27">
        <f t="shared" si="1"/>
        <v>7.551589999999976</v>
      </c>
      <c r="I27" t="str">
        <f t="shared" si="2"/>
        <v>USD</v>
      </c>
    </row>
    <row r="28" spans="1:10" x14ac:dyDescent="0.5">
      <c r="A28" s="1">
        <v>42900</v>
      </c>
      <c r="B28" t="s">
        <v>7</v>
      </c>
      <c r="C28">
        <v>1.4924999999999999</v>
      </c>
      <c r="D28">
        <v>335.01</v>
      </c>
      <c r="E28" t="s">
        <v>4</v>
      </c>
      <c r="F28">
        <v>507.45</v>
      </c>
      <c r="G28" t="s">
        <v>5</v>
      </c>
      <c r="H28">
        <f t="shared" si="1"/>
        <v>7.4475750000000289</v>
      </c>
      <c r="I28" t="str">
        <f t="shared" si="2"/>
        <v>USD</v>
      </c>
    </row>
    <row r="29" spans="1:10" x14ac:dyDescent="0.5">
      <c r="A29" s="1">
        <v>43103</v>
      </c>
      <c r="B29" t="s">
        <v>4</v>
      </c>
      <c r="C29">
        <f>F3</f>
        <v>1000.85</v>
      </c>
      <c r="D29">
        <f>1/D3</f>
        <v>5.4054054054054054E-5</v>
      </c>
      <c r="E29" t="s">
        <v>3</v>
      </c>
      <c r="F29">
        <f>C3</f>
        <v>5.4100000000000002E-2</v>
      </c>
      <c r="G29" t="s">
        <v>5</v>
      </c>
      <c r="H29">
        <f t="shared" si="1"/>
        <v>0</v>
      </c>
      <c r="I29" t="str">
        <f t="shared" si="2"/>
        <v>BTC</v>
      </c>
      <c r="J29" t="s">
        <v>18</v>
      </c>
    </row>
    <row r="30" spans="1:10" x14ac:dyDescent="0.5">
      <c r="A30" s="1">
        <v>43103</v>
      </c>
      <c r="B30" t="s">
        <v>4</v>
      </c>
      <c r="C30">
        <f>F5</f>
        <v>499.65999999999997</v>
      </c>
      <c r="D30">
        <f>1/D5</f>
        <v>6.0240963855421684E-5</v>
      </c>
      <c r="E30" t="s">
        <v>3</v>
      </c>
      <c r="F30">
        <f>C5</f>
        <v>3.0099999999999998E-2</v>
      </c>
      <c r="G30" t="s">
        <v>5</v>
      </c>
      <c r="H30">
        <f t="shared" si="1"/>
        <v>0</v>
      </c>
      <c r="I30" t="str">
        <f t="shared" si="2"/>
        <v>BTC</v>
      </c>
      <c r="J30" t="s">
        <v>18</v>
      </c>
    </row>
    <row r="31" spans="1:10" x14ac:dyDescent="0.5">
      <c r="A31" s="1">
        <v>43103</v>
      </c>
      <c r="B31" t="s">
        <v>4</v>
      </c>
      <c r="C31">
        <f>F13</f>
        <v>499.99100000000004</v>
      </c>
      <c r="D31">
        <f>1/D13</f>
        <v>1.2658227848101266E-3</v>
      </c>
      <c r="E31" t="s">
        <v>7</v>
      </c>
      <c r="F31">
        <f>C13</f>
        <v>0.63290000000000002</v>
      </c>
      <c r="G31" t="s">
        <v>5</v>
      </c>
      <c r="H31">
        <f t="shared" si="1"/>
        <v>0</v>
      </c>
      <c r="I31" t="str">
        <f t="shared" si="2"/>
        <v>ETH</v>
      </c>
      <c r="J31" t="s">
        <v>18</v>
      </c>
    </row>
    <row r="32" spans="1:10" x14ac:dyDescent="0.5">
      <c r="A32" s="1">
        <v>43102</v>
      </c>
      <c r="B32" t="s">
        <v>3</v>
      </c>
      <c r="C32">
        <v>0.05</v>
      </c>
      <c r="D32">
        <v>151000</v>
      </c>
      <c r="E32" t="s">
        <v>4</v>
      </c>
      <c r="F32">
        <f>D32*C32</f>
        <v>7550</v>
      </c>
      <c r="G32" t="s">
        <v>5</v>
      </c>
      <c r="H32">
        <f t="shared" si="1"/>
        <v>0</v>
      </c>
      <c r="I32" t="str">
        <f t="shared" si="2"/>
        <v>USD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Budd</dc:creator>
  <cp:lastModifiedBy>Johnathan Budd</cp:lastModifiedBy>
  <dcterms:created xsi:type="dcterms:W3CDTF">2017-12-27T01:43:02Z</dcterms:created>
  <dcterms:modified xsi:type="dcterms:W3CDTF">2018-01-03T17:32:36Z</dcterms:modified>
</cp:coreProperties>
</file>