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/Box/RCHI/Josh's Folder/AMIA Poster Presentation/"/>
    </mc:Choice>
  </mc:AlternateContent>
  <xr:revisionPtr revIDLastSave="0" documentId="13_ncr:1_{9F791042-2938-4941-A674-CB8E162839C8}" xr6:coauthVersionLast="45" xr6:coauthVersionMax="45" xr10:uidLastSave="{00000000-0000-0000-0000-000000000000}"/>
  <bookViews>
    <workbookView xWindow="44900" yWindow="1180" windowWidth="28800" windowHeight="20100" firstSheet="4" activeTab="9" xr2:uid="{00000000-000D-0000-FFFF-FFFF00000000}"/>
  </bookViews>
  <sheets>
    <sheet name="Sandbox" sheetId="2" r:id="rId1"/>
    <sheet name="Merged" sheetId="21" r:id="rId2"/>
    <sheet name="Extra Data" sheetId="22" r:id="rId3"/>
    <sheet name="Stratch Space" sheetId="32" r:id="rId4"/>
    <sheet name="Sheet9" sheetId="30" r:id="rId5"/>
    <sheet name="Top Drugs vs Random" sheetId="23" r:id="rId6"/>
    <sheet name="Good vs Bad Spelling" sheetId="24" r:id="rId7"/>
    <sheet name="No PP vs PP" sheetId="25" r:id="rId8"/>
    <sheet name="Threshold Tuning" sheetId="27" r:id="rId9"/>
    <sheet name="Limit Tuning" sheetId="26" r:id="rId10"/>
    <sheet name="Example candidate matches" sheetId="19" r:id="rId11"/>
    <sheet name="Example Unordered" sheetId="29" r:id="rId12"/>
    <sheet name="Common Misspellings" sheetId="7" r:id="rId13"/>
    <sheet name="AMIA Abstract" sheetId="8" r:id="rId14"/>
    <sheet name="AMIA Poster 1" sheetId="31" r:id="rId15"/>
    <sheet name="AMIA Poster 2" sheetId="33" r:id="rId16"/>
    <sheet name="AMIA Poster 3" sheetId="34" r:id="rId17"/>
    <sheet name="AMIA Poster 4" sheetId="35" r:id="rId18"/>
  </sheets>
  <definedNames>
    <definedName name="_xlnm._FilterDatabase" localSheetId="12" hidden="1">'Common Misspellings'!$A$1:$C$56</definedName>
    <definedName name="_xlnm._FilterDatabase" localSheetId="2" hidden="1">'Extra Data'!$A$1:$Z$119</definedName>
    <definedName name="_xlnm._FilterDatabase" localSheetId="1" hidden="1">Merged!$A$1:$U$119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" i="23" l="1"/>
  <c r="O6" i="23"/>
  <c r="O7" i="23"/>
  <c r="O8" i="23"/>
  <c r="O9" i="23"/>
  <c r="O11" i="23"/>
  <c r="O12" i="23"/>
  <c r="O13" i="23"/>
  <c r="O14" i="23"/>
  <c r="O15" i="23"/>
  <c r="O16" i="23"/>
  <c r="O17" i="23"/>
  <c r="O18" i="23"/>
  <c r="O20" i="23"/>
  <c r="O21" i="23"/>
  <c r="O22" i="23"/>
  <c r="O23" i="23"/>
  <c r="O24" i="23"/>
  <c r="O25" i="23"/>
  <c r="O26" i="23"/>
  <c r="O27" i="23"/>
  <c r="O3" i="23"/>
  <c r="P5" i="34" l="1"/>
  <c r="P6" i="34"/>
  <c r="P7" i="34"/>
  <c r="P8" i="34"/>
  <c r="P9" i="34"/>
  <c r="P10" i="34"/>
  <c r="P4" i="34"/>
  <c r="P5" i="33"/>
  <c r="P6" i="33"/>
  <c r="P7" i="33"/>
  <c r="P8" i="33"/>
  <c r="P9" i="33"/>
  <c r="P10" i="33"/>
  <c r="P4" i="33"/>
  <c r="P5" i="31"/>
  <c r="P6" i="31"/>
  <c r="P7" i="31"/>
  <c r="P8" i="31"/>
  <c r="P9" i="31"/>
  <c r="P10" i="31"/>
  <c r="P4" i="31"/>
  <c r="R24" i="22"/>
  <c r="S24" i="22" s="1"/>
  <c r="R25" i="22"/>
  <c r="T25" i="22" s="1"/>
  <c r="R26" i="22"/>
  <c r="T26" i="22" s="1"/>
  <c r="R27" i="22"/>
  <c r="T27" i="22" s="1"/>
  <c r="R28" i="22"/>
  <c r="T28" i="22" s="1"/>
  <c r="R29" i="22"/>
  <c r="T29" i="22" s="1"/>
  <c r="R52" i="22"/>
  <c r="R53" i="22"/>
  <c r="S53" i="22" s="1"/>
  <c r="R54" i="22"/>
  <c r="S54" i="22" s="1"/>
  <c r="R55" i="22"/>
  <c r="S55" i="22" s="1"/>
  <c r="R56" i="22"/>
  <c r="S56" i="22" s="1"/>
  <c r="R57" i="22"/>
  <c r="S57" i="22" s="1"/>
  <c r="R80" i="22"/>
  <c r="S80" i="22" s="1"/>
  <c r="R81" i="22"/>
  <c r="S81" i="22" s="1"/>
  <c r="R82" i="22"/>
  <c r="S82" i="22" s="1"/>
  <c r="R83" i="22"/>
  <c r="S83" i="22" s="1"/>
  <c r="R84" i="22"/>
  <c r="S84" i="22" s="1"/>
  <c r="R85" i="22"/>
  <c r="S85" i="22" s="1"/>
  <c r="R86" i="22"/>
  <c r="S86" i="22" s="1"/>
  <c r="R87" i="22"/>
  <c r="S87" i="22" s="1"/>
  <c r="R88" i="22"/>
  <c r="S88" i="22" s="1"/>
  <c r="R89" i="22"/>
  <c r="S89" i="22" s="1"/>
  <c r="R90" i="22"/>
  <c r="S90" i="22" s="1"/>
  <c r="R91" i="22"/>
  <c r="S91" i="22" s="1"/>
  <c r="R114" i="22"/>
  <c r="R115" i="22"/>
  <c r="R116" i="22"/>
  <c r="S116" i="22" s="1"/>
  <c r="R117" i="22"/>
  <c r="S117" i="22" s="1"/>
  <c r="R118" i="22"/>
  <c r="S118" i="22" s="1"/>
  <c r="R119" i="22"/>
  <c r="S119" i="22" s="1"/>
  <c r="S52" i="22"/>
  <c r="S114" i="22"/>
  <c r="S115" i="22"/>
  <c r="M24" i="22"/>
  <c r="M25" i="22"/>
  <c r="M26" i="22"/>
  <c r="M27" i="22"/>
  <c r="M28" i="22"/>
  <c r="M29" i="22"/>
  <c r="M52" i="22"/>
  <c r="M53" i="22"/>
  <c r="M54" i="22"/>
  <c r="M55" i="22"/>
  <c r="M56" i="22"/>
  <c r="M57" i="22"/>
  <c r="M80" i="22"/>
  <c r="M81" i="22"/>
  <c r="M82" i="22"/>
  <c r="M83" i="22"/>
  <c r="M84" i="22"/>
  <c r="M85" i="22"/>
  <c r="M86" i="22"/>
  <c r="M87" i="22"/>
  <c r="M88" i="22"/>
  <c r="M89" i="22"/>
  <c r="M90" i="22"/>
  <c r="M91" i="22"/>
  <c r="M114" i="22"/>
  <c r="M115" i="22"/>
  <c r="M116" i="22"/>
  <c r="M117" i="22"/>
  <c r="M118" i="22"/>
  <c r="M119" i="22"/>
  <c r="S25" i="22" l="1"/>
  <c r="S26" i="22"/>
  <c r="S28" i="22"/>
  <c r="S29" i="22"/>
  <c r="S27" i="22"/>
  <c r="T119" i="22"/>
  <c r="T91" i="22"/>
  <c r="T85" i="22"/>
  <c r="T57" i="22"/>
  <c r="T118" i="22"/>
  <c r="T90" i="22"/>
  <c r="T84" i="22"/>
  <c r="T56" i="22"/>
  <c r="T117" i="22"/>
  <c r="T89" i="22"/>
  <c r="T83" i="22"/>
  <c r="T55" i="22"/>
  <c r="T116" i="22"/>
  <c r="T88" i="22"/>
  <c r="T82" i="22"/>
  <c r="T54" i="22"/>
  <c r="T115" i="22"/>
  <c r="T87" i="22"/>
  <c r="T81" i="22"/>
  <c r="T53" i="22"/>
  <c r="T114" i="22"/>
  <c r="T86" i="22"/>
  <c r="T80" i="22"/>
  <c r="T52" i="22"/>
  <c r="T24" i="22"/>
  <c r="J5" i="24"/>
  <c r="J6" i="24"/>
  <c r="J7" i="24"/>
  <c r="J8" i="24"/>
  <c r="J9" i="24"/>
  <c r="J11" i="24"/>
  <c r="J12" i="24"/>
  <c r="J13" i="24"/>
  <c r="J14" i="24"/>
  <c r="J15" i="24"/>
  <c r="J16" i="24"/>
  <c r="J17" i="24"/>
  <c r="J18" i="24"/>
  <c r="J20" i="24"/>
  <c r="J21" i="24"/>
  <c r="J22" i="24"/>
  <c r="J23" i="24"/>
  <c r="J24" i="24"/>
  <c r="J25" i="24"/>
  <c r="J26" i="24"/>
  <c r="J27" i="24"/>
  <c r="J3" i="24"/>
  <c r="D5" i="24"/>
  <c r="D6" i="24"/>
  <c r="D7" i="24"/>
  <c r="D8" i="24"/>
  <c r="D9" i="24"/>
  <c r="D11" i="24"/>
  <c r="D12" i="24"/>
  <c r="D13" i="24"/>
  <c r="D14" i="24"/>
  <c r="D15" i="24"/>
  <c r="D16" i="24"/>
  <c r="D17" i="24"/>
  <c r="D18" i="24"/>
  <c r="D20" i="24"/>
  <c r="D21" i="24"/>
  <c r="D22" i="24"/>
  <c r="D23" i="24"/>
  <c r="D24" i="24"/>
  <c r="D25" i="24"/>
  <c r="D26" i="24"/>
  <c r="D27" i="24"/>
  <c r="D3" i="24"/>
  <c r="J5" i="23"/>
  <c r="J6" i="23"/>
  <c r="J7" i="23"/>
  <c r="J8" i="23"/>
  <c r="J9" i="23"/>
  <c r="J11" i="23"/>
  <c r="J12" i="23"/>
  <c r="J13" i="23"/>
  <c r="J14" i="23"/>
  <c r="J15" i="23"/>
  <c r="J16" i="23"/>
  <c r="J17" i="23"/>
  <c r="J18" i="23"/>
  <c r="J20" i="23"/>
  <c r="J21" i="23"/>
  <c r="J22" i="23"/>
  <c r="J23" i="23"/>
  <c r="J24" i="23"/>
  <c r="J25" i="23"/>
  <c r="J26" i="23"/>
  <c r="J27" i="23"/>
  <c r="J3" i="23"/>
  <c r="D5" i="23"/>
  <c r="D6" i="23"/>
  <c r="D7" i="23"/>
  <c r="D8" i="23"/>
  <c r="D9" i="23"/>
  <c r="D11" i="23"/>
  <c r="D12" i="23"/>
  <c r="D13" i="23"/>
  <c r="D14" i="23"/>
  <c r="D15" i="23"/>
  <c r="D16" i="23"/>
  <c r="D17" i="23"/>
  <c r="D18" i="23"/>
  <c r="D20" i="23"/>
  <c r="D21" i="23"/>
  <c r="D22" i="23"/>
  <c r="D23" i="23"/>
  <c r="D24" i="23"/>
  <c r="D25" i="23"/>
  <c r="D26" i="23"/>
  <c r="D27" i="23"/>
  <c r="D3" i="23"/>
  <c r="O5" i="25" l="1"/>
  <c r="O6" i="25"/>
  <c r="O7" i="25"/>
  <c r="O8" i="25"/>
  <c r="O9" i="25"/>
  <c r="O11" i="25"/>
  <c r="O12" i="25"/>
  <c r="O13" i="25"/>
  <c r="O14" i="25"/>
  <c r="O15" i="25"/>
  <c r="O16" i="25"/>
  <c r="O17" i="25"/>
  <c r="O18" i="25"/>
  <c r="O20" i="25"/>
  <c r="O21" i="25"/>
  <c r="O22" i="25"/>
  <c r="O23" i="25"/>
  <c r="O24" i="25"/>
  <c r="O25" i="25"/>
  <c r="O26" i="25"/>
  <c r="O27" i="25"/>
  <c r="O3" i="25"/>
  <c r="N5" i="25"/>
  <c r="N6" i="25"/>
  <c r="N7" i="25"/>
  <c r="N8" i="25"/>
  <c r="N9" i="25"/>
  <c r="N11" i="25"/>
  <c r="N12" i="25"/>
  <c r="N13" i="25"/>
  <c r="N14" i="25"/>
  <c r="N15" i="25"/>
  <c r="N16" i="25"/>
  <c r="N17" i="25"/>
  <c r="N18" i="25"/>
  <c r="N20" i="25"/>
  <c r="N21" i="25"/>
  <c r="N22" i="25"/>
  <c r="N23" i="25"/>
  <c r="N24" i="25"/>
  <c r="N25" i="25"/>
  <c r="N26" i="25"/>
  <c r="N27" i="25"/>
  <c r="N3" i="25"/>
  <c r="O5" i="24"/>
  <c r="O6" i="24"/>
  <c r="O7" i="24"/>
  <c r="O8" i="24"/>
  <c r="O9" i="24"/>
  <c r="O11" i="24"/>
  <c r="O12" i="24"/>
  <c r="O13" i="24"/>
  <c r="O14" i="24"/>
  <c r="O15" i="24"/>
  <c r="O16" i="24"/>
  <c r="O17" i="24"/>
  <c r="O18" i="24"/>
  <c r="O20" i="24"/>
  <c r="O21" i="24"/>
  <c r="O22" i="24"/>
  <c r="O23" i="24"/>
  <c r="O24" i="24"/>
  <c r="O25" i="24"/>
  <c r="O26" i="24"/>
  <c r="O27" i="24"/>
  <c r="O3" i="24"/>
  <c r="N5" i="23"/>
  <c r="N6" i="23"/>
  <c r="N7" i="23"/>
  <c r="N8" i="23"/>
  <c r="N9" i="23"/>
  <c r="N11" i="23"/>
  <c r="N12" i="23"/>
  <c r="N13" i="23"/>
  <c r="N14" i="23"/>
  <c r="N15" i="23"/>
  <c r="N16" i="23"/>
  <c r="N17" i="23"/>
  <c r="N18" i="23"/>
  <c r="N20" i="23"/>
  <c r="N21" i="23"/>
  <c r="N22" i="23"/>
  <c r="N23" i="23"/>
  <c r="N24" i="23"/>
  <c r="N25" i="23"/>
  <c r="N26" i="23"/>
  <c r="N27" i="23"/>
  <c r="N3" i="23"/>
  <c r="R3" i="22"/>
  <c r="T3" i="22" s="1"/>
  <c r="R4" i="22"/>
  <c r="T4" i="22" s="1"/>
  <c r="R5" i="22"/>
  <c r="T5" i="22" s="1"/>
  <c r="R6" i="22"/>
  <c r="T6" i="22" s="1"/>
  <c r="R7" i="22"/>
  <c r="T7" i="22" s="1"/>
  <c r="R8" i="22"/>
  <c r="T8" i="22" s="1"/>
  <c r="R9" i="22"/>
  <c r="R10" i="22"/>
  <c r="R11" i="22"/>
  <c r="T11" i="22" s="1"/>
  <c r="R12" i="22"/>
  <c r="T12" i="22" s="1"/>
  <c r="R13" i="22"/>
  <c r="T13" i="22" s="1"/>
  <c r="R14" i="22"/>
  <c r="T14" i="22" s="1"/>
  <c r="R15" i="22"/>
  <c r="T15" i="22" s="1"/>
  <c r="R16" i="22"/>
  <c r="S16" i="22" s="1"/>
  <c r="R17" i="22"/>
  <c r="R18" i="22"/>
  <c r="R19" i="22"/>
  <c r="T19" i="22" s="1"/>
  <c r="R20" i="22"/>
  <c r="T20" i="22" s="1"/>
  <c r="R21" i="22"/>
  <c r="T21" i="22" s="1"/>
  <c r="R22" i="22"/>
  <c r="T22" i="22" s="1"/>
  <c r="R23" i="22"/>
  <c r="T23" i="22" s="1"/>
  <c r="R30" i="22"/>
  <c r="U30" i="22" s="1"/>
  <c r="R31" i="22"/>
  <c r="T31" i="22" s="1"/>
  <c r="R32" i="22"/>
  <c r="S32" i="22" s="1"/>
  <c r="R33" i="22"/>
  <c r="T33" i="22" s="1"/>
  <c r="R34" i="22"/>
  <c r="T34" i="22" s="1"/>
  <c r="R35" i="22"/>
  <c r="T35" i="22" s="1"/>
  <c r="R36" i="22"/>
  <c r="R37" i="22"/>
  <c r="R38" i="22"/>
  <c r="R39" i="22"/>
  <c r="T39" i="22" s="1"/>
  <c r="R40" i="22"/>
  <c r="S40" i="22" s="1"/>
  <c r="R41" i="22"/>
  <c r="T41" i="22" s="1"/>
  <c r="R42" i="22"/>
  <c r="T42" i="22" s="1"/>
  <c r="R43" i="22"/>
  <c r="T43" i="22" s="1"/>
  <c r="R44" i="22"/>
  <c r="R45" i="22"/>
  <c r="R46" i="22"/>
  <c r="R47" i="22"/>
  <c r="T47" i="22" s="1"/>
  <c r="R48" i="22"/>
  <c r="S48" i="22" s="1"/>
  <c r="R49" i="22"/>
  <c r="T49" i="22" s="1"/>
  <c r="R50" i="22"/>
  <c r="T50" i="22" s="1"/>
  <c r="R51" i="22"/>
  <c r="T51" i="22" s="1"/>
  <c r="R58" i="22"/>
  <c r="U58" i="22" s="1"/>
  <c r="R59" i="22"/>
  <c r="T59" i="22" s="1"/>
  <c r="R60" i="22"/>
  <c r="T60" i="22" s="1"/>
  <c r="R61" i="22"/>
  <c r="R62" i="22"/>
  <c r="R63" i="22"/>
  <c r="T63" i="22" s="1"/>
  <c r="R64" i="22"/>
  <c r="T64" i="22" s="1"/>
  <c r="R65" i="22"/>
  <c r="T65" i="22" s="1"/>
  <c r="R66" i="22"/>
  <c r="T66" i="22" s="1"/>
  <c r="R67" i="22"/>
  <c r="T67" i="22" s="1"/>
  <c r="R68" i="22"/>
  <c r="S68" i="22" s="1"/>
  <c r="R69" i="22"/>
  <c r="R70" i="22"/>
  <c r="R71" i="22"/>
  <c r="T71" i="22" s="1"/>
  <c r="R72" i="22"/>
  <c r="T72" i="22" s="1"/>
  <c r="R73" i="22"/>
  <c r="T73" i="22" s="1"/>
  <c r="R74" i="22"/>
  <c r="T74" i="22" s="1"/>
  <c r="R75" i="22"/>
  <c r="T75" i="22" s="1"/>
  <c r="R76" i="22"/>
  <c r="S76" i="22" s="1"/>
  <c r="R77" i="22"/>
  <c r="R78" i="22"/>
  <c r="R79" i="22"/>
  <c r="T79" i="22" s="1"/>
  <c r="R92" i="22"/>
  <c r="R93" i="22"/>
  <c r="R94" i="22"/>
  <c r="R95" i="22"/>
  <c r="R96" i="22"/>
  <c r="R97" i="22"/>
  <c r="T97" i="22" s="1"/>
  <c r="R98" i="22"/>
  <c r="T98" i="22" s="1"/>
  <c r="R99" i="22"/>
  <c r="T99" i="22" s="1"/>
  <c r="R100" i="22"/>
  <c r="T100" i="22" s="1"/>
  <c r="R101" i="22"/>
  <c r="R102" i="22"/>
  <c r="R103" i="22"/>
  <c r="R104" i="22"/>
  <c r="S104" i="22" s="1"/>
  <c r="R105" i="22"/>
  <c r="R106" i="22"/>
  <c r="T106" i="22" s="1"/>
  <c r="R107" i="22"/>
  <c r="T107" i="22" s="1"/>
  <c r="R108" i="22"/>
  <c r="T108" i="22" s="1"/>
  <c r="R109" i="22"/>
  <c r="R110" i="22"/>
  <c r="R111" i="22"/>
  <c r="R112" i="22"/>
  <c r="S112" i="22" s="1"/>
  <c r="R113" i="22"/>
  <c r="S113" i="22" s="1"/>
  <c r="R2" i="22"/>
  <c r="M34" i="22"/>
  <c r="M35" i="22"/>
  <c r="M36" i="22"/>
  <c r="M37" i="22"/>
  <c r="M38" i="22"/>
  <c r="M39" i="22"/>
  <c r="M40" i="22"/>
  <c r="M41" i="22"/>
  <c r="M42" i="22"/>
  <c r="M43" i="22"/>
  <c r="M44" i="22"/>
  <c r="M45" i="22"/>
  <c r="M46" i="22"/>
  <c r="M47" i="22"/>
  <c r="M48" i="22"/>
  <c r="M49" i="22"/>
  <c r="M50" i="22"/>
  <c r="M51" i="22"/>
  <c r="M58" i="22"/>
  <c r="M59" i="22"/>
  <c r="M60" i="22"/>
  <c r="M61" i="22"/>
  <c r="M62" i="22"/>
  <c r="M63" i="22"/>
  <c r="M64" i="22"/>
  <c r="M65" i="22"/>
  <c r="M66" i="22"/>
  <c r="M67" i="22"/>
  <c r="M68" i="22"/>
  <c r="M69" i="22"/>
  <c r="M70" i="22"/>
  <c r="M71" i="22"/>
  <c r="M72" i="22"/>
  <c r="M73" i="22"/>
  <c r="M74" i="22"/>
  <c r="M75" i="22"/>
  <c r="M76" i="22"/>
  <c r="M77" i="22"/>
  <c r="M78" i="22"/>
  <c r="M79" i="22"/>
  <c r="M92" i="22"/>
  <c r="M93" i="22"/>
  <c r="M94" i="22"/>
  <c r="M95" i="22"/>
  <c r="M96" i="22"/>
  <c r="M97" i="22"/>
  <c r="M98" i="22"/>
  <c r="M99" i="22"/>
  <c r="M100" i="22"/>
  <c r="M101" i="22"/>
  <c r="M102" i="22"/>
  <c r="M103" i="22"/>
  <c r="M104" i="22"/>
  <c r="M105" i="22"/>
  <c r="M106" i="22"/>
  <c r="M107" i="22"/>
  <c r="M108" i="22"/>
  <c r="M109" i="22"/>
  <c r="M110" i="22"/>
  <c r="M111" i="22"/>
  <c r="M112" i="22"/>
  <c r="M113" i="22"/>
  <c r="M3" i="22"/>
  <c r="M4" i="22"/>
  <c r="M5" i="22"/>
  <c r="M6" i="22"/>
  <c r="M7" i="22"/>
  <c r="M8" i="22"/>
  <c r="M9" i="22"/>
  <c r="M10" i="22"/>
  <c r="M11" i="22"/>
  <c r="M12" i="22"/>
  <c r="M13" i="22"/>
  <c r="M14" i="22"/>
  <c r="M15" i="22"/>
  <c r="M16" i="22"/>
  <c r="M17" i="22"/>
  <c r="M18" i="22"/>
  <c r="M19" i="22"/>
  <c r="M20" i="22"/>
  <c r="M21" i="22"/>
  <c r="M22" i="22"/>
  <c r="M23" i="22"/>
  <c r="M30" i="22"/>
  <c r="M31" i="22"/>
  <c r="M32" i="22"/>
  <c r="M33" i="22"/>
  <c r="M2" i="22"/>
  <c r="T92" i="22" l="1"/>
  <c r="U85" i="22"/>
  <c r="U116" i="22"/>
  <c r="U89" i="22"/>
  <c r="U114" i="22"/>
  <c r="U28" i="22"/>
  <c r="U91" i="22"/>
  <c r="U88" i="22"/>
  <c r="U55" i="22"/>
  <c r="U86" i="22"/>
  <c r="U27" i="22"/>
  <c r="U118" i="22"/>
  <c r="U56" i="22"/>
  <c r="U90" i="22"/>
  <c r="U82" i="22"/>
  <c r="U115" i="22"/>
  <c r="U80" i="22"/>
  <c r="U26" i="22"/>
  <c r="U119" i="22"/>
  <c r="U83" i="22"/>
  <c r="U84" i="22"/>
  <c r="U54" i="22"/>
  <c r="U87" i="22"/>
  <c r="U52" i="22"/>
  <c r="U25" i="22"/>
  <c r="U53" i="22"/>
  <c r="U117" i="22"/>
  <c r="U57" i="22"/>
  <c r="U81" i="22"/>
  <c r="U24" i="22"/>
  <c r="U29" i="22"/>
  <c r="U35" i="22"/>
  <c r="U111" i="22"/>
  <c r="U103" i="22"/>
  <c r="U95" i="22"/>
  <c r="U110" i="22"/>
  <c r="U102" i="22"/>
  <c r="U94" i="22"/>
  <c r="U109" i="22"/>
  <c r="U101" i="22"/>
  <c r="U93" i="22"/>
  <c r="U66" i="22"/>
  <c r="U37" i="22"/>
  <c r="U36" i="22"/>
  <c r="U38" i="22"/>
  <c r="U46" i="22"/>
  <c r="U45" i="22"/>
  <c r="U44" i="22"/>
  <c r="U42" i="22"/>
  <c r="U34" i="22"/>
  <c r="U59" i="22"/>
  <c r="U60" i="22"/>
  <c r="U76" i="22"/>
  <c r="U92" i="22"/>
  <c r="U75" i="22"/>
  <c r="U108" i="22"/>
  <c r="U22" i="22"/>
  <c r="U78" i="22"/>
  <c r="U70" i="22"/>
  <c r="U62" i="22"/>
  <c r="U18" i="22"/>
  <c r="U10" i="22"/>
  <c r="U51" i="22"/>
  <c r="U74" i="22"/>
  <c r="U107" i="22"/>
  <c r="U105" i="22"/>
  <c r="U77" i="22"/>
  <c r="U69" i="22"/>
  <c r="U61" i="22"/>
  <c r="U17" i="22"/>
  <c r="U9" i="22"/>
  <c r="U50" i="22"/>
  <c r="U68" i="22"/>
  <c r="U100" i="22"/>
  <c r="U96" i="22"/>
  <c r="U43" i="22"/>
  <c r="U67" i="22"/>
  <c r="U99" i="22"/>
  <c r="S2" i="22"/>
  <c r="S62" i="22"/>
  <c r="S10" i="22"/>
  <c r="T32" i="22"/>
  <c r="S77" i="22"/>
  <c r="S39" i="22"/>
  <c r="T105" i="22"/>
  <c r="T17" i="22"/>
  <c r="S96" i="22"/>
  <c r="S60" i="22"/>
  <c r="S8" i="22"/>
  <c r="T104" i="22"/>
  <c r="T96" i="22"/>
  <c r="T76" i="22"/>
  <c r="T68" i="22"/>
  <c r="T46" i="22"/>
  <c r="T38" i="22"/>
  <c r="U49" i="22"/>
  <c r="U41" i="22"/>
  <c r="U33" i="22"/>
  <c r="U106" i="22"/>
  <c r="U98" i="22"/>
  <c r="S78" i="22"/>
  <c r="S18" i="22"/>
  <c r="T70" i="22"/>
  <c r="T10" i="22"/>
  <c r="S105" i="22"/>
  <c r="S47" i="22"/>
  <c r="T113" i="22"/>
  <c r="T61" i="22"/>
  <c r="U23" i="22"/>
  <c r="S46" i="22"/>
  <c r="T30" i="22"/>
  <c r="S111" i="22"/>
  <c r="S103" i="22"/>
  <c r="S95" i="22"/>
  <c r="S75" i="22"/>
  <c r="S67" i="22"/>
  <c r="S59" i="22"/>
  <c r="S45" i="22"/>
  <c r="S37" i="22"/>
  <c r="S23" i="22"/>
  <c r="S15" i="22"/>
  <c r="S7" i="22"/>
  <c r="T111" i="22"/>
  <c r="T103" i="22"/>
  <c r="T95" i="22"/>
  <c r="T45" i="22"/>
  <c r="T37" i="22"/>
  <c r="U21" i="22"/>
  <c r="U13" i="22"/>
  <c r="U5" i="22"/>
  <c r="U48" i="22"/>
  <c r="U40" i="22"/>
  <c r="U32" i="22"/>
  <c r="U73" i="22"/>
  <c r="U65" i="22"/>
  <c r="U113" i="22"/>
  <c r="U97" i="22"/>
  <c r="T2" i="22"/>
  <c r="T40" i="22"/>
  <c r="S61" i="22"/>
  <c r="T69" i="22"/>
  <c r="S38" i="22"/>
  <c r="T112" i="22"/>
  <c r="T16" i="22"/>
  <c r="S110" i="22"/>
  <c r="S102" i="22"/>
  <c r="S94" i="22"/>
  <c r="S74" i="22"/>
  <c r="S66" i="22"/>
  <c r="S58" i="22"/>
  <c r="S44" i="22"/>
  <c r="S36" i="22"/>
  <c r="S22" i="22"/>
  <c r="S14" i="22"/>
  <c r="S6" i="22"/>
  <c r="T110" i="22"/>
  <c r="T102" i="22"/>
  <c r="T94" i="22"/>
  <c r="T58" i="22"/>
  <c r="T44" i="22"/>
  <c r="T36" i="22"/>
  <c r="U20" i="22"/>
  <c r="U12" i="22"/>
  <c r="U4" i="22"/>
  <c r="U47" i="22"/>
  <c r="U39" i="22"/>
  <c r="U31" i="22"/>
  <c r="U72" i="22"/>
  <c r="U64" i="22"/>
  <c r="U112" i="22"/>
  <c r="U104" i="22"/>
  <c r="S98" i="22"/>
  <c r="T62" i="22"/>
  <c r="U16" i="22"/>
  <c r="S31" i="22"/>
  <c r="U6" i="22"/>
  <c r="S109" i="22"/>
  <c r="S101" i="22"/>
  <c r="S93" i="22"/>
  <c r="S73" i="22"/>
  <c r="S65" i="22"/>
  <c r="S51" i="22"/>
  <c r="S43" i="22"/>
  <c r="S35" i="22"/>
  <c r="S21" i="22"/>
  <c r="S13" i="22"/>
  <c r="S5" i="22"/>
  <c r="T109" i="22"/>
  <c r="T101" i="22"/>
  <c r="T93" i="22"/>
  <c r="U19" i="22"/>
  <c r="U11" i="22"/>
  <c r="U3" i="22"/>
  <c r="U79" i="22"/>
  <c r="U71" i="22"/>
  <c r="U63" i="22"/>
  <c r="S106" i="22"/>
  <c r="S70" i="22"/>
  <c r="T78" i="22"/>
  <c r="T48" i="22"/>
  <c r="T18" i="22"/>
  <c r="U8" i="22"/>
  <c r="S97" i="22"/>
  <c r="S69" i="22"/>
  <c r="S17" i="22"/>
  <c r="T77" i="22"/>
  <c r="T9" i="22"/>
  <c r="U15" i="22"/>
  <c r="U7" i="22"/>
  <c r="S30" i="22"/>
  <c r="U14" i="22"/>
  <c r="S108" i="22"/>
  <c r="S100" i="22"/>
  <c r="S92" i="22"/>
  <c r="S72" i="22"/>
  <c r="S64" i="22"/>
  <c r="S50" i="22"/>
  <c r="S42" i="22"/>
  <c r="S34" i="22"/>
  <c r="S20" i="22"/>
  <c r="S12" i="22"/>
  <c r="S4" i="22"/>
  <c r="U2" i="22"/>
  <c r="S9" i="22"/>
  <c r="S107" i="22"/>
  <c r="S99" i="22"/>
  <c r="S79" i="22"/>
  <c r="S71" i="22"/>
  <c r="S63" i="22"/>
  <c r="S49" i="22"/>
  <c r="S41" i="22"/>
  <c r="S33" i="22"/>
  <c r="S19" i="22"/>
  <c r="S11" i="22"/>
  <c r="S3" i="2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59" i="2"/>
  <c r="W72" i="2"/>
  <c r="W73" i="2"/>
  <c r="W76" i="2"/>
  <c r="W77" i="2"/>
  <c r="W78" i="2"/>
  <c r="V71" i="2"/>
  <c r="V76" i="2"/>
  <c r="V77" i="2"/>
  <c r="U71" i="2"/>
  <c r="U72" i="2"/>
  <c r="U73" i="2"/>
  <c r="U74" i="2"/>
  <c r="W74" i="2" s="1"/>
  <c r="U75" i="2"/>
  <c r="V75" i="2" s="1"/>
  <c r="U76" i="2"/>
  <c r="U77" i="2"/>
  <c r="U78" i="2"/>
  <c r="U79" i="2"/>
  <c r="V79" i="2" s="1"/>
  <c r="W71" i="2" l="1"/>
  <c r="V73" i="2"/>
  <c r="W75" i="2"/>
  <c r="V74" i="2"/>
  <c r="V78" i="2"/>
  <c r="V72" i="2"/>
  <c r="W79" i="2"/>
  <c r="M59" i="2" l="1"/>
  <c r="M60" i="2"/>
  <c r="M61" i="2"/>
  <c r="M62" i="2"/>
  <c r="M63" i="2"/>
  <c r="M64" i="2"/>
  <c r="M65" i="2"/>
  <c r="M66" i="2"/>
  <c r="M67" i="2"/>
  <c r="M68" i="2"/>
  <c r="M69" i="2"/>
  <c r="M70" i="2"/>
  <c r="M33" i="2"/>
  <c r="M34" i="2"/>
  <c r="M35" i="2"/>
  <c r="M36" i="2"/>
  <c r="M37" i="2"/>
  <c r="M38" i="2"/>
  <c r="M39" i="2"/>
  <c r="M40" i="2"/>
  <c r="M41" i="2"/>
  <c r="M42" i="2"/>
  <c r="M43" i="2"/>
  <c r="M44" i="2"/>
  <c r="M9" i="2"/>
  <c r="M10" i="2"/>
  <c r="M11" i="2"/>
  <c r="M12" i="2"/>
  <c r="M13" i="2"/>
  <c r="M22" i="2"/>
  <c r="M23" i="2"/>
  <c r="M24" i="2"/>
  <c r="M25" i="2"/>
  <c r="M26" i="2"/>
  <c r="M27" i="2"/>
  <c r="M28" i="2"/>
  <c r="M29" i="2"/>
  <c r="M3" i="2"/>
  <c r="M4" i="2"/>
  <c r="M5" i="2"/>
  <c r="M6" i="2"/>
  <c r="M7" i="2"/>
  <c r="M8" i="2"/>
  <c r="M14" i="2"/>
  <c r="M15" i="2"/>
  <c r="M16" i="2"/>
  <c r="M17" i="2"/>
  <c r="M18" i="2"/>
  <c r="M19" i="2"/>
  <c r="M20" i="2"/>
  <c r="M21" i="2"/>
  <c r="M2" i="2"/>
  <c r="U60" i="2" l="1"/>
  <c r="U61" i="2"/>
  <c r="U62" i="2"/>
  <c r="U63" i="2"/>
  <c r="U64" i="2"/>
  <c r="U65" i="2"/>
  <c r="U66" i="2"/>
  <c r="U67" i="2"/>
  <c r="U68" i="2"/>
  <c r="U69" i="2"/>
  <c r="U70" i="2"/>
  <c r="U59" i="2"/>
  <c r="U34" i="2"/>
  <c r="U35" i="2"/>
  <c r="U36" i="2"/>
  <c r="U37" i="2"/>
  <c r="U38" i="2"/>
  <c r="U39" i="2"/>
  <c r="U40" i="2"/>
  <c r="U41" i="2"/>
  <c r="U42" i="2"/>
  <c r="U43" i="2"/>
  <c r="U44" i="2"/>
  <c r="U33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2" i="2"/>
  <c r="Y77" i="2" l="1"/>
  <c r="Y71" i="2"/>
  <c r="Y76" i="2"/>
  <c r="X71" i="2"/>
  <c r="Z71" i="2" s="1"/>
  <c r="Y74" i="2"/>
  <c r="X73" i="2"/>
  <c r="Z73" i="2" s="1"/>
  <c r="X75" i="2"/>
  <c r="Z75" i="2" s="1"/>
  <c r="Y73" i="2"/>
  <c r="Y75" i="2"/>
  <c r="X76" i="2"/>
  <c r="Z76" i="2" s="1"/>
  <c r="X78" i="2"/>
  <c r="Z78" i="2" s="1"/>
  <c r="Y72" i="2"/>
  <c r="X77" i="2"/>
  <c r="Z77" i="2" s="1"/>
  <c r="X74" i="2"/>
  <c r="Z74" i="2" s="1"/>
  <c r="X72" i="2"/>
  <c r="Z72" i="2" s="1"/>
  <c r="Y78" i="2"/>
  <c r="Y79" i="2"/>
  <c r="X79" i="2"/>
  <c r="Z79" i="2" s="1"/>
  <c r="V34" i="2" l="1"/>
  <c r="V35" i="2"/>
  <c r="W39" i="2"/>
  <c r="V70" i="2"/>
  <c r="W66" i="2"/>
  <c r="Y66" i="2" s="1"/>
  <c r="W68" i="2"/>
  <c r="Y68" i="2" s="1"/>
  <c r="W69" i="2"/>
  <c r="Y69" i="2" s="1"/>
  <c r="V67" i="2"/>
  <c r="W59" i="2"/>
  <c r="Y59" i="2" s="1"/>
  <c r="W63" i="2"/>
  <c r="Y63" i="2" s="1"/>
  <c r="V60" i="2"/>
  <c r="V61" i="2"/>
  <c r="V65" i="2"/>
  <c r="V62" i="2"/>
  <c r="W38" i="2" l="1"/>
  <c r="V68" i="2"/>
  <c r="V39" i="2"/>
  <c r="W37" i="2"/>
  <c r="V38" i="2"/>
  <c r="W36" i="2"/>
  <c r="V37" i="2"/>
  <c r="W35" i="2"/>
  <c r="V36" i="2"/>
  <c r="W34" i="2"/>
  <c r="X68" i="2"/>
  <c r="Z68" i="2" s="1"/>
  <c r="V69" i="2"/>
  <c r="X59" i="2"/>
  <c r="Z59" i="2" s="1"/>
  <c r="X64" i="2"/>
  <c r="X67" i="2"/>
  <c r="Z67" i="2" s="1"/>
  <c r="W67" i="2"/>
  <c r="Y67" i="2" s="1"/>
  <c r="X66" i="2"/>
  <c r="Z66" i="2" s="1"/>
  <c r="X70" i="2"/>
  <c r="Z70" i="2" s="1"/>
  <c r="V66" i="2"/>
  <c r="W70" i="2"/>
  <c r="Y70" i="2" s="1"/>
  <c r="X69" i="2"/>
  <c r="Z69" i="2" s="1"/>
  <c r="X63" i="2"/>
  <c r="W62" i="2"/>
  <c r="Y62" i="2" s="1"/>
  <c r="W65" i="2"/>
  <c r="Y65" i="2" s="1"/>
  <c r="W61" i="2"/>
  <c r="Y61" i="2" s="1"/>
  <c r="W64" i="2"/>
  <c r="Y64" i="2" s="1"/>
  <c r="W60" i="2"/>
  <c r="Y60" i="2" s="1"/>
  <c r="X62" i="2"/>
  <c r="X65" i="2"/>
  <c r="X61" i="2"/>
  <c r="V59" i="2"/>
  <c r="X60" i="2"/>
  <c r="V63" i="2"/>
  <c r="V64" i="2"/>
  <c r="W44" i="2" l="1"/>
  <c r="W40" i="2"/>
  <c r="W33" i="2" l="1"/>
  <c r="Y37" i="2"/>
  <c r="X34" i="2"/>
  <c r="Z34" i="2" s="1"/>
  <c r="Y36" i="2"/>
  <c r="X36" i="2"/>
  <c r="Z36" i="2" s="1"/>
  <c r="X38" i="2"/>
  <c r="Z38" i="2" s="1"/>
  <c r="Y34" i="2"/>
  <c r="Y39" i="2"/>
  <c r="X37" i="2"/>
  <c r="Z37" i="2" s="1"/>
  <c r="Y38" i="2"/>
  <c r="Y35" i="2"/>
  <c r="X35" i="2"/>
  <c r="Z35" i="2" s="1"/>
  <c r="X39" i="2"/>
  <c r="Z39" i="2" s="1"/>
  <c r="Z63" i="2"/>
  <c r="Z64" i="2"/>
  <c r="Z62" i="2"/>
  <c r="Z65" i="2"/>
  <c r="Z60" i="2"/>
  <c r="Z61" i="2"/>
  <c r="V40" i="2"/>
  <c r="V44" i="2"/>
  <c r="X41" i="2"/>
  <c r="Z41" i="2" s="1"/>
  <c r="Y44" i="2"/>
  <c r="X33" i="2"/>
  <c r="Z33" i="2" s="1"/>
  <c r="X42" i="2"/>
  <c r="Z42" i="2" s="1"/>
  <c r="X40" i="2"/>
  <c r="Z40" i="2" s="1"/>
  <c r="V33" i="2"/>
  <c r="X43" i="2"/>
  <c r="Z43" i="2" s="1"/>
  <c r="Y40" i="2"/>
  <c r="V41" i="2"/>
  <c r="X44" i="2"/>
  <c r="Z44" i="2" s="1"/>
  <c r="Y33" i="2"/>
  <c r="W41" i="2"/>
  <c r="Y41" i="2" s="1"/>
  <c r="W43" i="2"/>
  <c r="Y43" i="2" s="1"/>
  <c r="W42" i="2"/>
  <c r="Y42" i="2" s="1"/>
  <c r="V43" i="2"/>
  <c r="V42" i="2"/>
  <c r="W6" i="2"/>
  <c r="Y6" i="2" s="1"/>
  <c r="W8" i="2"/>
  <c r="Y8" i="2" s="1"/>
  <c r="W7" i="2"/>
  <c r="Y7" i="2" s="1"/>
  <c r="W5" i="2"/>
  <c r="Y5" i="2" s="1"/>
  <c r="W3" i="2"/>
  <c r="Y3" i="2" s="1"/>
  <c r="W4" i="2"/>
  <c r="Y4" i="2" s="1"/>
  <c r="W13" i="2"/>
  <c r="Y13" i="2" s="1"/>
  <c r="W9" i="2"/>
  <c r="Y9" i="2" s="1"/>
  <c r="W10" i="2"/>
  <c r="Y10" i="2" s="1"/>
  <c r="W12" i="2"/>
  <c r="Y12" i="2" s="1"/>
  <c r="W11" i="2"/>
  <c r="Y11" i="2" s="1"/>
  <c r="W18" i="2"/>
  <c r="Y18" i="2" s="1"/>
  <c r="W15" i="2"/>
  <c r="Y15" i="2" s="1"/>
  <c r="W16" i="2"/>
  <c r="Y16" i="2" s="1"/>
  <c r="W21" i="2"/>
  <c r="Y21" i="2" s="1"/>
  <c r="W14" i="2"/>
  <c r="Y14" i="2" s="1"/>
  <c r="W20" i="2"/>
  <c r="Y20" i="2" s="1"/>
  <c r="W19" i="2"/>
  <c r="Y19" i="2" s="1"/>
  <c r="W17" i="2"/>
  <c r="Y17" i="2" s="1"/>
  <c r="W23" i="2"/>
  <c r="Y23" i="2" s="1"/>
  <c r="W29" i="2"/>
  <c r="Y29" i="2" s="1"/>
  <c r="W28" i="2"/>
  <c r="Y28" i="2" s="1"/>
  <c r="W22" i="2"/>
  <c r="Y22" i="2" s="1"/>
  <c r="W24" i="2"/>
  <c r="Y24" i="2" s="1"/>
  <c r="W26" i="2"/>
  <c r="Y26" i="2" s="1"/>
  <c r="W25" i="2"/>
  <c r="Y25" i="2" s="1"/>
  <c r="W27" i="2"/>
  <c r="Y27" i="2" s="1"/>
  <c r="W2" i="2"/>
  <c r="Y2" i="2" s="1"/>
  <c r="X6" i="2" l="1"/>
  <c r="Z6" i="2" s="1"/>
  <c r="X8" i="2"/>
  <c r="Z8" i="2" s="1"/>
  <c r="X7" i="2"/>
  <c r="Z7" i="2" s="1"/>
  <c r="X5" i="2"/>
  <c r="Z5" i="2" s="1"/>
  <c r="X3" i="2"/>
  <c r="Z3" i="2" s="1"/>
  <c r="X4" i="2"/>
  <c r="Z4" i="2" s="1"/>
  <c r="X13" i="2"/>
  <c r="Z13" i="2" s="1"/>
  <c r="X9" i="2"/>
  <c r="Z9" i="2" s="1"/>
  <c r="X10" i="2"/>
  <c r="Z10" i="2" s="1"/>
  <c r="X12" i="2"/>
  <c r="Z12" i="2" s="1"/>
  <c r="X11" i="2"/>
  <c r="Z11" i="2" s="1"/>
  <c r="X18" i="2"/>
  <c r="Z18" i="2" s="1"/>
  <c r="X15" i="2"/>
  <c r="Z15" i="2" s="1"/>
  <c r="X16" i="2"/>
  <c r="Z16" i="2" s="1"/>
  <c r="X21" i="2"/>
  <c r="Z21" i="2" s="1"/>
  <c r="X14" i="2"/>
  <c r="Z14" i="2" s="1"/>
  <c r="X20" i="2"/>
  <c r="Z20" i="2" s="1"/>
  <c r="X19" i="2"/>
  <c r="Z19" i="2" s="1"/>
  <c r="X17" i="2"/>
  <c r="Z17" i="2" s="1"/>
  <c r="X23" i="2"/>
  <c r="Z23" i="2" s="1"/>
  <c r="X29" i="2"/>
  <c r="Z29" i="2" s="1"/>
  <c r="X28" i="2"/>
  <c r="Z28" i="2" s="1"/>
  <c r="X22" i="2"/>
  <c r="Z22" i="2" s="1"/>
  <c r="X24" i="2"/>
  <c r="Z24" i="2" s="1"/>
  <c r="X26" i="2"/>
  <c r="Z26" i="2" s="1"/>
  <c r="X25" i="2"/>
  <c r="Z25" i="2" s="1"/>
  <c r="X27" i="2"/>
  <c r="Z27" i="2" s="1"/>
  <c r="X2" i="2"/>
  <c r="Z2" i="2" s="1"/>
</calcChain>
</file>

<file path=xl/sharedStrings.xml><?xml version="1.0" encoding="utf-8"?>
<sst xmlns="http://schemas.openxmlformats.org/spreadsheetml/2006/main" count="1454" uniqueCount="323">
  <si>
    <t>Scorer</t>
  </si>
  <si>
    <t>Num of Match</t>
  </si>
  <si>
    <t>TP</t>
  </si>
  <si>
    <t>FN</t>
  </si>
  <si>
    <t>FP</t>
  </si>
  <si>
    <t>TN</t>
  </si>
  <si>
    <t>Recall</t>
  </si>
  <si>
    <t>Specificity</t>
  </si>
  <si>
    <t>Precision</t>
  </si>
  <si>
    <t>Accuracy</t>
  </si>
  <si>
    <t>F1 Score</t>
  </si>
  <si>
    <t>Missed Opportunity</t>
  </si>
  <si>
    <t>AUC</t>
  </si>
  <si>
    <t>Ratio</t>
  </si>
  <si>
    <t>Partial Ratio</t>
  </si>
  <si>
    <t>Token Set Ratio</t>
  </si>
  <si>
    <t>Partial Token Set Ratio</t>
  </si>
  <si>
    <t>Token Sort Ratio</t>
  </si>
  <si>
    <t>Partial Token Sort Ratio</t>
  </si>
  <si>
    <t>Fuzzywuzzy</t>
  </si>
  <si>
    <t>Edit Based</t>
  </si>
  <si>
    <t>Levenshtein</t>
  </si>
  <si>
    <t>Damerau-Levenshtein</t>
  </si>
  <si>
    <t>Jaro</t>
  </si>
  <si>
    <t>Jaro-Winkler</t>
  </si>
  <si>
    <t>Hamming</t>
  </si>
  <si>
    <t>Group</t>
  </si>
  <si>
    <t>Token Based</t>
  </si>
  <si>
    <t>2-grams Cosine</t>
  </si>
  <si>
    <t>2-grams Jaccard</t>
  </si>
  <si>
    <t>2-grams Dice</t>
  </si>
  <si>
    <t>2-grams Overlap Coefficient</t>
  </si>
  <si>
    <t>2-grams Tversky Index</t>
  </si>
  <si>
    <t>3-grams Cosine</t>
  </si>
  <si>
    <t>3-grams Jaccard</t>
  </si>
  <si>
    <t>3-grams Dice</t>
  </si>
  <si>
    <t>Hybrid Based</t>
  </si>
  <si>
    <t>Levenshtein Monge-Elkan</t>
  </si>
  <si>
    <t>Jaro Monge-Elkan</t>
  </si>
  <si>
    <t>JaroWinkler Monge-Elkan</t>
  </si>
  <si>
    <t>Editex Monge-Elkan</t>
  </si>
  <si>
    <t>Levenshtein SoftTfIdf</t>
  </si>
  <si>
    <t>Jaro SoftTfIdf</t>
  </si>
  <si>
    <t>JaroWinkler SoftTfIdf</t>
  </si>
  <si>
    <t>Editex SoftTfIdf</t>
  </si>
  <si>
    <t>Algorithm</t>
  </si>
  <si>
    <t>Control</t>
  </si>
  <si>
    <t>Miss</t>
  </si>
  <si>
    <t>Hit</t>
  </si>
  <si>
    <t>Adjusted Hit</t>
  </si>
  <si>
    <t>Adjusted Miss</t>
  </si>
  <si>
    <t>Score Alg 1</t>
  </si>
  <si>
    <t>+/-</t>
  </si>
  <si>
    <t>Yield Ratio</t>
  </si>
  <si>
    <t>Holistic Score</t>
  </si>
  <si>
    <t>Standard name (INN)</t>
  </si>
  <si>
    <t>Variants</t>
  </si>
  <si>
    <t>Hidden reference variants (16/12/16)</t>
  </si>
  <si>
    <t>amitriptyline</t>
  </si>
  <si>
    <t>amitiptyline, amitriptilin, amitriptiline, amitriptillin, amitriptilline, amitriptyine, amitriptylin, amitriptyllin, amitriptylline, amitryptilin, amitryptiline, amitryptillin, amitryptilline, amitryptylin, amitryptyline, amitryptyllin, amitryptylline, amytriptilin, amytriptiline, amytriptillin, amytriptilline, amytriptylin, amytriptylin, amytriptyline, amytriptyline, amytriptyllin, amytriptyllin, amytriptylline, amytriptylline, amytryptilin, amytryptiline, amytryptillin, amytryptilline</t>
  </si>
  <si>
    <t>amoxicillin</t>
  </si>
  <si>
    <t>amoxicylin, amoxicyline, amoxicyllin, amoxicylline, amoxycilin, amoxyciline, amoxycillin, amoxycilline, amoxycylin, amoxycyline, amoxycyllin, amoxycylline</t>
  </si>
  <si>
    <t>azathioprine</t>
  </si>
  <si>
    <t>azathiaprin, azathiaprine, azathioprin, azothiaprine, azothioprin, azothioprine</t>
  </si>
  <si>
    <t>capecitabine</t>
  </si>
  <si>
    <t>capacitabine, capcitabine, capecitabene, capecitabin, capecitibine</t>
  </si>
  <si>
    <t>carbamazepine</t>
  </si>
  <si>
    <t>cabamazepine, carbamazapine, carbamazepin, carbamazipine, carbamezepine, carbazepine, carbemazepine</t>
  </si>
  <si>
    <t>ciprofloxacin</t>
  </si>
  <si>
    <t>ciprafloxacin, ciprofloksacin, ciprofloxacine, ciprofloxacyn, ciprofloxasin, ciprofloxicin, cirpofloxacin, cyprofloxacin</t>
  </si>
  <si>
    <t>clotrimazole</t>
  </si>
  <si>
    <t>clotimazole, clotrimasole, clotrimazol, clotrimoxazole, cotrimazole, cotrimazole</t>
  </si>
  <si>
    <t>cotrimoxazole</t>
  </si>
  <si>
    <t>clotimazole, clotrimasole, clotrimazol, clotrimazole, clotrimoxazole, cotrimazole</t>
  </si>
  <si>
    <t>dipyridamole</t>
  </si>
  <si>
    <t>dipiridamol, dipiridamole, dipirydamol, dipirydamole, dipyramidol, dipyramidole, dipyridamol, dypiridamol, dypiridamol, dypiridamole, dypirydamol, dypyridamole</t>
  </si>
  <si>
    <t>fidaxomicin</t>
  </si>
  <si>
    <t>fidaxomycin, fidoxamicin, fidoxamycin</t>
  </si>
  <si>
    <t>filgrastim</t>
  </si>
  <si>
    <t>filgastrim, filgrastime</t>
  </si>
  <si>
    <t>fosfomycin</t>
  </si>
  <si>
    <t>fosfomicin, fosfomicine, fosfomycine, fosphomycin, phosfomicin, phosfomicine, phosfomycin, phosfomycine, phosphomicin, phosphomicine, phosphomycin, phosphomycine</t>
  </si>
  <si>
    <t>furosemide</t>
  </si>
  <si>
    <t xml:space="preserve">fruosemide, frusamide, frusemide, furosamide, furosemid, furosmide, fursemid, fursemide </t>
  </si>
  <si>
    <t>gentamicin</t>
  </si>
  <si>
    <t>gentamicine, gentamicyn, gentamycin, gentamycine, gentamycyn, gentimicin, gentimicine, gentimicyn, gentimicyn, gentimycin, gentimycine, gentimycyn</t>
  </si>
  <si>
    <t>goserelin</t>
  </si>
  <si>
    <t>gosereline, goserilin, goseriline</t>
  </si>
  <si>
    <t>granisetron</t>
  </si>
  <si>
    <t>granisetrone, granisteron, granisterone, granysetron, granysetrone, granysteron, granysterone</t>
  </si>
  <si>
    <t>ipratropium</t>
  </si>
  <si>
    <t>ipatropium, ipratropium, ipetropium, ipretopium, ipitropium, ipritopium</t>
  </si>
  <si>
    <t>lamotrigine</t>
  </si>
  <si>
    <t>lamotragene, lamotragin, lamotragine, lemotragin, lemotragine, lemotrigin, lemotrigine, lymotragin, lymotragine, lymotrigin, lymotrigine</t>
  </si>
  <si>
    <t>levetiracetam</t>
  </si>
  <si>
    <t>levatiracetam, levetirecetam, levetirecetame, levetiracetem, levetyracetam, leviteracetam, levitiracetam, levotiracetam</t>
  </si>
  <si>
    <t>mirtazapine</t>
  </si>
  <si>
    <t>mirtazapin, mirtazepin, mirtazepine, mirtazipin, mirtazipine, mirtazpine, mirtazypin, mirtazypine</t>
  </si>
  <si>
    <t>mycophenolate</t>
  </si>
  <si>
    <t>mycofenalat, mycofenalate, micofenolat, micofenolate, micophenolat, micophenolate, mycofenolat, mycofenolate, mycophenalat, mycophenalate, mycophenolat, mycophenolate</t>
  </si>
  <si>
    <t>netilmicin</t>
  </si>
  <si>
    <t>metilmicin, metilmicine, metilmicyn, metilmycin, metilmycine, metilmycyn, metylmicin, metylmicine, metylmicyn, metylmycin, metylmycine, metylmycyn, netilmicine, netilmicyn, netilmycin, netilmycine, netilmycyn, netylmicin, netylmicine, netylmicyn, netylmycin, netylmycine, netylmycyn</t>
  </si>
  <si>
    <t>nortriptyline</t>
  </si>
  <si>
    <t>nortiptylin, nortiptylin, nortiptyline, nortiptyllin, nortiptyllin, nortiptylline, nortriptilin, nortriptiline, nortriptillin, nortriptilline, nortriptylin, nortriptylin, nortriptyllin, nortriptylline, nortryptilin, nortryptiline, nortryptillin, nortryptilline, nortryptylin, nortryptyline, nortryptyllin, nortryptylline, notiptylin, notiptyline, notiptyllin, notiptylline, notriptylin, notriptylin, notriptyline, notriptyllin, notriptyllin, notriptylline</t>
  </si>
  <si>
    <t>opioid</t>
  </si>
  <si>
    <t>opiod, opoid</t>
  </si>
  <si>
    <t>pentoxifylline</t>
  </si>
  <si>
    <t>pentoxifilin, pentoxifiline, pentoxifillin, pentoxifilline, pentoxifylin, pentoxifyline, pentoxifyllin, pentoxiphilin, pentoxiphiline, pentoxiphillin, pentoxiphilline, pentoxiphylin, pentoxiphyline, pentoxiphyllin, pentoxiphylline, pentoxyfilin, pentoxyfiline, pentoxyfillin, pentoxyfilline, pentoxyfylin, pentoxyfyline, pentoxyfyllin, pentoxyfylline, pentoxyphilin, pentoxyphiline, pentoxyphillin, pentoxyphilline, pentoxyphylin, pentoxyphyline, pentoxyphyllin, pentoxyphylline</t>
  </si>
  <si>
    <t>phenytoin</t>
  </si>
  <si>
    <t>fenitoin, fenitoine, fenytoin, fenytoine, phenytion, phenitoin, phenitoine, phenytoine</t>
  </si>
  <si>
    <t>propranolol</t>
  </si>
  <si>
    <t>popranolol, popranolole, propanalol, propanalole, propanolol, propranolole</t>
  </si>
  <si>
    <t>sertraline</t>
  </si>
  <si>
    <t>sertalin, sertaline, sertralin, setralin, setraline</t>
  </si>
  <si>
    <t>trazodone</t>
  </si>
  <si>
    <t>tradozon, tradozone, trazadon, trazadone, trazodon</t>
  </si>
  <si>
    <t>venlafaxine</t>
  </si>
  <si>
    <t>vanlafaxin, vanlafaxine, venlafaxin, venalfaxin, venalfaxine</t>
  </si>
  <si>
    <t>acetylcysteine</t>
  </si>
  <si>
    <t>acetlycystein, acetlycysteine, acetycystein, acetycysteine, acetylcisteine, acetylcistein, acetylcistin, acetylcistine, acetylcystein, acetylcystin, acetylcystine</t>
  </si>
  <si>
    <t>capsaicin</t>
  </si>
  <si>
    <t>capsacin, capsacine, capsaicine, capsaisin, capsaisine, capsicain, capsicaine, capsicin, capsicine, caspaicin, caspacin, caspacine, caspaicine, caspaisin, caspaisine, caspicain, caspicaine, caspicin, caspicine</t>
  </si>
  <si>
    <t xml:space="preserve">chloroquine </t>
  </si>
  <si>
    <t>chloraquin, chloraquine, chloroquin, cloroquin, cloroquine, chlorokin, chlorokine, chlorquin, chlorquine, kloroquin, kloroquine</t>
  </si>
  <si>
    <t>domperidone</t>
  </si>
  <si>
    <t>dompederon, dompederone, domperadon, domperadone, domperedon, domperedone, domperidin, domperidine, domperidon, domperodon, domperodone, donperidon, donperidone, doperedon, doperedone</t>
  </si>
  <si>
    <t>doxepin</t>
  </si>
  <si>
    <t>doksapin, doksapine, doksepin, doksepine, doxapin, doxapine, doxepen, doxepene, doxepine, doxpin, doxpine</t>
  </si>
  <si>
    <t>fludarabine</t>
  </si>
  <si>
    <t>fludarabin, fludarebin, fludarebine, fludaribin, fludaribine, fluodarabin, fluodarabine, fudarabin, fudabarine, fudarebin, fudarebine, fudaribin, fudaribine, fuodarabin, fuodarabine, fudabarine</t>
  </si>
  <si>
    <t>fluocinolone</t>
  </si>
  <si>
    <t>flosinolon, flosinolone, floucinolon, floucinolone, floucynilon, floucynilone, flousinolon, flousinolone, flucinolon, flucinolone, fluocinalon, fluocinalone, fluocinilon, fluocinilone, fluocinolon, fluosinolon, fluosinolone, fluosynolon, fluosynolone, flusinolon, flusinolone</t>
  </si>
  <si>
    <t>hydrocortisone</t>
  </si>
  <si>
    <t>hidrocortason, hidrocortasone, hidrocorteson, hidrocortesone, hidrocortison, hidrocortisone, hidrocortyson, hidrocortysone, hydrecortison, hydrecortisone, hydrocortason, hydrocortasone, hydrocorteson, hydrocortesone, hydrocortison, hydrocortyson, hydrocortysone</t>
  </si>
  <si>
    <t xml:space="preserve">lopinavir </t>
  </si>
  <si>
    <t>lopinavire, lopinevir, lopinevire, lopinivir, lopinivire, lopinovir, lopinovire, lopynavir, lopynavire, lovinipir, lovinipire, olpinavir, olpinavire, olpynavir, olpynavire</t>
  </si>
  <si>
    <t>mannitol</t>
  </si>
  <si>
    <t>manatol, manatole, manetol, manetole, manitol, manitole, mannatol, mannatole, mannetol, mannetole, mannotol, mannotole, manotol, manotole</t>
  </si>
  <si>
    <t>melatonin</t>
  </si>
  <si>
    <t>malatonin, malatonine, melatonine, melatonnin, melatonnine, meletonin, meletonine, melitonin, melitonine, mellatonin, mellatonine</t>
  </si>
  <si>
    <t>midazolam</t>
  </si>
  <si>
    <t>medazalam, medazalame, medazolam, medazolame, midazalam, midazalame, midazolame, midazolan, nidazolam, nidazolame</t>
  </si>
  <si>
    <t>minoxidil</t>
  </si>
  <si>
    <t>manoxidil, manoxidile, menoxidil, menoxidile, minoksidil, minoksidile, minoxadil, minoxadile, minoxedil, minoxedile, minoxidil, minoxidile, minoxidile, minoxidill, minoxidille, minoxidyl, minoxidyle, minoxodil, minoxodile, minoxydyl, minoxydyle, mynoxidil, mynoxidile, mynoxidyl, mynoxidyle, mynoxydil, mynoxydile, mynoxydyl, mynoxydyle</t>
  </si>
  <si>
    <t>naloxone</t>
  </si>
  <si>
    <t>maloxon, maloxone, nalloxon, nalloxone, nalokson, naloksone, naloxen, naloxene, naloxin, naloxine, naloxon, neloxon, neloxone, niloxon, niloxone, noloxon, noloxone</t>
  </si>
  <si>
    <t>olanzapine</t>
  </si>
  <si>
    <t>olanapin, olanapine, olanzapin, olanzepin, olanzepine, olanzipine, olenzapin, olenzapine, ollanzapin, ollanzapine, olapazin, olapazine</t>
  </si>
  <si>
    <t>oxycodone</t>
  </si>
  <si>
    <t>oksicodon, oksicodone, oxecodon, oxecodone, oxicodon, oxicodone, oxycodon, oxydocon, oxydocone</t>
  </si>
  <si>
    <t>oxytetracycline</t>
  </si>
  <si>
    <t>oxitetraciclin, oxitetracicline, oxitetracyclin, oxitetracycline, oxytetracyclin, oxytetracycline, oxytetraciclin, oxytetracicline, oxitetracilin, oxitetracicine, oxitetracylin, oxitetracyline, oxytetracylin, oxytetracyline, oxytetracilin, oxytetraciline, oxitetracicin, oxitetracicine, oxitetracycin, oxitetracycine, oxytetracycin, oxytetracycine, oxytetracicin, oxytetracicine</t>
  </si>
  <si>
    <t>paracetamol</t>
  </si>
  <si>
    <t>paracetamole, paracettamol, paracettamole, paracetemol, paracetemole, paracetimol, paracetimole, parecetamol, parecetemole, parecetemole, paracitamol, paracitamole, paricetimol, paricetimole, parasetamole, parasettamol, parasettamole, parasetemol, parasetemole, parasetimol, parasetimole, paresetamol, paresetemole, paresetemole, parasitamol, parasitamole, parisetimol, parisetimole, rapacetamol, rapacetamole, rapacettamol, rapacettamole, rapacetemol, rapacetemole, rapacetimol, rapacetimole, rapecetamol, rapecetemole, rapecetemole, rapacitamol, rapacitamole, rapicetimol, rapicetimole</t>
  </si>
  <si>
    <t>penicillin</t>
  </si>
  <si>
    <t>nepicillin, nepicilline, nepicyllin, nepicylline, panicillin, panicilline, panicyllin, panicylline, penacillin, penacilline, penacyllin, penacylline, penecillin, penecilline, penecyllin, penecylline, penicilin, peniciline, penicilline, penicylin, penicyline, penicylline, penisillin, penisilline, penisyllin, penisylline</t>
  </si>
  <si>
    <t>perphenazine</t>
  </si>
  <si>
    <t>perfenazin, perfenazine, perphenazin, perphenyzin, perphenyzine, prephenazin, prephenazine</t>
  </si>
  <si>
    <t>prednisolone</t>
  </si>
  <si>
    <t>pednisolon, pednisolone, prednisalon, prednisalone, predniselon, predniselone, prednisolin, prednisoline, prednisollon, prednisollone, prednisolone, prednysolon, prednysolone, prendisolon</t>
  </si>
  <si>
    <t>pyridoxine</t>
  </si>
  <si>
    <t>piridoxin, piridoxine, pirydoxin, pirydoxine, pyriddoxin, pyriddoxine, pyridoxin, pyrrhidoxin, pyrrhidoxine, pyrridoxin, pyrridoxine, pyrydoxin, pyrydoxine</t>
  </si>
  <si>
    <t>tacrolimus</t>
  </si>
  <si>
    <t>tacrolymus, tarcolimus, tarcolymus, tecrolimus, tecrolymus, ticrolimus, ticrolymus</t>
  </si>
  <si>
    <t>testosterone</t>
  </si>
  <si>
    <t>testasterone, testesterone, testisterone, testostarone, testosteron, testostirone, testasteron, testesteroe, testisteroe, testostaron, testostiron</t>
  </si>
  <si>
    <t>treosulfan</t>
  </si>
  <si>
    <t>treosulfam, treosulfam, treosulfame, treosulfan, treosulfan, treosulfane, treosulphan, treosulphane, triosulfan, triosulfane, trosulfan , trosulfane</t>
  </si>
  <si>
    <t>Misspelled Drug Names</t>
  </si>
  <si>
    <t>Correctly Spelled Drug Names</t>
  </si>
  <si>
    <t>Adj. Hit Rate</t>
  </si>
  <si>
    <t>Without Pre-processing</t>
  </si>
  <si>
    <t>With Pre-Processing</t>
  </si>
  <si>
    <t>PP</t>
  </si>
  <si>
    <t>Typo</t>
  </si>
  <si>
    <t>N</t>
  </si>
  <si>
    <t>Y</t>
  </si>
  <si>
    <t>Pre-Processing with Stop Words</t>
  </si>
  <si>
    <t>Hit Rate</t>
  </si>
  <si>
    <t>Adj Hit Rate</t>
  </si>
  <si>
    <t>Bal. Accuracy</t>
  </si>
  <si>
    <t>ATC code</t>
  </si>
  <si>
    <t>Drug Term</t>
  </si>
  <si>
    <t>Rank</t>
  </si>
  <si>
    <t>Score</t>
  </si>
  <si>
    <t>N06AB04</t>
  </si>
  <si>
    <t>citalopram</t>
  </si>
  <si>
    <t>escitalopram</t>
  </si>
  <si>
    <t>cilazapril</t>
  </si>
  <si>
    <t>iclaprim</t>
  </si>
  <si>
    <t>ketazolam</t>
  </si>
  <si>
    <t>Citalopram Hydrobromide</t>
  </si>
  <si>
    <t>N02AJ01</t>
  </si>
  <si>
    <t>N06AB10</t>
  </si>
  <si>
    <t>C09AA08</t>
  </si>
  <si>
    <t>J01EA03</t>
  </si>
  <si>
    <t>N05BA10</t>
  </si>
  <si>
    <t>Co-Codamol Codeine Phos/Paracetamol</t>
  </si>
  <si>
    <t>dihydrocodeine and paracetamol</t>
  </si>
  <si>
    <t>codeine and paracetamol</t>
  </si>
  <si>
    <t>oxycodone and paracetamol</t>
  </si>
  <si>
    <t>tramadol and paracetamol</t>
  </si>
  <si>
    <t>paracetamol, combinations with psycholeptics</t>
  </si>
  <si>
    <t>N02AJ06</t>
  </si>
  <si>
    <t>N02AJ17</t>
  </si>
  <si>
    <t>N02AJ13</t>
  </si>
  <si>
    <t>N02BE71</t>
  </si>
  <si>
    <t>Pre-Processed</t>
  </si>
  <si>
    <t>Calc Hit Rate</t>
  </si>
  <si>
    <t>No Match</t>
  </si>
  <si>
    <t>Match</t>
  </si>
  <si>
    <t>file</t>
  </si>
  <si>
    <t>pp-hybrid</t>
  </si>
  <si>
    <t>pp-edit</t>
  </si>
  <si>
    <t>hybrid</t>
  </si>
  <si>
    <t>pp-edit-spelling</t>
  </si>
  <si>
    <t>pp-token</t>
  </si>
  <si>
    <t>token</t>
  </si>
  <si>
    <t>edit</t>
  </si>
  <si>
    <t>pp</t>
  </si>
  <si>
    <t>misspell</t>
  </si>
  <si>
    <t>group</t>
  </si>
  <si>
    <t>random</t>
  </si>
  <si>
    <t>pp-edit-random</t>
  </si>
  <si>
    <t>pp-token-random</t>
  </si>
  <si>
    <t>pp-hybrid-random</t>
  </si>
  <si>
    <t>pp-token-spelling</t>
  </si>
  <si>
    <t>pp-hybrid-spelling</t>
  </si>
  <si>
    <t>Bal Accuracy</t>
  </si>
  <si>
    <t>Adj Hit</t>
  </si>
  <si>
    <t>Adj Miss</t>
  </si>
  <si>
    <t>Top 150 Prescribed Drugs</t>
  </si>
  <si>
    <t>Avg F1 Score</t>
  </si>
  <si>
    <t>Random Sampling (n=150)</t>
  </si>
  <si>
    <t>F1 Score Diff</t>
  </si>
  <si>
    <t>Hit Rate Diff</t>
  </si>
  <si>
    <t>No Pre-Processing</t>
  </si>
  <si>
    <t>Correctly Spelled Drug Names  (n=150)</t>
  </si>
  <si>
    <t>23 Incorrectly Spelled Drug Names (n=150)</t>
  </si>
  <si>
    <t>Bal Acc.</t>
  </si>
  <si>
    <t>Limit</t>
  </si>
  <si>
    <t>Adj Rate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</si>
  <si>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</si>
  <si>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</si>
  <si>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</si>
  <si>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</si>
  <si>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</si>
  <si>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</si>
  <si>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</si>
  <si>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</si>
  <si>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</si>
  <si>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</si>
  <si>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Threshold</t>
  </si>
  <si>
    <t>hydrocortisone and mydriatics</t>
  </si>
  <si>
    <t>hydrocortisone  combinations</t>
  </si>
  <si>
    <t>hydrocortisone and antiseptics</t>
  </si>
  <si>
    <t>hydrocortisone combinations</t>
  </si>
  <si>
    <t>hydrocortisone butyrate</t>
  </si>
  <si>
    <t>hydrocortisone and antibiotics</t>
  </si>
  <si>
    <t>S01BB01</t>
  </si>
  <si>
    <t>R01AD60</t>
  </si>
  <si>
    <t>A07EA02</t>
  </si>
  <si>
    <t>D07BA04</t>
  </si>
  <si>
    <t>A01AC03</t>
  </si>
  <si>
    <t>D07AB02</t>
  </si>
  <si>
    <t>D07CA01</t>
  </si>
  <si>
    <t>C05AA01</t>
  </si>
  <si>
    <t>D07AA02</t>
  </si>
  <si>
    <t>D07XA01</t>
  </si>
  <si>
    <t>ATC Code</t>
  </si>
  <si>
    <t>Hydrocortisone (Top 5)</t>
  </si>
  <si>
    <t>Hydrocortisone (Top 10)</t>
  </si>
  <si>
    <t>Threshold Cut-Off</t>
  </si>
  <si>
    <t>fuzzywuzzy</t>
  </si>
  <si>
    <t>pp-fuzzywuzzy</t>
  </si>
  <si>
    <t>pp-fuzzywuzzy-spelling</t>
  </si>
  <si>
    <t>fuzzywuzzy-random</t>
  </si>
  <si>
    <t>pp-fuzzywuzzy-random</t>
  </si>
  <si>
    <t>Without Pre-Processing</t>
  </si>
  <si>
    <t>Column1</t>
  </si>
  <si>
    <t>Column2</t>
  </si>
  <si>
    <t>Column3</t>
  </si>
  <si>
    <t>Column5</t>
  </si>
  <si>
    <t>Column6</t>
  </si>
  <si>
    <t>Column7</t>
  </si>
  <si>
    <t>Column8</t>
  </si>
  <si>
    <t>Column9</t>
  </si>
  <si>
    <t>Column10</t>
  </si>
  <si>
    <t>Column11</t>
  </si>
  <si>
    <t>Column13</t>
  </si>
  <si>
    <t>Column14</t>
  </si>
  <si>
    <t>Column15</t>
  </si>
  <si>
    <t>Column16</t>
  </si>
  <si>
    <t>Column17</t>
  </si>
  <si>
    <t>Incorrectly Spelled Drugs (n=150)</t>
  </si>
  <si>
    <t>Correctly Spelled Drugs (n=150)</t>
  </si>
  <si>
    <t>0.50</t>
  </si>
  <si>
    <t>0.55</t>
  </si>
  <si>
    <t>0.60</t>
  </si>
  <si>
    <t>0.65</t>
  </si>
  <si>
    <t>0.70</t>
  </si>
  <si>
    <t>0.75</t>
  </si>
  <si>
    <t>0.80</t>
  </si>
  <si>
    <t>0.85</t>
  </si>
  <si>
    <t>0.90</t>
  </si>
  <si>
    <t>Data Characteristics</t>
  </si>
  <si>
    <t>Count</t>
  </si>
  <si>
    <t>Subset %</t>
  </si>
  <si>
    <t>Total %</t>
  </si>
  <si>
    <t>Unique BNF Active Ingredient(s)</t>
  </si>
  <si>
    <t>Unique ATC Active Ingredient(s)</t>
  </si>
  <si>
    <t>Mapped to ATC</t>
  </si>
  <si>
    <t>Mapped to BNF (Unique ATCs)</t>
  </si>
  <si>
    <t>Single Ingredient</t>
  </si>
  <si>
    <t xml:space="preserve">     Mapped</t>
  </si>
  <si>
    <t xml:space="preserve">     Mapped to BNF</t>
  </si>
  <si>
    <t>Combination drugs</t>
  </si>
  <si>
    <t>ATC Referenced File (n=5034)</t>
  </si>
  <si>
    <t>BNF Full Data File (n=55706)</t>
  </si>
  <si>
    <t>Diff</t>
  </si>
  <si>
    <t>Column18</t>
  </si>
  <si>
    <t>diff</t>
  </si>
  <si>
    <t>Hit rate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</si>
</sst>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00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0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/>
    <xf numFmtId="164" fontId="0" fillId="0" borderId="0" xfId="0" applyNumberFormat="1" applyFont="1"/>
    <xf numFmtId="165" fontId="0" fillId="0" borderId="0" xfId="0" applyNumberFormat="1" applyFont="1"/>
    <xf numFmtId="166" fontId="0" fillId="0" borderId="0" xfId="0" applyNumberFormat="1" applyFont="1"/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164" fontId="0" fillId="0" borderId="0" xfId="0" applyNumberFormat="1"/>
    <xf numFmtId="165" fontId="0" fillId="0" borderId="0" xfId="0" applyNumberForma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6" fontId="0" fillId="0" borderId="0" xfId="0" applyNumberFormat="1"/>
    <xf numFmtId="1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0" borderId="0" xfId="0" applyFont="1"/>
    <xf numFmtId="0" fontId="2" fillId="2" borderId="0" xfId="2"/>
    <xf numFmtId="164" fontId="2" fillId="2" borderId="0" xfId="2" applyNumberFormat="1"/>
    <xf numFmtId="165" fontId="2" fillId="2" borderId="0" xfId="2" applyNumberFormat="1"/>
    <xf numFmtId="166" fontId="2" fillId="2" borderId="0" xfId="2" applyNumberFormat="1"/>
    <xf numFmtId="0" fontId="2" fillId="2" borderId="0" xfId="2" applyAlignment="1">
      <alignment horizontal="left"/>
    </xf>
    <xf numFmtId="1" fontId="2" fillId="2" borderId="0" xfId="2" applyNumberFormat="1"/>
    <xf numFmtId="165" fontId="0" fillId="0" borderId="0" xfId="1" applyNumberFormat="1" applyFont="1"/>
    <xf numFmtId="165" fontId="2" fillId="0" borderId="0" xfId="2" applyNumberFormat="1" applyFill="1"/>
    <xf numFmtId="0" fontId="4" fillId="0" borderId="0" xfId="0" applyFont="1" applyAlignment="1">
      <alignment vertical="top"/>
    </xf>
    <xf numFmtId="0" fontId="0" fillId="0" borderId="0" xfId="0" applyFont="1" applyAlignment="1">
      <alignment vertical="top"/>
    </xf>
    <xf numFmtId="164" fontId="4" fillId="0" borderId="0" xfId="0" applyNumberFormat="1" applyFont="1" applyAlignment="1">
      <alignment horizontal="right" vertical="top"/>
    </xf>
    <xf numFmtId="165" fontId="4" fillId="0" borderId="0" xfId="1" applyNumberFormat="1" applyFont="1" applyAlignment="1">
      <alignment horizontal="right" vertical="top"/>
    </xf>
    <xf numFmtId="164" fontId="0" fillId="0" borderId="0" xfId="0" applyNumberFormat="1" applyAlignment="1">
      <alignment horizontal="right" vertical="top"/>
    </xf>
    <xf numFmtId="164" fontId="0" fillId="0" borderId="0" xfId="0" applyNumberFormat="1" applyFont="1" applyAlignment="1">
      <alignment horizontal="right" vertical="top"/>
    </xf>
    <xf numFmtId="164" fontId="1" fillId="0" borderId="0" xfId="0" applyNumberFormat="1" applyFont="1" applyAlignment="1">
      <alignment horizontal="right" vertical="top"/>
    </xf>
    <xf numFmtId="165" fontId="0" fillId="0" borderId="0" xfId="1" applyNumberFormat="1" applyFont="1" applyAlignment="1">
      <alignment horizontal="right" vertical="top"/>
    </xf>
    <xf numFmtId="165" fontId="1" fillId="0" borderId="0" xfId="1" applyNumberFormat="1" applyFont="1" applyAlignment="1">
      <alignment horizontal="right" vertical="top"/>
    </xf>
    <xf numFmtId="165" fontId="2" fillId="2" borderId="0" xfId="1" applyNumberFormat="1" applyFill="1"/>
    <xf numFmtId="1" fontId="0" fillId="0" borderId="0" xfId="1" applyNumberFormat="1" applyFont="1"/>
    <xf numFmtId="1" fontId="0" fillId="0" borderId="0" xfId="0" applyNumberFormat="1" applyFont="1"/>
    <xf numFmtId="1" fontId="2" fillId="0" borderId="0" xfId="2" applyNumberFormat="1" applyFill="1"/>
    <xf numFmtId="165" fontId="2" fillId="0" borderId="0" xfId="1" applyNumberFormat="1" applyFont="1" applyAlignment="1">
      <alignment horizontal="right" vertical="top"/>
    </xf>
    <xf numFmtId="165" fontId="2" fillId="0" borderId="0" xfId="2" applyNumberFormat="1" applyFill="1" applyAlignment="1">
      <alignment horizontal="right"/>
    </xf>
    <xf numFmtId="165" fontId="1" fillId="0" borderId="0" xfId="2" applyNumberFormat="1" applyFont="1" applyFill="1" applyAlignment="1">
      <alignment horizontal="right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 vertical="top"/>
    </xf>
    <xf numFmtId="165" fontId="0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wrapText="1"/>
    </xf>
    <xf numFmtId="1" fontId="1" fillId="0" borderId="1" xfId="0" applyNumberFormat="1" applyFont="1" applyBorder="1" applyAlignment="1">
      <alignment horizontal="center" wrapText="1"/>
    </xf>
    <xf numFmtId="0" fontId="1" fillId="0" borderId="1" xfId="0" applyNumberFormat="1" applyFont="1" applyBorder="1" applyAlignment="1">
      <alignment horizontal="center" wrapText="1"/>
    </xf>
    <xf numFmtId="0" fontId="1" fillId="0" borderId="2" xfId="0" applyNumberFormat="1" applyFont="1" applyFill="1" applyBorder="1" applyAlignment="1">
      <alignment horizontal="center" wrapText="1"/>
    </xf>
    <xf numFmtId="164" fontId="2" fillId="0" borderId="0" xfId="2" applyNumberFormat="1" applyFill="1"/>
    <xf numFmtId="0" fontId="0" fillId="0" borderId="0" xfId="0" applyAlignment="1"/>
    <xf numFmtId="49" fontId="0" fillId="0" borderId="0" xfId="0" applyNumberFormat="1" applyAlignment="1">
      <alignment wrapText="1"/>
    </xf>
    <xf numFmtId="49" fontId="0" fillId="0" borderId="0" xfId="0" applyNumberForma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6" fillId="0" borderId="1" xfId="0" applyFont="1" applyBorder="1" applyAlignment="1">
      <alignment horizontal="center" vertical="top"/>
    </xf>
    <xf numFmtId="0" fontId="1" fillId="0" borderId="3" xfId="0" applyFont="1" applyBorder="1"/>
    <xf numFmtId="0" fontId="1" fillId="0" borderId="0" xfId="0" applyFont="1" applyFill="1" applyBorder="1"/>
    <xf numFmtId="0" fontId="1" fillId="0" borderId="3" xfId="0" applyFont="1" applyBorder="1" applyAlignment="1">
      <alignment wrapText="1"/>
    </xf>
    <xf numFmtId="2" fontId="0" fillId="0" borderId="0" xfId="0" applyNumberFormat="1"/>
    <xf numFmtId="0" fontId="1" fillId="0" borderId="3" xfId="0" quotePrefix="1" applyFont="1" applyBorder="1" applyAlignment="1">
      <alignment horizontal="center" wrapText="1"/>
    </xf>
    <xf numFmtId="0" fontId="1" fillId="0" borderId="0" xfId="0" applyFont="1" applyAlignment="1"/>
    <xf numFmtId="164" fontId="0" fillId="0" borderId="0" xfId="0" applyNumberFormat="1" applyBorder="1"/>
    <xf numFmtId="165" fontId="0" fillId="0" borderId="0" xfId="0" applyNumberFormat="1" applyBorder="1"/>
    <xf numFmtId="166" fontId="0" fillId="0" borderId="0" xfId="0" applyNumberFormat="1" applyBorder="1"/>
    <xf numFmtId="0" fontId="0" fillId="0" borderId="0" xfId="0" applyAlignment="1">
      <alignment horizontal="left" indent="1"/>
    </xf>
    <xf numFmtId="0" fontId="4" fillId="0" borderId="0" xfId="0" applyFont="1"/>
    <xf numFmtId="164" fontId="4" fillId="0" borderId="0" xfId="0" applyNumberFormat="1" applyFont="1" applyBorder="1"/>
    <xf numFmtId="165" fontId="4" fillId="0" borderId="0" xfId="0" applyNumberFormat="1" applyFont="1" applyBorder="1"/>
    <xf numFmtId="166" fontId="4" fillId="0" borderId="0" xfId="0" applyNumberFormat="1" applyFont="1" applyBorder="1"/>
    <xf numFmtId="164" fontId="4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0" fontId="1" fillId="0" borderId="3" xfId="0" applyFont="1" applyBorder="1" applyAlignment="1">
      <alignment horizontal="center" wrapText="1"/>
    </xf>
    <xf numFmtId="164" fontId="1" fillId="0" borderId="0" xfId="0" applyNumberFormat="1" applyFont="1" applyBorder="1"/>
    <xf numFmtId="164" fontId="5" fillId="0" borderId="0" xfId="0" applyNumberFormat="1" applyFont="1" applyBorder="1"/>
    <xf numFmtId="165" fontId="1" fillId="0" borderId="0" xfId="0" applyNumberFormat="1" applyFont="1" applyBorder="1"/>
    <xf numFmtId="166" fontId="1" fillId="0" borderId="0" xfId="0" applyNumberFormat="1" applyFont="1" applyBorder="1"/>
    <xf numFmtId="164" fontId="5" fillId="0" borderId="0" xfId="0" applyNumberFormat="1" applyFont="1"/>
    <xf numFmtId="1" fontId="1" fillId="0" borderId="0" xfId="0" applyNumberFormat="1" applyFont="1"/>
    <xf numFmtId="0" fontId="0" fillId="0" borderId="0" xfId="0" applyNumberFormat="1"/>
    <xf numFmtId="0" fontId="1" fillId="0" borderId="0" xfId="0" applyNumberFormat="1" applyFont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applyFont="1" applyBorder="1" applyAlignment="1">
      <alignment horizontal="right" wrapText="1"/>
    </xf>
    <xf numFmtId="0" fontId="1" fillId="0" borderId="3" xfId="0" quotePrefix="1" applyFont="1" applyBorder="1" applyAlignment="1">
      <alignment horizontal="right" wrapText="1"/>
    </xf>
    <xf numFmtId="0" fontId="9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wrapText="1"/>
    </xf>
    <xf numFmtId="0" fontId="8" fillId="0" borderId="0" xfId="0" applyNumberFormat="1" applyFont="1" applyAlignment="1">
      <alignment horizontal="center"/>
    </xf>
    <xf numFmtId="0" fontId="7" fillId="0" borderId="0" xfId="0" applyNumberFormat="1" applyFont="1" applyAlignment="1">
      <alignment horizontal="center"/>
    </xf>
    <xf numFmtId="0" fontId="10" fillId="0" borderId="0" xfId="0" applyNumberFormat="1" applyFont="1" applyAlignment="1">
      <alignment horizontal="center"/>
    </xf>
    <xf numFmtId="9" fontId="0" fillId="0" borderId="0" xfId="0" applyNumberFormat="1"/>
    <xf numFmtId="0" fontId="1" fillId="0" borderId="4" xfId="0" applyFont="1" applyBorder="1"/>
    <xf numFmtId="0" fontId="0" fillId="0" borderId="4" xfId="0" applyBorder="1"/>
    <xf numFmtId="165" fontId="0" fillId="0" borderId="4" xfId="0" applyNumberFormat="1" applyBorder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</cellXfs>
  <cellStyles count="3">
    <cellStyle name="40% - Accent6" xfId="2" builtinId="51"/>
    <cellStyle name="Normal" xfId="0" builtinId="0"/>
    <cellStyle name="Percent" xfId="1" builtinId="5"/>
  </cellStyles>
  <dxfs count="59">
    <dxf>
      <numFmt numFmtId="1" formatCode="0"/>
    </dxf>
    <dxf>
      <numFmt numFmtId="166" formatCode="0.0000"/>
    </dxf>
    <dxf>
      <numFmt numFmtId="165" formatCode="0.0%"/>
    </dxf>
    <dxf>
      <numFmt numFmtId="165" formatCode="0.0%"/>
    </dxf>
    <dxf>
      <numFmt numFmtId="164" formatCode="0.000"/>
    </dxf>
    <dxf>
      <numFmt numFmtId="164" formatCode="0.000"/>
    </dxf>
    <dxf>
      <numFmt numFmtId="164" formatCode="0.000"/>
    </dxf>
    <dxf>
      <numFmt numFmtId="1" formatCode="0"/>
    </dxf>
    <dxf>
      <numFmt numFmtId="166" formatCode="0.0000"/>
    </dxf>
    <dxf>
      <numFmt numFmtId="165" formatCode="0.0%"/>
    </dxf>
    <dxf>
      <numFmt numFmtId="165" formatCode="0.0%"/>
    </dxf>
    <dxf>
      <numFmt numFmtId="164" formatCode="0.000"/>
    </dxf>
    <dxf>
      <numFmt numFmtId="164" formatCode="0.000"/>
    </dxf>
    <dxf>
      <numFmt numFmtId="164" formatCode="0.00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numFmt numFmtId="1" formatCode="0"/>
    </dxf>
    <dxf>
      <numFmt numFmtId="166" formatCode="0.0000"/>
    </dxf>
    <dxf>
      <numFmt numFmtId="165" formatCode="0.0%"/>
    </dxf>
    <dxf>
      <numFmt numFmtId="165" formatCode="0.0%"/>
    </dxf>
    <dxf>
      <numFmt numFmtId="164" formatCode="0.000"/>
    </dxf>
    <dxf>
      <numFmt numFmtId="164" formatCode="0.000"/>
    </dxf>
    <dxf>
      <numFmt numFmtId="164" formatCode="0.000"/>
    </dxf>
    <dxf>
      <numFmt numFmtId="1" formatCode="0"/>
    </dxf>
    <dxf>
      <numFmt numFmtId="166" formatCode="0.0000"/>
    </dxf>
    <dxf>
      <numFmt numFmtId="165" formatCode="0.0%"/>
    </dxf>
    <dxf>
      <numFmt numFmtId="165" formatCode="0.0%"/>
    </dxf>
    <dxf>
      <numFmt numFmtId="164" formatCode="0.000"/>
    </dxf>
    <dxf>
      <numFmt numFmtId="164" formatCode="0.000"/>
    </dxf>
    <dxf>
      <numFmt numFmtId="164" formatCode="0.00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numFmt numFmtId="1" formatCode="0"/>
    </dxf>
    <dxf>
      <numFmt numFmtId="166" formatCode="0.0000"/>
    </dxf>
    <dxf>
      <numFmt numFmtId="165" formatCode="0.0%"/>
    </dxf>
    <dxf>
      <numFmt numFmtId="165" formatCode="0.0%"/>
    </dxf>
    <dxf>
      <numFmt numFmtId="164" formatCode="0.000"/>
    </dxf>
    <dxf>
      <numFmt numFmtId="164" formatCode="0.000"/>
    </dxf>
    <dxf>
      <numFmt numFmtId="164" formatCode="0.000"/>
    </dxf>
    <dxf>
      <numFmt numFmtId="1" formatCode="0"/>
    </dxf>
    <dxf>
      <numFmt numFmtId="166" formatCode="0.0000"/>
    </dxf>
    <dxf>
      <numFmt numFmtId="165" formatCode="0.0%"/>
    </dxf>
    <dxf>
      <numFmt numFmtId="165" formatCode="0.0%"/>
    </dxf>
    <dxf>
      <numFmt numFmtId="164" formatCode="0.000"/>
    </dxf>
    <dxf>
      <numFmt numFmtId="164" formatCode="0.000"/>
    </dxf>
    <dxf>
      <numFmt numFmtId="164" formatCode="0.00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'Threshold Tuning'!$I$1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'Threshold Tuning'!$A$2:$A$12</c:f>
              <c:numCache>
                <c:formatCode>0.00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0.99</c:v>
                </c:pt>
              </c:numCache>
            </c:numRef>
          </c:cat>
          <c:val>
            <c:numRef>
              <c:f>'Threshold Tuning'!$I$2:$I$12</c:f>
              <c:numCache>
                <c:formatCode>0.000</c:formatCode>
                <c:ptCount val="11"/>
                <c:pt idx="0">
                  <c:v>1</c:v>
                </c:pt>
                <c:pt idx="1">
                  <c:v>0.98936170212765961</c:v>
                </c:pt>
                <c:pt idx="2">
                  <c:v>0.98404255319148937</c:v>
                </c:pt>
                <c:pt idx="3">
                  <c:v>0.97340425531914898</c:v>
                </c:pt>
                <c:pt idx="4">
                  <c:v>0.97340425531914898</c:v>
                </c:pt>
                <c:pt idx="5">
                  <c:v>0.97340425531914898</c:v>
                </c:pt>
                <c:pt idx="6">
                  <c:v>0.97340425531914898</c:v>
                </c:pt>
                <c:pt idx="7">
                  <c:v>0.96276595744680848</c:v>
                </c:pt>
                <c:pt idx="8">
                  <c:v>0.96276595744680848</c:v>
                </c:pt>
                <c:pt idx="9">
                  <c:v>0.96276595744680848</c:v>
                </c:pt>
                <c:pt idx="10">
                  <c:v>0.96276595744680848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5-FE41-9D38-322F5DF583EC}"/>
            </c:ext>
          </c:extLst>
        </c:ser>
        <c:ser>
          <c:idx val="1"/>
          <c:order val="1"/>
          <c:tx>
            <c:strRef>
              <c:f>'Threshold Tuning'!$J$1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'Threshold Tuning'!$A$2:$A$12</c:f>
              <c:numCache>
                <c:formatCode>0.00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0.99</c:v>
                </c:pt>
              </c:numCache>
            </c:numRef>
          </c:cat>
          <c:val>
            <c:numRef>
              <c:f>'Threshold Tuning'!$J$2:$J$12</c:f>
              <c:numCache>
                <c:formatCode>0.000</c:formatCode>
                <c:ptCount val="11"/>
                <c:pt idx="0">
                  <c:v>8.5409252669039148E-2</c:v>
                </c:pt>
                <c:pt idx="1">
                  <c:v>0.17793594306049823</c:v>
                </c:pt>
                <c:pt idx="2">
                  <c:v>0.25800711743772242</c:v>
                </c:pt>
                <c:pt idx="3">
                  <c:v>0.41992882562277578</c:v>
                </c:pt>
                <c:pt idx="4">
                  <c:v>0.47153024911032027</c:v>
                </c:pt>
                <c:pt idx="5">
                  <c:v>0.57473309608540923</c:v>
                </c:pt>
                <c:pt idx="6">
                  <c:v>0.66370106761565839</c:v>
                </c:pt>
                <c:pt idx="7">
                  <c:v>0.83985765124555156</c:v>
                </c:pt>
                <c:pt idx="8">
                  <c:v>0.96619217081850539</c:v>
                </c:pt>
                <c:pt idx="9">
                  <c:v>0.98576512455516019</c:v>
                </c:pt>
                <c:pt idx="10">
                  <c:v>0.98576512455516019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35-FE41-9D38-322F5DF583EC}"/>
            </c:ext>
          </c:extLst>
        </c:ser>
        <c:ser>
          <c:idx val="2"/>
          <c:order val="2"/>
          <c:tx>
            <c:strRef>
              <c:f>'Threshold Tuning'!$K$1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'Threshold Tuning'!$A$2:$A$12</c:f>
              <c:numCache>
                <c:formatCode>0.00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0.99</c:v>
                </c:pt>
              </c:numCache>
            </c:numRef>
          </c:cat>
          <c:val>
            <c:numRef>
              <c:f>'Threshold Tuning'!$K$2:$K$12</c:f>
              <c:numCache>
                <c:formatCode>0.000</c:formatCode>
                <c:ptCount val="11"/>
                <c:pt idx="0">
                  <c:v>0.26780626780626782</c:v>
                </c:pt>
                <c:pt idx="1">
                  <c:v>0.28703703703703703</c:v>
                </c:pt>
                <c:pt idx="2">
                  <c:v>0.30730897009966779</c:v>
                </c:pt>
                <c:pt idx="3">
                  <c:v>0.35952848722986247</c:v>
                </c:pt>
                <c:pt idx="4">
                  <c:v>0.38124999999999998</c:v>
                </c:pt>
                <c:pt idx="5">
                  <c:v>0.43364928909952605</c:v>
                </c:pt>
                <c:pt idx="6">
                  <c:v>0.49193548387096775</c:v>
                </c:pt>
                <c:pt idx="7">
                  <c:v>0.66789667896678961</c:v>
                </c:pt>
                <c:pt idx="8">
                  <c:v>0.90500000000000003</c:v>
                </c:pt>
                <c:pt idx="9">
                  <c:v>0.95767195767195767</c:v>
                </c:pt>
                <c:pt idx="10">
                  <c:v>0.95767195767195767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35-FE41-9D38-322F5DF583EC}"/>
            </c:ext>
          </c:extLst>
        </c:ser>
        <c:ser>
          <c:idx val="3"/>
          <c:order val="3"/>
          <c:tx>
            <c:strRef>
              <c:f>'Threshold Tuning'!$L$1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'Threshold Tuning'!$A$2:$A$12</c:f>
              <c:numCache>
                <c:formatCode>0.00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0.99</c:v>
                </c:pt>
              </c:numCache>
            </c:numRef>
          </c:cat>
          <c:val>
            <c:numRef>
              <c:f>'Threshold Tuning'!$L$2:$L$12</c:f>
              <c:numCache>
                <c:formatCode>0.000</c:formatCode>
                <c:ptCount val="11"/>
                <c:pt idx="0">
                  <c:v>0.31466666666666665</c:v>
                </c:pt>
                <c:pt idx="1">
                  <c:v>0.38133333333333336</c:v>
                </c:pt>
                <c:pt idx="2">
                  <c:v>0.44</c:v>
                </c:pt>
                <c:pt idx="3">
                  <c:v>0.55866666666666664</c:v>
                </c:pt>
                <c:pt idx="4">
                  <c:v>0.59733333333333338</c:v>
                </c:pt>
                <c:pt idx="5">
                  <c:v>0.67466666666666664</c:v>
                </c:pt>
                <c:pt idx="6">
                  <c:v>0.74133333333333329</c:v>
                </c:pt>
                <c:pt idx="7">
                  <c:v>0.8706666666666667</c:v>
                </c:pt>
                <c:pt idx="8">
                  <c:v>0.96533333333333338</c:v>
                </c:pt>
                <c:pt idx="9">
                  <c:v>0.98</c:v>
                </c:pt>
                <c:pt idx="10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35-FE41-9D38-322F5DF583EC}"/>
            </c:ext>
          </c:extLst>
        </c:ser>
        <c:ser>
          <c:idx val="4"/>
          <c:order val="4"/>
          <c:tx>
            <c:strRef>
              <c:f>'Threshold Tuning'!$M$1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'Threshold Tuning'!$A$2:$A$12</c:f>
              <c:numCache>
                <c:formatCode>0.00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0.99</c:v>
                </c:pt>
              </c:numCache>
            </c:numRef>
          </c:cat>
          <c:val>
            <c:numRef>
              <c:f>'Threshold Tuning'!$M$2:$M$12</c:f>
              <c:numCache>
                <c:formatCode>0.000</c:formatCode>
                <c:ptCount val="11"/>
                <c:pt idx="0">
                  <c:v>0.42247191011235957</c:v>
                </c:pt>
                <c:pt idx="1">
                  <c:v>0.44497607655502391</c:v>
                </c:pt>
                <c:pt idx="2">
                  <c:v>0.46835443037974683</c:v>
                </c:pt>
                <c:pt idx="3">
                  <c:v>0.52510760401721668</c:v>
                </c:pt>
                <c:pt idx="4">
                  <c:v>0.54790419161676651</c:v>
                </c:pt>
                <c:pt idx="5">
                  <c:v>0.6</c:v>
                </c:pt>
                <c:pt idx="6">
                  <c:v>0.65357142857142858</c:v>
                </c:pt>
                <c:pt idx="7">
                  <c:v>0.78867102396514166</c:v>
                </c:pt>
                <c:pt idx="8">
                  <c:v>0.9329896907216495</c:v>
                </c:pt>
                <c:pt idx="9">
                  <c:v>0.96021220159151188</c:v>
                </c:pt>
                <c:pt idx="10">
                  <c:v>0.96021220159151188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35-FE41-9D38-322F5DF58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309728"/>
        <c:axId val="1169311360"/>
      </c:lineChart>
      <c:catAx>
        <c:axId val="116930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Threshold</a:t>
                </a:r>
                <a:r>
                  <a:rPr lang="en-US" sz="1400" baseline="0"/>
                  <a:t> Cut-off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311360"/>
        <c:crosses val="autoZero"/>
        <c:auto val="1"/>
        <c:lblAlgn val="ctr"/>
        <c:lblOffset val="100"/>
        <c:noMultiLvlLbl val="0"/>
      </c:catAx>
      <c:valAx>
        <c:axId val="11693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Performance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30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830724284464447"/>
          <c:y val="0.56461723534558184"/>
          <c:w val="0.43843800774903136"/>
          <c:h val="0.16602225503062115"/>
        </c:manualLayout>
      </c:layout>
      <c:overlay val="1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'Limit Tuning'!$I$1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'Limit Tuning'!$A$2:$A$11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'Limit Tuning'!$I$2:$I$11</c:f>
              <c:numCache>
                <c:formatCode>0.000</c:formatCode>
                <c:ptCount val="10"/>
                <c:pt idx="0">
                  <c:v>0.97744360902255634</c:v>
                </c:pt>
                <c:pt idx="1">
                  <c:v>0.97468354430379744</c:v>
                </c:pt>
                <c:pt idx="2">
                  <c:v>0.96511627906976749</c:v>
                </c:pt>
                <c:pt idx="3">
                  <c:v>0.96174863387978138</c:v>
                </c:pt>
                <c:pt idx="4">
                  <c:v>0.96276595744680848</c:v>
                </c:pt>
                <c:pt idx="5">
                  <c:v>0.96354166666666663</c:v>
                </c:pt>
                <c:pt idx="6">
                  <c:v>0.9642857142857143</c:v>
                </c:pt>
                <c:pt idx="7">
                  <c:v>0.96482412060301503</c:v>
                </c:pt>
                <c:pt idx="8">
                  <c:v>0.96534653465346532</c:v>
                </c:pt>
                <c:pt idx="9">
                  <c:v>0.96568627450980393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E-1145-9B70-BCB6874694BC}"/>
            </c:ext>
          </c:extLst>
        </c:ser>
        <c:ser>
          <c:idx val="1"/>
          <c:order val="1"/>
          <c:tx>
            <c:strRef>
              <c:f>'Limit Tuning'!$J$1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'Limit Tuning'!$A$2:$A$11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'Limit Tuning'!$J$2:$J$11</c:f>
              <c:numCache>
                <c:formatCode>0.000</c:formatCode>
                <c:ptCount val="10"/>
                <c:pt idx="0">
                  <c:v>0.94117647058823528</c:v>
                </c:pt>
                <c:pt idx="1">
                  <c:v>0.91549295774647887</c:v>
                </c:pt>
                <c:pt idx="2">
                  <c:v>0.9460431654676259</c:v>
                </c:pt>
                <c:pt idx="3">
                  <c:v>0.95923261390887293</c:v>
                </c:pt>
                <c:pt idx="4">
                  <c:v>0.96619217081850539</c:v>
                </c:pt>
                <c:pt idx="5">
                  <c:v>0.97175141242937857</c:v>
                </c:pt>
                <c:pt idx="6">
                  <c:v>0.97658079625292737</c:v>
                </c:pt>
                <c:pt idx="7">
                  <c:v>0.98001998001998003</c:v>
                </c:pt>
                <c:pt idx="8">
                  <c:v>0.98257839721254359</c:v>
                </c:pt>
                <c:pt idx="9">
                  <c:v>0.98456790123456794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2E-1145-9B70-BCB6874694BC}"/>
            </c:ext>
          </c:extLst>
        </c:ser>
        <c:ser>
          <c:idx val="2"/>
          <c:order val="2"/>
          <c:tx>
            <c:strRef>
              <c:f>'Limit Tuning'!$K$1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'Limit Tuning'!$A$2:$A$11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'Limit Tuning'!$K$2:$K$11</c:f>
              <c:numCache>
                <c:formatCode>0.000</c:formatCode>
                <c:ptCount val="10"/>
                <c:pt idx="0">
                  <c:v>0.99236641221374045</c:v>
                </c:pt>
                <c:pt idx="1">
                  <c:v>0.92771084337349397</c:v>
                </c:pt>
                <c:pt idx="2">
                  <c:v>0.91712707182320441</c:v>
                </c:pt>
                <c:pt idx="3">
                  <c:v>0.91191709844559588</c:v>
                </c:pt>
                <c:pt idx="4">
                  <c:v>0.90500000000000003</c:v>
                </c:pt>
                <c:pt idx="5">
                  <c:v>0.90243902439024393</c:v>
                </c:pt>
                <c:pt idx="6">
                  <c:v>0.90430622009569372</c:v>
                </c:pt>
                <c:pt idx="7">
                  <c:v>0.90566037735849059</c:v>
                </c:pt>
                <c:pt idx="8">
                  <c:v>0.90697674418604646</c:v>
                </c:pt>
                <c:pt idx="9">
                  <c:v>0.90783410138248843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2E-1145-9B70-BCB6874694BC}"/>
            </c:ext>
          </c:extLst>
        </c:ser>
        <c:ser>
          <c:idx val="3"/>
          <c:order val="3"/>
          <c:tx>
            <c:strRef>
              <c:f>'Limit Tuning'!$L$1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'Limit Tuning'!$A$2:$A$11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'Limit Tuning'!$L$2:$L$11</c:f>
              <c:numCache>
                <c:formatCode>0.000</c:formatCode>
                <c:ptCount val="10"/>
                <c:pt idx="0">
                  <c:v>0.97333333333333338</c:v>
                </c:pt>
                <c:pt idx="1">
                  <c:v>0.94666666666666666</c:v>
                </c:pt>
                <c:pt idx="2">
                  <c:v>0.95333333333333337</c:v>
                </c:pt>
                <c:pt idx="3">
                  <c:v>0.96</c:v>
                </c:pt>
                <c:pt idx="4">
                  <c:v>0.96533333333333338</c:v>
                </c:pt>
                <c:pt idx="5">
                  <c:v>0.97</c:v>
                </c:pt>
                <c:pt idx="6">
                  <c:v>0.97428571428571431</c:v>
                </c:pt>
                <c:pt idx="7">
                  <c:v>0.97750000000000004</c:v>
                </c:pt>
                <c:pt idx="8">
                  <c:v>0.98</c:v>
                </c:pt>
                <c:pt idx="9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2E-1145-9B70-BCB6874694BC}"/>
            </c:ext>
          </c:extLst>
        </c:ser>
        <c:ser>
          <c:idx val="4"/>
          <c:order val="4"/>
          <c:tx>
            <c:strRef>
              <c:f>'Limit Tuning'!$M$1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'Limit Tuning'!$A$2:$A$11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'Limit Tuning'!$M$2:$M$11</c:f>
              <c:numCache>
                <c:formatCode>0.000</c:formatCode>
                <c:ptCount val="10"/>
                <c:pt idx="0">
                  <c:v>0.98484848484848486</c:v>
                </c:pt>
                <c:pt idx="1">
                  <c:v>0.95061728395061729</c:v>
                </c:pt>
                <c:pt idx="2">
                  <c:v>0.94050991501416425</c:v>
                </c:pt>
                <c:pt idx="3">
                  <c:v>0.93617021276595747</c:v>
                </c:pt>
                <c:pt idx="4">
                  <c:v>0.9329896907216495</c:v>
                </c:pt>
                <c:pt idx="5">
                  <c:v>0.93198992443324935</c:v>
                </c:pt>
                <c:pt idx="6">
                  <c:v>0.93333333333333335</c:v>
                </c:pt>
                <c:pt idx="7">
                  <c:v>0.93430656934306566</c:v>
                </c:pt>
                <c:pt idx="8">
                  <c:v>0.93525179856115104</c:v>
                </c:pt>
                <c:pt idx="9">
                  <c:v>0.93586698337292162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2E-1145-9B70-BCB687469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003488"/>
        <c:axId val="1405304560"/>
      </c:lineChart>
      <c:catAx>
        <c:axId val="117000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Max</a:t>
                </a:r>
                <a:r>
                  <a:rPr lang="en-US" sz="1400" baseline="0"/>
                  <a:t> Number of Candidate Matches Returned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304560"/>
        <c:crosses val="autoZero"/>
        <c:auto val="1"/>
        <c:lblAlgn val="ctr"/>
        <c:lblOffset val="100"/>
        <c:noMultiLvlLbl val="0"/>
      </c:catAx>
      <c:valAx>
        <c:axId val="140530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 Performance</a:t>
                </a:r>
                <a:r>
                  <a:rPr lang="en-US" sz="1400" baseline="0"/>
                  <a:t> Score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0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187367204099488"/>
          <c:y val="0.56277085156022155"/>
          <c:w val="0.43223768903887017"/>
          <c:h val="0.17100940507436568"/>
        </c:manualLayout>
      </c:layout>
      <c:overlay val="1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63500</xdr:colOff>
      <xdr:row>16</xdr:row>
      <xdr:rowOff>38100</xdr:rowOff>
    </xdr:from>
    <xdr:to>
      <xdr:col>19</xdr:col>
      <xdr:colOff>177800</xdr:colOff>
      <xdr:row>29</xdr:row>
      <xdr:rowOff>139700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597EBCC5-F8AA-F145-BFAF-7A68276CC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14</xdr:row>
      <xdr:rowOff>177800</xdr:rowOff>
    </xdr:from>
    <xdr:to>
      <xdr:col>18</xdr:col>
      <xdr:colOff>412750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3A8B37-0642-1940-86B4-2A6B9590C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308EFC3-8D94-5D42-BD42-93E8FE8C557F}" name="Table6" displayName="Table6" ref="A2:M14" totalsRowShown="0" headerRowDxfId="58">
  <tableColumns count="13">
    <tableColumn id="1" xr3:uid="{E97680BD-7E87-7046-A5BC-E1A378E6733C}" name="Rank"/>
    <tableColumn id="2" xr3:uid="{27D296D3-9EDF-584C-A1C5-93E8B3354F9C}" name="Score" dataDxfId="57"/>
    <tableColumn id="3" xr3:uid="{54161969-0629-FE4E-AF07-354E0778EC44}" name="ATC code"/>
    <tableColumn id="4" xr3:uid="{8B5041A9-99C8-434A-BF45-09BD2D4689BB}" name="Drug Term"/>
    <tableColumn id="5" xr3:uid="{B3C4F14B-2D74-3947-BC8F-052D491F8858}" name="0.50" dataDxfId="56"/>
    <tableColumn id="6" xr3:uid="{BCD420A9-2D61-8D41-9FB6-0E8C44087615}" name="0.55" dataDxfId="55"/>
    <tableColumn id="7" xr3:uid="{03E3C9E1-6DD7-9942-9594-E0A064055A69}" name="0.60" dataDxfId="54"/>
    <tableColumn id="8" xr3:uid="{73B20067-72DD-404E-B680-525E571E2E5C}" name="0.65" dataDxfId="53"/>
    <tableColumn id="9" xr3:uid="{4D38CB4F-636C-7148-9806-BC7E92C657E2}" name="0.70" dataDxfId="52"/>
    <tableColumn id="10" xr3:uid="{B4E7FCC5-CBDA-5E44-A7CB-DA778D6407A8}" name="0.75" dataDxfId="51"/>
    <tableColumn id="11" xr3:uid="{51FABA88-DB27-3447-A459-B35FFEAE69BE}" name="0.80" dataDxfId="50"/>
    <tableColumn id="12" xr3:uid="{06C9FED8-293C-9947-AF21-E1C1D10DD38A}" name="0.85" dataDxfId="49"/>
    <tableColumn id="13" xr3:uid="{2683E5B3-7BC5-7E46-9C64-EBD641759116}" name="0.90" dataDxfId="4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6947FD-D23F-8143-80A4-DE93A1CCF6E0}" name="Table2" displayName="Table2" ref="A2:P10" totalsRowShown="0" headerRowDxfId="47" headerRowBorderDxfId="46">
  <autoFilter ref="A2:P10" xr:uid="{580A9EE9-1DEC-1049-8C28-FAF5F3D25EF2}"/>
  <tableColumns count="16">
    <tableColumn id="1" xr3:uid="{5004E21E-E3F3-4C4B-9DBC-DE9DCE828A05}" name="Column1"/>
    <tableColumn id="2" xr3:uid="{AA75A410-C92F-0E47-BD80-246602CAEC80}" name="Column2" dataDxfId="45"/>
    <tableColumn id="3" xr3:uid="{921E9F46-DBD0-F24D-BF8B-0D92BC571111}" name="Column3" dataDxfId="44"/>
    <tableColumn id="5" xr3:uid="{E0A24BCD-9F3C-BC49-93EE-C4E50452C971}" name="Column5" dataDxfId="43"/>
    <tableColumn id="6" xr3:uid="{998A35CA-C599-714C-A9E8-B378C891300D}" name="Column6" dataDxfId="42"/>
    <tableColumn id="7" xr3:uid="{1F127E12-A0D9-A549-8DBF-B81FDCA232DE}" name="Column7" dataDxfId="41"/>
    <tableColumn id="8" xr3:uid="{3BBB59E6-CD24-834F-88E6-8092AA30FDBF}" name="Column8" dataDxfId="40"/>
    <tableColumn id="9" xr3:uid="{BBE56DF0-6E70-814F-A47A-4D23CC1EE8DF}" name="Column9" dataDxfId="39"/>
    <tableColumn id="10" xr3:uid="{1B0BC0DA-F1A5-4943-9A63-C57F8ABE0942}" name="Column10" dataDxfId="38"/>
    <tableColumn id="11" xr3:uid="{C6B36313-10FF-9A4F-9032-A518B2D3CA18}" name="Column11" dataDxfId="37"/>
    <tableColumn id="13" xr3:uid="{951A22AD-9609-C941-98DE-D05C9FDC94AA}" name="Column13" dataDxfId="36"/>
    <tableColumn id="14" xr3:uid="{096DCBC2-177F-564F-B1FE-C860E307C607}" name="Column14" dataDxfId="35"/>
    <tableColumn id="15" xr3:uid="{CAF3C700-2658-8242-95C9-FFDEEF34850A}" name="Column15" dataDxfId="34"/>
    <tableColumn id="16" xr3:uid="{E955374B-5FFC-1C4D-994C-093A42A2059E}" name="Column16" dataDxfId="33"/>
    <tableColumn id="17" xr3:uid="{E0485511-F48E-8740-87CB-E26BC3555692}" name="Column17" dataDxfId="32"/>
    <tableColumn id="18" xr3:uid="{180C3142-CCC0-4240-8A1D-E067BDED5E99}" name="Column1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9367E8-4F4D-7F42-A4EA-B899AC4B23A3}" name="Table24" displayName="Table24" ref="A2:P10" totalsRowShown="0" headerRowDxfId="31" headerRowBorderDxfId="30">
  <autoFilter ref="A2:P10" xr:uid="{580A9EE9-1DEC-1049-8C28-FAF5F3D25EF2}"/>
  <tableColumns count="16">
    <tableColumn id="1" xr3:uid="{B325816E-5562-1A4D-BC14-562E3F568F1A}" name="Column1"/>
    <tableColumn id="2" xr3:uid="{2AB632F7-FE5A-BE4F-A346-DF45949A1568}" name="Column2" dataDxfId="29"/>
    <tableColumn id="3" xr3:uid="{E9D37301-B412-AF49-AF7C-D63EC582364A}" name="Column3" dataDxfId="28"/>
    <tableColumn id="5" xr3:uid="{F3338644-AEF4-EA44-82BE-7B3FF0C37DB8}" name="Column5" dataDxfId="27"/>
    <tableColumn id="6" xr3:uid="{49DEDB6B-3C4A-4E44-AD69-5091CAA52970}" name="Column6" dataDxfId="26"/>
    <tableColumn id="7" xr3:uid="{E697E790-3024-FA44-B5F3-CFB2CFC3BB6F}" name="Column7" dataDxfId="25"/>
    <tableColumn id="8" xr3:uid="{2BC717E6-EC02-E749-AD22-8F0F419A8CA2}" name="Column8" dataDxfId="24"/>
    <tableColumn id="9" xr3:uid="{C9886DEF-75D2-1248-BAE1-763D9AD0EEE7}" name="Column9" dataDxfId="23"/>
    <tableColumn id="10" xr3:uid="{1367F4FC-4947-304F-B9CB-40D6FF61C380}" name="Column10" dataDxfId="22"/>
    <tableColumn id="11" xr3:uid="{91EB1263-844B-194E-BBBA-B99E2B01CACE}" name="Column11" dataDxfId="21"/>
    <tableColumn id="13" xr3:uid="{F9FC1A33-C6D3-174D-AC32-28EF8AFB9E2E}" name="Column13" dataDxfId="20"/>
    <tableColumn id="14" xr3:uid="{9572D13B-6BF4-154C-B86A-E4E49C66C0F5}" name="Column14" dataDxfId="19"/>
    <tableColumn id="15" xr3:uid="{332C3907-C4CC-C04C-9357-E781029F4054}" name="Column15" dataDxfId="18"/>
    <tableColumn id="16" xr3:uid="{D53A8070-F37F-4A47-97D6-F13797FA8060}" name="Column16" dataDxfId="17"/>
    <tableColumn id="17" xr3:uid="{8C7ACE49-B0EB-0F4D-BEC2-5BD42CAADF60}" name="Column17" dataDxfId="16"/>
    <tableColumn id="18" xr3:uid="{10BED06F-AB7D-F944-BB60-FFCA7F73C0ED}" name="Column18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245F3E-CD9F-F74C-9CB4-1581069D4EA6}" name="Table245" displayName="Table245" ref="A2:P10" totalsRowShown="0" headerRowDxfId="15" headerRowBorderDxfId="14">
  <autoFilter ref="A2:P10" xr:uid="{580A9EE9-1DEC-1049-8C28-FAF5F3D25EF2}"/>
  <tableColumns count="16">
    <tableColumn id="1" xr3:uid="{62A0A8F7-1967-2843-9B60-25BCAAA0FBB8}" name="Column1"/>
    <tableColumn id="2" xr3:uid="{6BEE0FDD-8A3F-1F4B-B89A-68DAFC6CC1F5}" name="Column2" dataDxfId="13"/>
    <tableColumn id="3" xr3:uid="{BCB95B82-FE47-D74F-B8D5-16081ACA0387}" name="Column3" dataDxfId="12"/>
    <tableColumn id="5" xr3:uid="{7C87ED27-AE93-7142-B41D-0557266A782D}" name="Column5" dataDxfId="11"/>
    <tableColumn id="6" xr3:uid="{3B0B3450-9F70-B94F-AA98-9A5FC0EBBFCC}" name="Column6" dataDxfId="10"/>
    <tableColumn id="7" xr3:uid="{01755B63-3086-2F49-819A-C09772D4843F}" name="Column7" dataDxfId="9"/>
    <tableColumn id="8" xr3:uid="{626802D0-CFBE-6E40-81E8-850F6FAFDE99}" name="Column8" dataDxfId="8"/>
    <tableColumn id="9" xr3:uid="{0C5D8F4B-6FBA-2C47-9487-9A0D4F98E7F3}" name="Column9" dataDxfId="7"/>
    <tableColumn id="10" xr3:uid="{705D85CA-31FA-B54A-960C-0105FAC76B48}" name="Column10" dataDxfId="6"/>
    <tableColumn id="11" xr3:uid="{98F23732-FF89-534B-87EE-7B6D765518EC}" name="Column11" dataDxfId="5"/>
    <tableColumn id="13" xr3:uid="{5CDA9D93-AF23-7043-B315-9BA92845D0CB}" name="Column13" dataDxfId="4"/>
    <tableColumn id="14" xr3:uid="{96A9D546-052E-A145-B9FF-417D5C3E28B0}" name="Column14" dataDxfId="3"/>
    <tableColumn id="15" xr3:uid="{3C8779E6-03E4-9043-931C-5B00D97A2760}" name="Column15" dataDxfId="2"/>
    <tableColumn id="16" xr3:uid="{82A1D703-493A-CC44-BC2F-1F847FDE3E0A}" name="Column16" dataDxfId="1"/>
    <tableColumn id="17" xr3:uid="{1259396B-8132-9743-BBAE-820ECFF6A157}" name="Column17" dataDxfId="0"/>
    <tableColumn id="18" xr3:uid="{348E1FE2-40A5-9F42-B0E2-D6584CA2F985}" name="Column1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C59" sqref="AC59"/>
    </sheetView>
  </sheetViews>
  <sheetFormatPr baseColWidth="10" defaultColWidth="4" defaultRowHeight="16" x14ac:dyDescent="0.2"/>
  <cols>
    <col min="1" max="1" width="28" bestFit="1" customWidth="1"/>
    <col min="2" max="2" width="4.33203125" bestFit="1" customWidth="1"/>
    <col min="3" max="3" width="5" bestFit="1" customWidth="1"/>
    <col min="4" max="4" width="7.5" customWidth="1"/>
    <col min="5" max="5" width="4.33203125" bestFit="1" customWidth="1"/>
    <col min="6" max="6" width="3.5" bestFit="1" customWidth="1"/>
    <col min="7" max="8" width="4.33203125" bestFit="1" customWidth="1"/>
    <col min="9" max="9" width="7.6640625" bestFit="1" customWidth="1"/>
    <col min="10" max="10" width="9.6640625" bestFit="1" customWidth="1"/>
    <col min="11" max="12" width="8.5" bestFit="1" customWidth="1"/>
    <col min="13" max="13" width="8.1640625" customWidth="1"/>
    <col min="14" max="14" width="8.1640625" bestFit="1" customWidth="1"/>
    <col min="15" max="15" width="8" bestFit="1" customWidth="1"/>
    <col min="16" max="16" width="17.5" bestFit="1" customWidth="1"/>
    <col min="17" max="17" width="6.83203125" customWidth="1"/>
    <col min="18" max="18" width="6.83203125" bestFit="1" customWidth="1"/>
    <col min="19" max="19" width="6.1640625" style="14" bestFit="1" customWidth="1"/>
    <col min="20" max="20" width="11.6640625" bestFit="1" customWidth="1"/>
    <col min="21" max="21" width="8.6640625" customWidth="1"/>
    <col min="22" max="22" width="8.83203125" customWidth="1"/>
    <col min="23" max="23" width="4.33203125" bestFit="1" customWidth="1"/>
    <col min="24" max="24" width="7.5" customWidth="1"/>
    <col min="25" max="25" width="7.6640625" customWidth="1"/>
    <col min="26" max="26" width="6.6640625" customWidth="1"/>
    <col min="28" max="28" width="5.33203125" customWidth="1"/>
    <col min="29" max="29" width="7.33203125" customWidth="1"/>
  </cols>
  <sheetData>
    <row r="1" spans="1:29" s="17" customFormat="1" ht="30" customHeight="1" x14ac:dyDescent="0.2">
      <c r="A1" s="49" t="s">
        <v>0</v>
      </c>
      <c r="B1" s="49" t="s">
        <v>48</v>
      </c>
      <c r="C1" s="49" t="s">
        <v>47</v>
      </c>
      <c r="D1" s="49" t="s">
        <v>1</v>
      </c>
      <c r="E1" s="49" t="s">
        <v>2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7</v>
      </c>
      <c r="K1" s="49" t="s">
        <v>8</v>
      </c>
      <c r="L1" s="49" t="s">
        <v>9</v>
      </c>
      <c r="M1" s="49" t="s">
        <v>180</v>
      </c>
      <c r="N1" s="49" t="s">
        <v>10</v>
      </c>
      <c r="O1" s="49" t="s">
        <v>178</v>
      </c>
      <c r="P1" s="49" t="s">
        <v>11</v>
      </c>
      <c r="Q1" s="49" t="s">
        <v>179</v>
      </c>
      <c r="R1" s="49" t="s">
        <v>12</v>
      </c>
      <c r="S1" s="50" t="s">
        <v>26</v>
      </c>
      <c r="T1" s="51" t="s">
        <v>45</v>
      </c>
      <c r="U1" s="51" t="s">
        <v>49</v>
      </c>
      <c r="V1" s="51" t="s">
        <v>50</v>
      </c>
      <c r="W1" s="51" t="s">
        <v>52</v>
      </c>
      <c r="X1" s="51" t="s">
        <v>53</v>
      </c>
      <c r="Y1" s="51" t="s">
        <v>54</v>
      </c>
      <c r="Z1" s="51" t="s">
        <v>51</v>
      </c>
      <c r="AA1" s="52" t="s">
        <v>173</v>
      </c>
      <c r="AB1" s="52" t="s">
        <v>174</v>
      </c>
      <c r="AC1" s="16" t="s">
        <v>208</v>
      </c>
    </row>
    <row r="2" spans="1:29" x14ac:dyDescent="0.2">
      <c r="A2" t="s">
        <v>46</v>
      </c>
      <c r="B2">
        <v>84</v>
      </c>
      <c r="C2">
        <v>66</v>
      </c>
      <c r="D2">
        <v>122</v>
      </c>
      <c r="E2">
        <v>122</v>
      </c>
      <c r="F2">
        <v>0</v>
      </c>
      <c r="G2">
        <v>0</v>
      </c>
      <c r="H2">
        <v>628</v>
      </c>
      <c r="I2" s="8">
        <v>1</v>
      </c>
      <c r="J2" s="8">
        <v>1</v>
      </c>
      <c r="K2" s="8">
        <v>1</v>
      </c>
      <c r="L2" s="8">
        <v>1</v>
      </c>
      <c r="M2" s="8">
        <f t="shared" ref="M2:M29" si="0">(I2+J2)/2</f>
        <v>1</v>
      </c>
      <c r="N2" s="8">
        <v>1</v>
      </c>
      <c r="O2" s="27">
        <v>0.56000000000000005</v>
      </c>
      <c r="P2" s="9">
        <v>0</v>
      </c>
      <c r="Q2" s="9">
        <v>0.56000000000000005</v>
      </c>
      <c r="R2" s="5">
        <v>1</v>
      </c>
      <c r="S2" s="40">
        <v>0</v>
      </c>
      <c r="T2" s="2" t="s">
        <v>46</v>
      </c>
      <c r="U2">
        <f t="shared" ref="U2:U29" si="1">Q2*150</f>
        <v>84.000000000000014</v>
      </c>
      <c r="V2">
        <v>65.999999999999986</v>
      </c>
      <c r="W2">
        <f t="shared" ref="W2:W29" si="2">U2-B2</f>
        <v>0</v>
      </c>
      <c r="X2" s="13">
        <f t="shared" ref="X2:X29" si="3">U2/$U$2</f>
        <v>1</v>
      </c>
      <c r="Y2" s="14">
        <f t="shared" ref="Y2:Y29" si="4">(((U2)/$U$2)*(100)) +  (100*N2) + (100*(W2/150)) - (100 * (1-J2))</f>
        <v>200</v>
      </c>
      <c r="Z2" s="14">
        <f t="shared" ref="Z2:Z29" si="5">(X2*(100))+(100*N2)-(100*(1-K2)*X2)-(100*(1-I2)*X2)</f>
        <v>200</v>
      </c>
      <c r="AA2" t="s">
        <v>175</v>
      </c>
      <c r="AB2" t="s">
        <v>175</v>
      </c>
    </row>
    <row r="3" spans="1:29" x14ac:dyDescent="0.2">
      <c r="A3" s="2" t="s">
        <v>14</v>
      </c>
      <c r="B3" s="2">
        <v>146</v>
      </c>
      <c r="C3" s="2">
        <v>4</v>
      </c>
      <c r="D3" s="2">
        <v>371</v>
      </c>
      <c r="E3" s="2">
        <v>183</v>
      </c>
      <c r="F3" s="2">
        <v>2</v>
      </c>
      <c r="G3" s="2">
        <v>188</v>
      </c>
      <c r="H3" s="2">
        <v>377</v>
      </c>
      <c r="I3" s="3">
        <v>0.98918918918918919</v>
      </c>
      <c r="J3" s="3">
        <v>0.66725663716814154</v>
      </c>
      <c r="K3" s="3">
        <v>0.49326145552560646</v>
      </c>
      <c r="L3" s="3">
        <v>0.7466666666666667</v>
      </c>
      <c r="M3" s="8">
        <f t="shared" si="0"/>
        <v>0.82822291317866537</v>
      </c>
      <c r="N3" s="3">
        <v>0.65827338129496404</v>
      </c>
      <c r="O3" s="27">
        <v>0.92666666666666664</v>
      </c>
      <c r="P3" s="4">
        <v>0.5</v>
      </c>
      <c r="Q3" s="4">
        <v>0.94</v>
      </c>
      <c r="R3" s="5">
        <v>0.85099999999999998</v>
      </c>
      <c r="S3" s="40">
        <v>1</v>
      </c>
      <c r="T3" s="6" t="s">
        <v>19</v>
      </c>
      <c r="U3">
        <f t="shared" si="1"/>
        <v>141</v>
      </c>
      <c r="V3">
        <v>11</v>
      </c>
      <c r="W3">
        <f t="shared" si="2"/>
        <v>-5</v>
      </c>
      <c r="X3" s="13">
        <f t="shared" si="3"/>
        <v>1.6785714285714284</v>
      </c>
      <c r="Y3" s="14">
        <f t="shared" si="4"/>
        <v>197.07681137012005</v>
      </c>
      <c r="Z3" s="14">
        <f t="shared" si="5"/>
        <v>146.81012492090852</v>
      </c>
      <c r="AA3" t="s">
        <v>175</v>
      </c>
      <c r="AB3" t="s">
        <v>175</v>
      </c>
    </row>
    <row r="4" spans="1:29" x14ac:dyDescent="0.2">
      <c r="A4" s="2" t="s">
        <v>16</v>
      </c>
      <c r="B4" s="2">
        <v>147</v>
      </c>
      <c r="C4" s="2">
        <v>3</v>
      </c>
      <c r="D4" s="2">
        <v>552</v>
      </c>
      <c r="E4" s="2">
        <v>164</v>
      </c>
      <c r="F4" s="2">
        <v>0</v>
      </c>
      <c r="G4" s="2">
        <v>388</v>
      </c>
      <c r="H4" s="2">
        <v>198</v>
      </c>
      <c r="I4" s="3">
        <v>1</v>
      </c>
      <c r="J4" s="3">
        <v>0.33788395904436858</v>
      </c>
      <c r="K4" s="3">
        <v>0.29710144927536231</v>
      </c>
      <c r="L4" s="3">
        <v>0.48266666666666669</v>
      </c>
      <c r="M4" s="8">
        <f t="shared" si="0"/>
        <v>0.66894197952218426</v>
      </c>
      <c r="N4" s="3">
        <v>0.45810055865921789</v>
      </c>
      <c r="O4" s="27">
        <v>0.82</v>
      </c>
      <c r="P4" s="4">
        <v>0</v>
      </c>
      <c r="Q4" s="4">
        <v>0.82</v>
      </c>
      <c r="R4" s="5">
        <v>0.85899999999999999</v>
      </c>
      <c r="S4" s="40">
        <v>1</v>
      </c>
      <c r="T4" s="7" t="s">
        <v>19</v>
      </c>
      <c r="U4">
        <f t="shared" si="1"/>
        <v>122.99999999999999</v>
      </c>
      <c r="V4">
        <v>27.000000000000014</v>
      </c>
      <c r="W4">
        <f t="shared" si="2"/>
        <v>-24.000000000000014</v>
      </c>
      <c r="X4" s="13">
        <f t="shared" si="3"/>
        <v>1.464285714285714</v>
      </c>
      <c r="Y4" s="14">
        <f t="shared" si="4"/>
        <v>110.02702319893002</v>
      </c>
      <c r="Z4" s="14">
        <f t="shared" si="5"/>
        <v>89.314196652671257</v>
      </c>
      <c r="AA4" t="s">
        <v>175</v>
      </c>
      <c r="AB4" t="s">
        <v>175</v>
      </c>
    </row>
    <row r="5" spans="1:29" x14ac:dyDescent="0.2">
      <c r="A5" s="2" t="s">
        <v>18</v>
      </c>
      <c r="B5" s="2">
        <v>146</v>
      </c>
      <c r="C5" s="2">
        <v>4</v>
      </c>
      <c r="D5" s="2">
        <v>362</v>
      </c>
      <c r="E5" s="2">
        <v>185</v>
      </c>
      <c r="F5" s="2">
        <v>1</v>
      </c>
      <c r="G5" s="2">
        <v>176</v>
      </c>
      <c r="H5" s="2">
        <v>388</v>
      </c>
      <c r="I5" s="3">
        <v>0.9946236559139785</v>
      </c>
      <c r="J5" s="3">
        <v>0.68794326241134751</v>
      </c>
      <c r="K5" s="3">
        <v>0.51246537396121883</v>
      </c>
      <c r="L5" s="3">
        <v>0.76400000000000001</v>
      </c>
      <c r="M5" s="8">
        <f t="shared" si="0"/>
        <v>0.84128345916266301</v>
      </c>
      <c r="N5" s="3">
        <v>0.67641681901279704</v>
      </c>
      <c r="O5" s="27">
        <v>0.92</v>
      </c>
      <c r="P5" s="4">
        <v>0.25</v>
      </c>
      <c r="Q5" s="4">
        <v>0.92666666666666664</v>
      </c>
      <c r="R5" s="5">
        <v>0.67600000000000005</v>
      </c>
      <c r="S5" s="40">
        <v>1</v>
      </c>
      <c r="T5" s="6" t="s">
        <v>19</v>
      </c>
      <c r="U5">
        <f t="shared" si="1"/>
        <v>139</v>
      </c>
      <c r="V5">
        <v>12</v>
      </c>
      <c r="W5">
        <f t="shared" si="2"/>
        <v>-7</v>
      </c>
      <c r="X5" s="13">
        <f t="shared" si="3"/>
        <v>1.6547619047619044</v>
      </c>
      <c r="Y5" s="14">
        <f t="shared" si="4"/>
        <v>197.24553195193826</v>
      </c>
      <c r="Z5" s="14">
        <f t="shared" si="5"/>
        <v>151.55284279729452</v>
      </c>
      <c r="AA5" t="s">
        <v>175</v>
      </c>
      <c r="AB5" t="s">
        <v>175</v>
      </c>
    </row>
    <row r="6" spans="1:29" x14ac:dyDescent="0.2">
      <c r="A6" s="2" t="s">
        <v>13</v>
      </c>
      <c r="B6" s="2">
        <v>85</v>
      </c>
      <c r="C6" s="2">
        <v>65</v>
      </c>
      <c r="D6" s="2">
        <v>125</v>
      </c>
      <c r="E6" s="2">
        <v>124</v>
      </c>
      <c r="F6" s="2">
        <v>31</v>
      </c>
      <c r="G6" s="2">
        <v>2</v>
      </c>
      <c r="H6" s="2">
        <v>593</v>
      </c>
      <c r="I6" s="3">
        <v>0.8</v>
      </c>
      <c r="J6" s="3">
        <v>0.99663865546218489</v>
      </c>
      <c r="K6" s="3">
        <v>0.98412698412698407</v>
      </c>
      <c r="L6" s="3">
        <v>0.95599999999999996</v>
      </c>
      <c r="M6" s="8">
        <f t="shared" si="0"/>
        <v>0.89831932773109247</v>
      </c>
      <c r="N6" s="3">
        <v>0.88256227758007122</v>
      </c>
      <c r="O6" s="27">
        <v>0.56666666666666665</v>
      </c>
      <c r="P6" s="4">
        <v>0.41538461538461541</v>
      </c>
      <c r="Q6" s="4">
        <v>0.7466666666666667</v>
      </c>
      <c r="R6" s="5">
        <v>1</v>
      </c>
      <c r="S6" s="40">
        <v>1</v>
      </c>
      <c r="T6" s="6" t="s">
        <v>19</v>
      </c>
      <c r="U6">
        <f t="shared" si="1"/>
        <v>112</v>
      </c>
      <c r="V6">
        <v>65</v>
      </c>
      <c r="W6">
        <f t="shared" si="2"/>
        <v>27</v>
      </c>
      <c r="X6" s="13">
        <f t="shared" si="3"/>
        <v>1.333333333333333</v>
      </c>
      <c r="Y6" s="14">
        <f t="shared" si="4"/>
        <v>239.25342663755893</v>
      </c>
      <c r="Z6" s="14">
        <f t="shared" si="5"/>
        <v>192.80649230827166</v>
      </c>
      <c r="AA6" t="s">
        <v>175</v>
      </c>
      <c r="AB6" t="s">
        <v>175</v>
      </c>
    </row>
    <row r="7" spans="1:29" x14ac:dyDescent="0.2">
      <c r="A7" s="2" t="s">
        <v>15</v>
      </c>
      <c r="B7" s="2">
        <v>145</v>
      </c>
      <c r="C7" s="2">
        <v>5</v>
      </c>
      <c r="D7" s="2">
        <v>337</v>
      </c>
      <c r="E7" s="2">
        <v>190</v>
      </c>
      <c r="F7" s="2">
        <v>1</v>
      </c>
      <c r="G7" s="2">
        <v>148</v>
      </c>
      <c r="H7" s="2">
        <v>411</v>
      </c>
      <c r="I7" s="3">
        <v>0.99476439790575921</v>
      </c>
      <c r="J7" s="3">
        <v>0.73524150268336319</v>
      </c>
      <c r="K7" s="3">
        <v>0.56213017751479288</v>
      </c>
      <c r="L7" s="3">
        <v>0.80133333333333334</v>
      </c>
      <c r="M7" s="8">
        <f t="shared" si="0"/>
        <v>0.8650029502945612</v>
      </c>
      <c r="N7" s="3">
        <v>0.71833648393194705</v>
      </c>
      <c r="O7" s="27">
        <v>0.92666666666666664</v>
      </c>
      <c r="P7" s="4">
        <v>0.2</v>
      </c>
      <c r="Q7" s="4">
        <v>0.93333333333333335</v>
      </c>
      <c r="R7" s="5">
        <v>0.872</v>
      </c>
      <c r="S7" s="40">
        <v>1</v>
      </c>
      <c r="T7" s="6" t="s">
        <v>19</v>
      </c>
      <c r="U7">
        <f t="shared" si="1"/>
        <v>140</v>
      </c>
      <c r="V7">
        <v>11</v>
      </c>
      <c r="W7">
        <f t="shared" si="2"/>
        <v>-5</v>
      </c>
      <c r="X7" s="13">
        <f t="shared" si="3"/>
        <v>1.6666666666666663</v>
      </c>
      <c r="Y7" s="14">
        <f t="shared" si="4"/>
        <v>208.69113199486432</v>
      </c>
      <c r="Z7" s="14">
        <f t="shared" si="5"/>
        <v>164.6494109632867</v>
      </c>
      <c r="AA7" t="s">
        <v>175</v>
      </c>
      <c r="AB7" t="s">
        <v>175</v>
      </c>
    </row>
    <row r="8" spans="1:29" x14ac:dyDescent="0.2">
      <c r="A8" s="2" t="s">
        <v>17</v>
      </c>
      <c r="B8" s="2">
        <v>85</v>
      </c>
      <c r="C8" s="2">
        <v>65</v>
      </c>
      <c r="D8" s="2">
        <v>125</v>
      </c>
      <c r="E8" s="2">
        <v>123</v>
      </c>
      <c r="F8" s="2">
        <v>39</v>
      </c>
      <c r="G8" s="2">
        <v>2</v>
      </c>
      <c r="H8" s="2">
        <v>586</v>
      </c>
      <c r="I8" s="3">
        <v>0.7592592592592593</v>
      </c>
      <c r="J8" s="3">
        <v>0.99659863945578231</v>
      </c>
      <c r="K8" s="3">
        <v>0.98399999999999999</v>
      </c>
      <c r="L8" s="3">
        <v>0.94533333333333336</v>
      </c>
      <c r="M8" s="8">
        <f t="shared" si="0"/>
        <v>0.87792894935752086</v>
      </c>
      <c r="N8" s="3">
        <v>0.8571428571428571</v>
      </c>
      <c r="O8" s="27">
        <v>0.56666666666666665</v>
      </c>
      <c r="P8" s="4">
        <v>0.41538461538461541</v>
      </c>
      <c r="Q8" s="4">
        <v>0.7466666666666667</v>
      </c>
      <c r="R8" s="5">
        <v>1</v>
      </c>
      <c r="S8" s="40">
        <v>1</v>
      </c>
      <c r="T8" s="6" t="s">
        <v>19</v>
      </c>
      <c r="U8">
        <f t="shared" si="1"/>
        <v>112</v>
      </c>
      <c r="V8">
        <v>65</v>
      </c>
      <c r="W8">
        <f t="shared" si="2"/>
        <v>27</v>
      </c>
      <c r="X8" s="13">
        <f t="shared" si="3"/>
        <v>1.333333333333333</v>
      </c>
      <c r="Y8" s="14">
        <f t="shared" si="4"/>
        <v>236.70748299319726</v>
      </c>
      <c r="Z8" s="14">
        <f t="shared" si="5"/>
        <v>184.81552028218695</v>
      </c>
      <c r="AA8" t="s">
        <v>175</v>
      </c>
      <c r="AB8" t="s">
        <v>175</v>
      </c>
    </row>
    <row r="9" spans="1:29" x14ac:dyDescent="0.2">
      <c r="A9" s="21" t="s">
        <v>22</v>
      </c>
      <c r="B9" s="21">
        <v>84</v>
      </c>
      <c r="C9" s="21">
        <v>66</v>
      </c>
      <c r="D9" s="21">
        <v>122</v>
      </c>
      <c r="E9" s="21">
        <v>122</v>
      </c>
      <c r="F9" s="21">
        <v>32</v>
      </c>
      <c r="G9" s="21">
        <v>0</v>
      </c>
      <c r="H9" s="21">
        <v>596</v>
      </c>
      <c r="I9" s="22">
        <v>0.79220779220779225</v>
      </c>
      <c r="J9" s="22">
        <v>1</v>
      </c>
      <c r="K9" s="22">
        <v>1</v>
      </c>
      <c r="L9" s="22">
        <v>0.95733333333333337</v>
      </c>
      <c r="M9" s="22">
        <f t="shared" si="0"/>
        <v>0.89610389610389607</v>
      </c>
      <c r="N9" s="22">
        <v>0.88405797101449279</v>
      </c>
      <c r="O9" s="38">
        <v>0.56000000000000005</v>
      </c>
      <c r="P9" s="22">
        <v>0.33333333333333331</v>
      </c>
      <c r="Q9" s="38">
        <v>0.70666666666666667</v>
      </c>
      <c r="R9" s="24">
        <v>1</v>
      </c>
      <c r="S9" s="26">
        <v>2</v>
      </c>
      <c r="T9" s="25" t="s">
        <v>20</v>
      </c>
      <c r="U9" s="21">
        <f t="shared" si="1"/>
        <v>106</v>
      </c>
      <c r="V9" s="21">
        <v>65.999999999999986</v>
      </c>
      <c r="W9" s="21">
        <f t="shared" si="2"/>
        <v>22</v>
      </c>
      <c r="X9" s="24">
        <f t="shared" si="3"/>
        <v>1.2619047619047616</v>
      </c>
      <c r="Y9" s="26">
        <f t="shared" si="4"/>
        <v>229.26293995859211</v>
      </c>
      <c r="Z9" s="14">
        <f t="shared" si="5"/>
        <v>188.37487564195638</v>
      </c>
      <c r="AA9" t="s">
        <v>175</v>
      </c>
      <c r="AB9" t="s">
        <v>175</v>
      </c>
    </row>
    <row r="10" spans="1:29" x14ac:dyDescent="0.2">
      <c r="A10" s="21" t="s">
        <v>25</v>
      </c>
      <c r="B10" s="21">
        <v>84</v>
      </c>
      <c r="C10" s="21">
        <v>66</v>
      </c>
      <c r="D10" s="21">
        <v>122</v>
      </c>
      <c r="E10" s="21">
        <v>122</v>
      </c>
      <c r="F10" s="21">
        <v>60</v>
      </c>
      <c r="G10" s="21">
        <v>0</v>
      </c>
      <c r="H10" s="21">
        <v>568</v>
      </c>
      <c r="I10" s="22">
        <v>0.67032967032967028</v>
      </c>
      <c r="J10" s="22">
        <v>1</v>
      </c>
      <c r="K10" s="22">
        <v>1</v>
      </c>
      <c r="L10" s="22">
        <v>0.92</v>
      </c>
      <c r="M10" s="22">
        <f t="shared" si="0"/>
        <v>0.83516483516483508</v>
      </c>
      <c r="N10" s="22">
        <v>0.80263157894736847</v>
      </c>
      <c r="O10" s="38">
        <v>0.56000000000000005</v>
      </c>
      <c r="P10" s="22">
        <v>0.71212121212121215</v>
      </c>
      <c r="Q10" s="38">
        <v>0.87333333333333329</v>
      </c>
      <c r="R10" s="24">
        <v>1</v>
      </c>
      <c r="S10" s="26">
        <v>2</v>
      </c>
      <c r="T10" s="25" t="s">
        <v>20</v>
      </c>
      <c r="U10" s="21">
        <f t="shared" si="1"/>
        <v>131</v>
      </c>
      <c r="V10" s="21">
        <v>65.999999999999986</v>
      </c>
      <c r="W10" s="21">
        <f t="shared" si="2"/>
        <v>47</v>
      </c>
      <c r="X10" s="24">
        <f t="shared" si="3"/>
        <v>1.5595238095238093</v>
      </c>
      <c r="Y10" s="26">
        <f t="shared" si="4"/>
        <v>267.5488721804511</v>
      </c>
      <c r="Z10" s="14">
        <f t="shared" si="5"/>
        <v>184.80266600567353</v>
      </c>
      <c r="AA10" t="s">
        <v>175</v>
      </c>
      <c r="AB10" t="s">
        <v>175</v>
      </c>
    </row>
    <row r="11" spans="1:29" x14ac:dyDescent="0.2">
      <c r="A11" s="21" t="s">
        <v>23</v>
      </c>
      <c r="B11" s="21">
        <v>87</v>
      </c>
      <c r="C11" s="21">
        <v>63</v>
      </c>
      <c r="D11" s="21">
        <v>146</v>
      </c>
      <c r="E11" s="21">
        <v>123</v>
      </c>
      <c r="F11" s="21">
        <v>62</v>
      </c>
      <c r="G11" s="21">
        <v>21</v>
      </c>
      <c r="H11" s="21">
        <v>544</v>
      </c>
      <c r="I11" s="22">
        <v>0.66486486486486485</v>
      </c>
      <c r="J11" s="22">
        <v>0.96283185840707963</v>
      </c>
      <c r="K11" s="22">
        <v>0.85416666666666663</v>
      </c>
      <c r="L11" s="22">
        <v>0.88933333333333331</v>
      </c>
      <c r="M11" s="22">
        <f t="shared" si="0"/>
        <v>0.81384836163597218</v>
      </c>
      <c r="N11" s="22">
        <v>0.74772036474164139</v>
      </c>
      <c r="O11" s="38">
        <v>0.56666666666666665</v>
      </c>
      <c r="P11" s="22">
        <v>0.82539682539682535</v>
      </c>
      <c r="Q11" s="38">
        <v>0.91333333333333333</v>
      </c>
      <c r="R11" s="24">
        <v>1</v>
      </c>
      <c r="S11" s="26">
        <v>2</v>
      </c>
      <c r="T11" s="25" t="s">
        <v>20</v>
      </c>
      <c r="U11" s="21">
        <f t="shared" si="1"/>
        <v>137</v>
      </c>
      <c r="V11" s="21">
        <v>65</v>
      </c>
      <c r="W11" s="21">
        <f t="shared" si="2"/>
        <v>50</v>
      </c>
      <c r="X11" s="24">
        <f t="shared" si="3"/>
        <v>1.6309523809523807</v>
      </c>
      <c r="Y11" s="26">
        <f t="shared" si="4"/>
        <v>267.48379374344353</v>
      </c>
      <c r="Z11" s="14">
        <f t="shared" si="5"/>
        <v>159.42360768823534</v>
      </c>
      <c r="AA11" t="s">
        <v>175</v>
      </c>
      <c r="AB11" t="s">
        <v>175</v>
      </c>
    </row>
    <row r="12" spans="1:29" x14ac:dyDescent="0.2">
      <c r="A12" s="21" t="s">
        <v>24</v>
      </c>
      <c r="B12" s="21">
        <v>116</v>
      </c>
      <c r="C12" s="21">
        <v>34</v>
      </c>
      <c r="D12" s="21">
        <v>231</v>
      </c>
      <c r="E12" s="21">
        <v>162</v>
      </c>
      <c r="F12" s="21">
        <v>28</v>
      </c>
      <c r="G12" s="21">
        <v>69</v>
      </c>
      <c r="H12" s="21">
        <v>491</v>
      </c>
      <c r="I12" s="22">
        <v>0.85263157894736841</v>
      </c>
      <c r="J12" s="22">
        <v>0.87678571428571428</v>
      </c>
      <c r="K12" s="22">
        <v>0.70129870129870131</v>
      </c>
      <c r="L12" s="22">
        <v>0.8706666666666667</v>
      </c>
      <c r="M12" s="22">
        <f t="shared" si="0"/>
        <v>0.86470864661654134</v>
      </c>
      <c r="N12" s="22">
        <v>0.76959619952494063</v>
      </c>
      <c r="O12" s="38">
        <v>0.73333333333333328</v>
      </c>
      <c r="P12" s="22">
        <v>0.82352941176470584</v>
      </c>
      <c r="Q12" s="38">
        <v>0.92</v>
      </c>
      <c r="R12" s="24">
        <v>0.98799999999999999</v>
      </c>
      <c r="S12" s="26">
        <v>2</v>
      </c>
      <c r="T12" s="25" t="s">
        <v>20</v>
      </c>
      <c r="U12" s="21">
        <f t="shared" si="1"/>
        <v>138</v>
      </c>
      <c r="V12" s="21">
        <v>40.000000000000014</v>
      </c>
      <c r="W12" s="21">
        <f t="shared" si="2"/>
        <v>22</v>
      </c>
      <c r="X12" s="24">
        <f t="shared" si="3"/>
        <v>1.6428571428571426</v>
      </c>
      <c r="Y12" s="26">
        <f t="shared" si="4"/>
        <v>243.5905723334464</v>
      </c>
      <c r="Z12" s="14">
        <f t="shared" si="5"/>
        <v>167.9624517072055</v>
      </c>
      <c r="AA12" t="s">
        <v>175</v>
      </c>
      <c r="AB12" t="s">
        <v>175</v>
      </c>
    </row>
    <row r="13" spans="1:29" x14ac:dyDescent="0.2">
      <c r="A13" s="21" t="s">
        <v>21</v>
      </c>
      <c r="B13" s="21">
        <v>84</v>
      </c>
      <c r="C13" s="21">
        <v>66</v>
      </c>
      <c r="D13" s="21">
        <v>122</v>
      </c>
      <c r="E13" s="21">
        <v>122</v>
      </c>
      <c r="F13" s="21">
        <v>31</v>
      </c>
      <c r="G13" s="21">
        <v>0</v>
      </c>
      <c r="H13" s="21">
        <v>597</v>
      </c>
      <c r="I13" s="22">
        <v>0.79738562091503273</v>
      </c>
      <c r="J13" s="22">
        <v>1</v>
      </c>
      <c r="K13" s="22">
        <v>1</v>
      </c>
      <c r="L13" s="22">
        <v>0.95866666666666667</v>
      </c>
      <c r="M13" s="22">
        <f t="shared" si="0"/>
        <v>0.89869281045751637</v>
      </c>
      <c r="N13" s="22">
        <v>0.88727272727272732</v>
      </c>
      <c r="O13" s="38">
        <v>0.56000000000000005</v>
      </c>
      <c r="P13" s="22">
        <v>0.33333333333333331</v>
      </c>
      <c r="Q13" s="38">
        <v>0.70666666666666667</v>
      </c>
      <c r="R13" s="24">
        <v>1</v>
      </c>
      <c r="S13" s="26">
        <v>2</v>
      </c>
      <c r="T13" s="25" t="s">
        <v>20</v>
      </c>
      <c r="U13" s="21">
        <f t="shared" si="1"/>
        <v>106</v>
      </c>
      <c r="V13" s="21">
        <v>65.999999999999986</v>
      </c>
      <c r="W13" s="21">
        <f t="shared" si="2"/>
        <v>22</v>
      </c>
      <c r="X13" s="24">
        <f t="shared" si="3"/>
        <v>1.2619047619047616</v>
      </c>
      <c r="Y13" s="26">
        <f t="shared" si="4"/>
        <v>229.58441558441555</v>
      </c>
      <c r="Z13" s="14">
        <f t="shared" si="5"/>
        <v>189.34974393797921</v>
      </c>
      <c r="AA13" t="s">
        <v>175</v>
      </c>
      <c r="AB13" t="s">
        <v>175</v>
      </c>
    </row>
    <row r="14" spans="1:29" x14ac:dyDescent="0.2">
      <c r="A14" s="2" t="s">
        <v>28</v>
      </c>
      <c r="B14" s="2">
        <v>84</v>
      </c>
      <c r="C14" s="2">
        <v>66</v>
      </c>
      <c r="D14" s="2">
        <v>122</v>
      </c>
      <c r="E14" s="2">
        <v>122</v>
      </c>
      <c r="F14" s="2">
        <v>63</v>
      </c>
      <c r="G14" s="2">
        <v>0</v>
      </c>
      <c r="H14" s="2">
        <v>565</v>
      </c>
      <c r="I14" s="3">
        <v>0.6594594594594595</v>
      </c>
      <c r="J14" s="3">
        <v>1</v>
      </c>
      <c r="K14" s="3">
        <v>1</v>
      </c>
      <c r="L14" s="3">
        <v>0.91600000000000004</v>
      </c>
      <c r="M14" s="8">
        <f t="shared" si="0"/>
        <v>0.82972972972972969</v>
      </c>
      <c r="N14" s="3">
        <v>0.7947882736156352</v>
      </c>
      <c r="O14" s="27">
        <v>0.56000000000000005</v>
      </c>
      <c r="P14" s="4">
        <v>0.75757575757575757</v>
      </c>
      <c r="Q14" s="4">
        <v>0.89333333333333331</v>
      </c>
      <c r="R14" s="5">
        <v>1</v>
      </c>
      <c r="S14" s="40">
        <v>3</v>
      </c>
      <c r="T14" s="7" t="s">
        <v>27</v>
      </c>
      <c r="U14">
        <f t="shared" si="1"/>
        <v>134</v>
      </c>
      <c r="V14">
        <v>65.999999999999986</v>
      </c>
      <c r="W14">
        <f t="shared" si="2"/>
        <v>50</v>
      </c>
      <c r="X14" s="13">
        <f t="shared" si="3"/>
        <v>1.5952380952380949</v>
      </c>
      <c r="Y14" s="14">
        <f t="shared" si="4"/>
        <v>272.33597021870634</v>
      </c>
      <c r="Z14" s="14">
        <f t="shared" si="5"/>
        <v>184.67831256104873</v>
      </c>
      <c r="AA14" t="s">
        <v>175</v>
      </c>
      <c r="AB14" t="s">
        <v>175</v>
      </c>
    </row>
    <row r="15" spans="1:29" x14ac:dyDescent="0.2">
      <c r="A15" s="2" t="s">
        <v>30</v>
      </c>
      <c r="B15" s="2">
        <v>84</v>
      </c>
      <c r="C15" s="2">
        <v>66</v>
      </c>
      <c r="D15" s="2">
        <v>122</v>
      </c>
      <c r="E15" s="2">
        <v>122</v>
      </c>
      <c r="F15" s="2">
        <v>61</v>
      </c>
      <c r="G15" s="2">
        <v>0</v>
      </c>
      <c r="H15" s="2">
        <v>567</v>
      </c>
      <c r="I15" s="3">
        <v>0.66666666666666663</v>
      </c>
      <c r="J15" s="3">
        <v>1</v>
      </c>
      <c r="K15" s="3">
        <v>1</v>
      </c>
      <c r="L15" s="3">
        <v>0.91866666666666663</v>
      </c>
      <c r="M15" s="8">
        <f t="shared" si="0"/>
        <v>0.83333333333333326</v>
      </c>
      <c r="N15" s="3">
        <v>0.8</v>
      </c>
      <c r="O15" s="27">
        <v>0.56000000000000005</v>
      </c>
      <c r="P15" s="4">
        <v>0.72727272727272729</v>
      </c>
      <c r="Q15" s="4">
        <v>0.88</v>
      </c>
      <c r="R15" s="5">
        <v>1</v>
      </c>
      <c r="S15" s="40">
        <v>3</v>
      </c>
      <c r="T15" s="7" t="s">
        <v>27</v>
      </c>
      <c r="U15">
        <f t="shared" si="1"/>
        <v>132</v>
      </c>
      <c r="V15">
        <v>65.999999999999986</v>
      </c>
      <c r="W15">
        <f t="shared" si="2"/>
        <v>48</v>
      </c>
      <c r="X15" s="13">
        <f t="shared" si="3"/>
        <v>1.5714285714285712</v>
      </c>
      <c r="Y15" s="14">
        <f t="shared" si="4"/>
        <v>269.14285714285711</v>
      </c>
      <c r="Z15" s="14">
        <f t="shared" si="5"/>
        <v>184.76190476190473</v>
      </c>
      <c r="AA15" t="s">
        <v>175</v>
      </c>
      <c r="AB15" t="s">
        <v>175</v>
      </c>
    </row>
    <row r="16" spans="1:29" x14ac:dyDescent="0.2">
      <c r="A16" s="2" t="s">
        <v>29</v>
      </c>
      <c r="B16" s="2">
        <v>84</v>
      </c>
      <c r="C16" s="2">
        <v>66</v>
      </c>
      <c r="D16" s="2">
        <v>122</v>
      </c>
      <c r="E16" s="2">
        <v>122</v>
      </c>
      <c r="F16" s="2">
        <v>62</v>
      </c>
      <c r="G16" s="2">
        <v>0</v>
      </c>
      <c r="H16" s="2">
        <v>566</v>
      </c>
      <c r="I16" s="3">
        <v>0.66304347826086951</v>
      </c>
      <c r="J16" s="3">
        <v>1</v>
      </c>
      <c r="K16" s="3">
        <v>1</v>
      </c>
      <c r="L16" s="3">
        <v>0.91733333333333333</v>
      </c>
      <c r="M16" s="8">
        <f t="shared" si="0"/>
        <v>0.83152173913043481</v>
      </c>
      <c r="N16" s="3">
        <v>0.79738562091503273</v>
      </c>
      <c r="O16" s="27">
        <v>0.56000000000000005</v>
      </c>
      <c r="P16" s="4">
        <v>0.74242424242424243</v>
      </c>
      <c r="Q16" s="4">
        <v>0.88666666666666671</v>
      </c>
      <c r="R16" s="5">
        <v>0.99999000000000005</v>
      </c>
      <c r="S16" s="40">
        <v>3</v>
      </c>
      <c r="T16" s="7" t="s">
        <v>27</v>
      </c>
      <c r="U16">
        <f t="shared" si="1"/>
        <v>133</v>
      </c>
      <c r="V16">
        <v>65.999999999999986</v>
      </c>
      <c r="W16">
        <f t="shared" si="2"/>
        <v>49</v>
      </c>
      <c r="X16" s="13">
        <f t="shared" si="3"/>
        <v>1.583333333333333</v>
      </c>
      <c r="Y16" s="14">
        <f t="shared" si="4"/>
        <v>270.73856209150324</v>
      </c>
      <c r="Z16" s="14">
        <f t="shared" si="5"/>
        <v>184.72044614947427</v>
      </c>
      <c r="AA16" t="s">
        <v>175</v>
      </c>
      <c r="AB16" t="s">
        <v>175</v>
      </c>
    </row>
    <row r="17" spans="1:28" x14ac:dyDescent="0.2">
      <c r="A17" s="2" t="s">
        <v>31</v>
      </c>
      <c r="B17" s="2">
        <v>137</v>
      </c>
      <c r="C17" s="2">
        <v>13</v>
      </c>
      <c r="D17" s="2">
        <v>321</v>
      </c>
      <c r="E17" s="2">
        <v>182</v>
      </c>
      <c r="F17" s="2">
        <v>7</v>
      </c>
      <c r="G17" s="2">
        <v>139</v>
      </c>
      <c r="H17" s="2">
        <v>422</v>
      </c>
      <c r="I17" s="3">
        <v>0.96296296296296291</v>
      </c>
      <c r="J17" s="3">
        <v>0.75222816399286985</v>
      </c>
      <c r="K17" s="3">
        <v>0.5669781931464174</v>
      </c>
      <c r="L17" s="3">
        <v>0.80533333333333335</v>
      </c>
      <c r="M17" s="8">
        <f t="shared" si="0"/>
        <v>0.85759556347791643</v>
      </c>
      <c r="N17" s="3">
        <v>0.71372549019607845</v>
      </c>
      <c r="O17" s="27">
        <v>0.88</v>
      </c>
      <c r="P17" s="4">
        <v>0.53846153846153844</v>
      </c>
      <c r="Q17" s="4">
        <v>0.92666666666666664</v>
      </c>
      <c r="R17" s="5">
        <v>0.95882990249187405</v>
      </c>
      <c r="S17" s="40">
        <v>3</v>
      </c>
      <c r="T17" s="7" t="s">
        <v>27</v>
      </c>
      <c r="U17">
        <f t="shared" si="1"/>
        <v>139</v>
      </c>
      <c r="V17">
        <v>18</v>
      </c>
      <c r="W17">
        <f t="shared" si="2"/>
        <v>2</v>
      </c>
      <c r="X17" s="13">
        <f t="shared" si="3"/>
        <v>1.6547619047619044</v>
      </c>
      <c r="Y17" s="14">
        <f t="shared" si="4"/>
        <v>213.40488922841863</v>
      </c>
      <c r="Z17" s="14">
        <f t="shared" si="5"/>
        <v>159.06519270913623</v>
      </c>
      <c r="AA17" t="s">
        <v>175</v>
      </c>
      <c r="AB17" t="s">
        <v>175</v>
      </c>
    </row>
    <row r="18" spans="1:28" x14ac:dyDescent="0.2">
      <c r="A18" s="2" t="s">
        <v>32</v>
      </c>
      <c r="B18" s="2">
        <v>84</v>
      </c>
      <c r="C18" s="2">
        <v>66</v>
      </c>
      <c r="D18" s="2">
        <v>122</v>
      </c>
      <c r="E18" s="2">
        <v>122</v>
      </c>
      <c r="F18" s="2">
        <v>59</v>
      </c>
      <c r="G18" s="2">
        <v>0</v>
      </c>
      <c r="H18" s="2">
        <v>569</v>
      </c>
      <c r="I18" s="3">
        <v>0.67403314917127077</v>
      </c>
      <c r="J18" s="3">
        <v>1</v>
      </c>
      <c r="K18" s="3">
        <v>1</v>
      </c>
      <c r="L18" s="3">
        <v>0.92133333333333334</v>
      </c>
      <c r="M18" s="8">
        <f t="shared" si="0"/>
        <v>0.83701657458563539</v>
      </c>
      <c r="N18" s="3">
        <v>0.80528052805280526</v>
      </c>
      <c r="O18" s="27">
        <v>0.56000000000000005</v>
      </c>
      <c r="P18" s="4">
        <v>0.68181818181818177</v>
      </c>
      <c r="Q18" s="4">
        <v>0.86</v>
      </c>
      <c r="R18" s="5">
        <v>1</v>
      </c>
      <c r="S18" s="40">
        <v>3</v>
      </c>
      <c r="T18" s="7" t="s">
        <v>27</v>
      </c>
      <c r="U18">
        <f t="shared" si="1"/>
        <v>129</v>
      </c>
      <c r="V18">
        <v>65.999999999999986</v>
      </c>
      <c r="W18">
        <f t="shared" si="2"/>
        <v>45</v>
      </c>
      <c r="X18" s="13">
        <f t="shared" si="3"/>
        <v>1.5357142857142854</v>
      </c>
      <c r="Y18" s="14">
        <f t="shared" si="4"/>
        <v>264.09948137670904</v>
      </c>
      <c r="Z18" s="14">
        <f t="shared" si="5"/>
        <v>184.04028642801134</v>
      </c>
      <c r="AA18" t="s">
        <v>175</v>
      </c>
      <c r="AB18" t="s">
        <v>175</v>
      </c>
    </row>
    <row r="19" spans="1:28" x14ac:dyDescent="0.2">
      <c r="A19" s="2" t="s">
        <v>33</v>
      </c>
      <c r="B19" s="2">
        <v>84</v>
      </c>
      <c r="C19" s="2">
        <v>66</v>
      </c>
      <c r="D19" s="2">
        <v>122</v>
      </c>
      <c r="E19" s="2">
        <v>122</v>
      </c>
      <c r="F19" s="2">
        <v>73</v>
      </c>
      <c r="G19" s="2">
        <v>0</v>
      </c>
      <c r="H19" s="2">
        <v>555</v>
      </c>
      <c r="I19" s="3">
        <v>0.62564102564102564</v>
      </c>
      <c r="J19" s="3">
        <v>1</v>
      </c>
      <c r="K19" s="3">
        <v>1</v>
      </c>
      <c r="L19" s="3">
        <v>0.90266666666666662</v>
      </c>
      <c r="M19" s="8">
        <f t="shared" si="0"/>
        <v>0.81282051282051282</v>
      </c>
      <c r="N19" s="3">
        <v>0.7697160883280757</v>
      </c>
      <c r="O19" s="27">
        <v>0.56000000000000005</v>
      </c>
      <c r="P19" s="4">
        <v>0.86363636363636365</v>
      </c>
      <c r="Q19" s="4">
        <v>0.94</v>
      </c>
      <c r="R19" s="5">
        <v>1</v>
      </c>
      <c r="S19" s="40">
        <v>3</v>
      </c>
      <c r="T19" s="7" t="s">
        <v>27</v>
      </c>
      <c r="U19">
        <f t="shared" si="1"/>
        <v>141</v>
      </c>
      <c r="V19">
        <v>65.999999999999986</v>
      </c>
      <c r="W19">
        <f t="shared" si="2"/>
        <v>57</v>
      </c>
      <c r="X19" s="13">
        <f t="shared" si="3"/>
        <v>1.6785714285714284</v>
      </c>
      <c r="Y19" s="14">
        <f t="shared" si="4"/>
        <v>282.82875168995042</v>
      </c>
      <c r="Z19" s="14">
        <f t="shared" si="5"/>
        <v>181.9899238511226</v>
      </c>
      <c r="AA19" t="s">
        <v>175</v>
      </c>
      <c r="AB19" t="s">
        <v>175</v>
      </c>
    </row>
    <row r="20" spans="1:28" x14ac:dyDescent="0.2">
      <c r="A20" s="2" t="s">
        <v>35</v>
      </c>
      <c r="B20" s="2">
        <v>84</v>
      </c>
      <c r="C20" s="2">
        <v>66</v>
      </c>
      <c r="D20" s="2">
        <v>122</v>
      </c>
      <c r="E20" s="2">
        <v>122</v>
      </c>
      <c r="F20" s="2">
        <v>65</v>
      </c>
      <c r="G20" s="2">
        <v>0</v>
      </c>
      <c r="H20" s="2">
        <v>563</v>
      </c>
      <c r="I20" s="3">
        <v>0.65240641711229952</v>
      </c>
      <c r="J20" s="3">
        <v>1</v>
      </c>
      <c r="K20" s="3">
        <v>1</v>
      </c>
      <c r="L20" s="3">
        <v>0.91333333333333333</v>
      </c>
      <c r="M20" s="8">
        <f t="shared" si="0"/>
        <v>0.8262032085561497</v>
      </c>
      <c r="N20" s="3">
        <v>0.78964401294498376</v>
      </c>
      <c r="O20" s="27">
        <v>0.56000000000000005</v>
      </c>
      <c r="P20" s="4">
        <v>0.77272727272727271</v>
      </c>
      <c r="Q20" s="4">
        <v>0.9</v>
      </c>
      <c r="R20" s="5">
        <v>0.99999899999999997</v>
      </c>
      <c r="S20" s="40">
        <v>3</v>
      </c>
      <c r="T20" s="7" t="s">
        <v>27</v>
      </c>
      <c r="U20">
        <f t="shared" si="1"/>
        <v>135</v>
      </c>
      <c r="V20">
        <v>65.999999999999986</v>
      </c>
      <c r="W20">
        <f t="shared" si="2"/>
        <v>51</v>
      </c>
      <c r="X20" s="13">
        <f t="shared" si="3"/>
        <v>1.6071428571428568</v>
      </c>
      <c r="Y20" s="14">
        <f t="shared" si="4"/>
        <v>273.67868700878404</v>
      </c>
      <c r="Z20" s="14">
        <f t="shared" si="5"/>
        <v>183.8154326161179</v>
      </c>
      <c r="AA20" t="s">
        <v>175</v>
      </c>
      <c r="AB20" t="s">
        <v>175</v>
      </c>
    </row>
    <row r="21" spans="1:28" x14ac:dyDescent="0.2">
      <c r="A21" s="2" t="s">
        <v>34</v>
      </c>
      <c r="B21" s="2">
        <v>84</v>
      </c>
      <c r="C21" s="2">
        <v>66</v>
      </c>
      <c r="D21" s="2">
        <v>122</v>
      </c>
      <c r="E21" s="2">
        <v>122</v>
      </c>
      <c r="F21" s="2">
        <v>62</v>
      </c>
      <c r="G21" s="2">
        <v>0</v>
      </c>
      <c r="H21" s="2">
        <v>566</v>
      </c>
      <c r="I21" s="3">
        <v>0.66304347826086951</v>
      </c>
      <c r="J21" s="3">
        <v>1</v>
      </c>
      <c r="K21" s="3">
        <v>1</v>
      </c>
      <c r="L21" s="3">
        <v>0.91733333333333333</v>
      </c>
      <c r="M21" s="8">
        <f t="shared" si="0"/>
        <v>0.83152173913043481</v>
      </c>
      <c r="N21" s="3">
        <v>0.79738562091503273</v>
      </c>
      <c r="O21" s="27">
        <v>0.56000000000000005</v>
      </c>
      <c r="P21" s="4">
        <v>0.72727272727272729</v>
      </c>
      <c r="Q21" s="4">
        <v>0.88</v>
      </c>
      <c r="R21" s="5">
        <v>1</v>
      </c>
      <c r="S21" s="40">
        <v>3</v>
      </c>
      <c r="T21" s="7" t="s">
        <v>27</v>
      </c>
      <c r="U21">
        <f t="shared" si="1"/>
        <v>132</v>
      </c>
      <c r="V21">
        <v>65.999999999999986</v>
      </c>
      <c r="W21">
        <f t="shared" si="2"/>
        <v>48</v>
      </c>
      <c r="X21" s="13">
        <f t="shared" si="3"/>
        <v>1.5714285714285712</v>
      </c>
      <c r="Y21" s="14">
        <f t="shared" si="4"/>
        <v>268.88141923436035</v>
      </c>
      <c r="Z21" s="14">
        <f t="shared" si="5"/>
        <v>183.93110867535418</v>
      </c>
      <c r="AA21" t="s">
        <v>175</v>
      </c>
      <c r="AB21" t="s">
        <v>175</v>
      </c>
    </row>
    <row r="22" spans="1:28" x14ac:dyDescent="0.2">
      <c r="A22" s="21" t="s">
        <v>40</v>
      </c>
      <c r="B22" s="21">
        <v>88</v>
      </c>
      <c r="C22" s="21">
        <v>62</v>
      </c>
      <c r="D22" s="21">
        <v>248</v>
      </c>
      <c r="E22" s="21">
        <v>118</v>
      </c>
      <c r="F22" s="21">
        <v>33</v>
      </c>
      <c r="G22" s="21">
        <v>131</v>
      </c>
      <c r="H22" s="21">
        <v>468</v>
      </c>
      <c r="I22" s="22">
        <v>0.7814569536423841</v>
      </c>
      <c r="J22" s="22">
        <v>0.78130217028380633</v>
      </c>
      <c r="K22" s="22">
        <v>0.47389558232931728</v>
      </c>
      <c r="L22" s="22">
        <v>0.78133333333333332</v>
      </c>
      <c r="M22" s="22">
        <f t="shared" si="0"/>
        <v>0.78137956196309521</v>
      </c>
      <c r="N22" s="22">
        <v>0.59</v>
      </c>
      <c r="O22" s="38">
        <v>0.55333333333333334</v>
      </c>
      <c r="P22" s="23">
        <v>0.5</v>
      </c>
      <c r="Q22" s="23">
        <v>0.76</v>
      </c>
      <c r="R22" s="24">
        <v>0.900316455696202</v>
      </c>
      <c r="S22" s="26">
        <v>4</v>
      </c>
      <c r="T22" s="25" t="s">
        <v>36</v>
      </c>
      <c r="U22" s="21">
        <f t="shared" si="1"/>
        <v>114</v>
      </c>
      <c r="V22" s="21">
        <v>67</v>
      </c>
      <c r="W22" s="21">
        <f t="shared" si="2"/>
        <v>26</v>
      </c>
      <c r="X22" s="24">
        <f t="shared" si="3"/>
        <v>1.357142857142857</v>
      </c>
      <c r="Y22" s="26">
        <f t="shared" si="4"/>
        <v>190.17783607599966</v>
      </c>
      <c r="Z22" s="14">
        <f t="shared" si="5"/>
        <v>93.654987024730886</v>
      </c>
      <c r="AA22" t="s">
        <v>175</v>
      </c>
      <c r="AB22" t="s">
        <v>175</v>
      </c>
    </row>
    <row r="23" spans="1:28" x14ac:dyDescent="0.2">
      <c r="A23" s="21" t="s">
        <v>44</v>
      </c>
      <c r="B23" s="21">
        <v>85</v>
      </c>
      <c r="C23" s="21">
        <v>65</v>
      </c>
      <c r="D23" s="21">
        <v>123</v>
      </c>
      <c r="E23" s="21">
        <v>123</v>
      </c>
      <c r="F23" s="21">
        <v>1</v>
      </c>
      <c r="G23" s="21">
        <v>0</v>
      </c>
      <c r="H23" s="21">
        <v>626</v>
      </c>
      <c r="I23" s="22">
        <v>0.99193548387096775</v>
      </c>
      <c r="J23" s="22">
        <v>1</v>
      </c>
      <c r="K23" s="22">
        <v>1</v>
      </c>
      <c r="L23" s="22">
        <v>0.9986666666666667</v>
      </c>
      <c r="M23" s="22">
        <f t="shared" si="0"/>
        <v>0.99596774193548387</v>
      </c>
      <c r="N23" s="22">
        <v>0.99595141700404854</v>
      </c>
      <c r="O23" s="38">
        <v>0.56666666666666665</v>
      </c>
      <c r="P23" s="23">
        <v>1.5384615384615385E-2</v>
      </c>
      <c r="Q23" s="23">
        <v>0.57333333333333336</v>
      </c>
      <c r="R23" s="24">
        <v>1</v>
      </c>
      <c r="S23" s="26">
        <v>4</v>
      </c>
      <c r="T23" s="25" t="s">
        <v>36</v>
      </c>
      <c r="U23" s="21">
        <f t="shared" si="1"/>
        <v>86</v>
      </c>
      <c r="V23" s="21">
        <v>65</v>
      </c>
      <c r="W23" s="21">
        <f t="shared" si="2"/>
        <v>1</v>
      </c>
      <c r="X23" s="24">
        <f t="shared" si="3"/>
        <v>1.0238095238095237</v>
      </c>
      <c r="Y23" s="26">
        <f t="shared" si="4"/>
        <v>202.6427607480239</v>
      </c>
      <c r="Z23" s="14">
        <f t="shared" si="5"/>
        <v>201.15044123957537</v>
      </c>
      <c r="AA23" t="s">
        <v>175</v>
      </c>
      <c r="AB23" t="s">
        <v>175</v>
      </c>
    </row>
    <row r="24" spans="1:28" x14ac:dyDescent="0.2">
      <c r="A24" s="21" t="s">
        <v>38</v>
      </c>
      <c r="B24" s="21">
        <v>93</v>
      </c>
      <c r="C24" s="21">
        <v>57</v>
      </c>
      <c r="D24" s="21">
        <v>274</v>
      </c>
      <c r="E24" s="21">
        <v>117</v>
      </c>
      <c r="F24" s="21">
        <v>18</v>
      </c>
      <c r="G24" s="21">
        <v>157</v>
      </c>
      <c r="H24" s="21">
        <v>458</v>
      </c>
      <c r="I24" s="22">
        <v>0.8666666666666667</v>
      </c>
      <c r="J24" s="22">
        <v>0.74471544715447158</v>
      </c>
      <c r="K24" s="22">
        <v>0.42700729927007297</v>
      </c>
      <c r="L24" s="22">
        <v>0.76666666666666672</v>
      </c>
      <c r="M24" s="22">
        <f t="shared" si="0"/>
        <v>0.80569105691056908</v>
      </c>
      <c r="N24" s="22">
        <v>0.57212713936430315</v>
      </c>
      <c r="O24" s="38">
        <v>0.56000000000000005</v>
      </c>
      <c r="P24" s="23">
        <v>0.26315789473684209</v>
      </c>
      <c r="Q24" s="23">
        <v>0.66</v>
      </c>
      <c r="R24" s="24">
        <v>0.89968404423380699</v>
      </c>
      <c r="S24" s="26">
        <v>4</v>
      </c>
      <c r="T24" s="21" t="s">
        <v>36</v>
      </c>
      <c r="U24" s="21">
        <f t="shared" si="1"/>
        <v>99</v>
      </c>
      <c r="V24" s="21">
        <v>65.999999999999986</v>
      </c>
      <c r="W24" s="21">
        <f t="shared" si="2"/>
        <v>6</v>
      </c>
      <c r="X24" s="24">
        <f t="shared" si="3"/>
        <v>1.1785714285714284</v>
      </c>
      <c r="Y24" s="26">
        <f t="shared" si="4"/>
        <v>153.54140150902029</v>
      </c>
      <c r="Z24" s="14">
        <f t="shared" si="5"/>
        <v>91.824288493260326</v>
      </c>
      <c r="AA24" t="s">
        <v>175</v>
      </c>
      <c r="AB24" t="s">
        <v>175</v>
      </c>
    </row>
    <row r="25" spans="1:28" x14ac:dyDescent="0.2">
      <c r="A25" s="21" t="s">
        <v>42</v>
      </c>
      <c r="B25" s="21">
        <v>144</v>
      </c>
      <c r="C25" s="21">
        <v>6</v>
      </c>
      <c r="D25" s="21">
        <v>479</v>
      </c>
      <c r="E25" s="21">
        <v>122</v>
      </c>
      <c r="F25" s="21">
        <v>0</v>
      </c>
      <c r="G25" s="21">
        <v>357</v>
      </c>
      <c r="H25" s="21">
        <v>271</v>
      </c>
      <c r="I25" s="22">
        <v>1</v>
      </c>
      <c r="J25" s="22">
        <v>0.43152866242038218</v>
      </c>
      <c r="K25" s="22">
        <v>0.25469728601252611</v>
      </c>
      <c r="L25" s="22">
        <v>0.52400000000000002</v>
      </c>
      <c r="M25" s="22">
        <f t="shared" si="0"/>
        <v>0.71576433121019112</v>
      </c>
      <c r="N25" s="22">
        <v>0.40599001663893508</v>
      </c>
      <c r="O25" s="38">
        <v>0.56000000000000005</v>
      </c>
      <c r="P25" s="23">
        <v>0</v>
      </c>
      <c r="Q25" s="23">
        <v>0.56000000000000005</v>
      </c>
      <c r="R25" s="24">
        <v>0.68842669938393997</v>
      </c>
      <c r="S25" s="26">
        <v>4</v>
      </c>
      <c r="T25" s="21" t="s">
        <v>36</v>
      </c>
      <c r="U25" s="21">
        <f t="shared" si="1"/>
        <v>84.000000000000014</v>
      </c>
      <c r="V25" s="21">
        <v>65.999999999999986</v>
      </c>
      <c r="W25" s="21">
        <f t="shared" si="2"/>
        <v>-59.999999999999986</v>
      </c>
      <c r="X25" s="24">
        <f t="shared" si="3"/>
        <v>1</v>
      </c>
      <c r="Y25" s="26">
        <f t="shared" si="4"/>
        <v>43.751867905931739</v>
      </c>
      <c r="Z25" s="14">
        <f t="shared" si="5"/>
        <v>66.068730265146129</v>
      </c>
      <c r="AA25" t="s">
        <v>175</v>
      </c>
      <c r="AB25" t="s">
        <v>175</v>
      </c>
    </row>
    <row r="26" spans="1:28" x14ac:dyDescent="0.2">
      <c r="A26" s="21" t="s">
        <v>39</v>
      </c>
      <c r="B26" s="21">
        <v>93</v>
      </c>
      <c r="C26" s="21">
        <v>57</v>
      </c>
      <c r="D26" s="21">
        <v>282</v>
      </c>
      <c r="E26" s="21">
        <v>106</v>
      </c>
      <c r="F26" s="21">
        <v>11</v>
      </c>
      <c r="G26" s="21">
        <v>176</v>
      </c>
      <c r="H26" s="21">
        <v>457</v>
      </c>
      <c r="I26" s="22">
        <v>0.90598290598290598</v>
      </c>
      <c r="J26" s="22">
        <v>0.721958925750395</v>
      </c>
      <c r="K26" s="22">
        <v>0.37588652482269502</v>
      </c>
      <c r="L26" s="22">
        <v>0.7506666666666667</v>
      </c>
      <c r="M26" s="22">
        <f t="shared" si="0"/>
        <v>0.81397091586665049</v>
      </c>
      <c r="N26" s="22">
        <v>0.53132832080200498</v>
      </c>
      <c r="O26" s="38">
        <v>0.52</v>
      </c>
      <c r="P26" s="23">
        <v>0.17543859649122806</v>
      </c>
      <c r="Q26" s="23">
        <v>0.58666666666666667</v>
      </c>
      <c r="R26" s="24">
        <v>0.89060119535919302</v>
      </c>
      <c r="S26" s="26">
        <v>4</v>
      </c>
      <c r="T26" s="21" t="s">
        <v>36</v>
      </c>
      <c r="U26" s="21">
        <f t="shared" si="1"/>
        <v>88</v>
      </c>
      <c r="V26" s="21">
        <v>72</v>
      </c>
      <c r="W26" s="21">
        <f t="shared" si="2"/>
        <v>-5</v>
      </c>
      <c r="X26" s="24">
        <f t="shared" si="3"/>
        <v>1.0476190476190474</v>
      </c>
      <c r="Y26" s="26">
        <f t="shared" si="4"/>
        <v>126.75729608381141</v>
      </c>
      <c r="Z26" s="14">
        <f t="shared" si="5"/>
        <v>82.66201054554918</v>
      </c>
      <c r="AA26" t="s">
        <v>175</v>
      </c>
      <c r="AB26" t="s">
        <v>175</v>
      </c>
    </row>
    <row r="27" spans="1:28" x14ac:dyDescent="0.2">
      <c r="A27" s="21" t="s">
        <v>43</v>
      </c>
      <c r="B27" s="21">
        <v>144</v>
      </c>
      <c r="C27" s="21">
        <v>6</v>
      </c>
      <c r="D27" s="21">
        <v>490</v>
      </c>
      <c r="E27" s="21">
        <v>108</v>
      </c>
      <c r="F27" s="21">
        <v>0</v>
      </c>
      <c r="G27" s="21">
        <v>382</v>
      </c>
      <c r="H27" s="21">
        <v>260</v>
      </c>
      <c r="I27" s="22">
        <v>1</v>
      </c>
      <c r="J27" s="22">
        <v>0.40498442367601245</v>
      </c>
      <c r="K27" s="22">
        <v>0.22040816326530613</v>
      </c>
      <c r="L27" s="22">
        <v>0.49066666666666664</v>
      </c>
      <c r="M27" s="22">
        <f t="shared" si="0"/>
        <v>0.70249221183800625</v>
      </c>
      <c r="N27" s="22">
        <v>0.3612040133779264</v>
      </c>
      <c r="O27" s="38">
        <v>0.52</v>
      </c>
      <c r="P27" s="23">
        <v>0</v>
      </c>
      <c r="Q27" s="23">
        <v>0.52</v>
      </c>
      <c r="R27" s="24">
        <v>0.56157695857851597</v>
      </c>
      <c r="S27" s="26">
        <v>4</v>
      </c>
      <c r="T27" s="21" t="s">
        <v>36</v>
      </c>
      <c r="U27" s="21">
        <f t="shared" si="1"/>
        <v>78</v>
      </c>
      <c r="V27" s="21">
        <v>72</v>
      </c>
      <c r="W27" s="21">
        <f t="shared" si="2"/>
        <v>-66</v>
      </c>
      <c r="X27" s="24">
        <f t="shared" si="3"/>
        <v>0.92857142857142838</v>
      </c>
      <c r="Y27" s="26">
        <f t="shared" si="4"/>
        <v>25.47598656253674</v>
      </c>
      <c r="Z27" s="14">
        <f t="shared" si="5"/>
        <v>56.586873640999642</v>
      </c>
      <c r="AA27" t="s">
        <v>175</v>
      </c>
      <c r="AB27" t="s">
        <v>175</v>
      </c>
    </row>
    <row r="28" spans="1:28" x14ac:dyDescent="0.2">
      <c r="A28" s="21" t="s">
        <v>37</v>
      </c>
      <c r="B28" s="21">
        <v>88</v>
      </c>
      <c r="C28" s="21">
        <v>62</v>
      </c>
      <c r="D28" s="21">
        <v>246</v>
      </c>
      <c r="E28" s="21">
        <v>110</v>
      </c>
      <c r="F28" s="21">
        <v>0</v>
      </c>
      <c r="G28" s="21">
        <v>138</v>
      </c>
      <c r="H28" s="21">
        <v>502</v>
      </c>
      <c r="I28" s="22">
        <v>1</v>
      </c>
      <c r="J28" s="22">
        <v>0.78437500000000004</v>
      </c>
      <c r="K28" s="22">
        <v>0.44354838709677419</v>
      </c>
      <c r="L28" s="22">
        <v>0.81599999999999995</v>
      </c>
      <c r="M28" s="22">
        <f t="shared" si="0"/>
        <v>0.89218750000000002</v>
      </c>
      <c r="N28" s="22">
        <v>0.61452513966480449</v>
      </c>
      <c r="O28" s="38">
        <v>0.54666666666666663</v>
      </c>
      <c r="P28" s="23">
        <v>0</v>
      </c>
      <c r="Q28" s="23">
        <v>0.54666666666666663</v>
      </c>
      <c r="R28" s="24">
        <v>0.89531249999999996</v>
      </c>
      <c r="S28" s="26">
        <v>4</v>
      </c>
      <c r="T28" s="25" t="s">
        <v>36</v>
      </c>
      <c r="U28" s="21">
        <f t="shared" si="1"/>
        <v>82</v>
      </c>
      <c r="V28" s="21">
        <v>68</v>
      </c>
      <c r="W28" s="21">
        <f t="shared" si="2"/>
        <v>-6</v>
      </c>
      <c r="X28" s="24">
        <f t="shared" si="3"/>
        <v>0.97619047619047605</v>
      </c>
      <c r="Y28" s="26">
        <f t="shared" si="4"/>
        <v>133.50906158552806</v>
      </c>
      <c r="Z28" s="14">
        <f t="shared" si="5"/>
        <v>104.75128508783222</v>
      </c>
      <c r="AA28" t="s">
        <v>175</v>
      </c>
      <c r="AB28" t="s">
        <v>175</v>
      </c>
    </row>
    <row r="29" spans="1:28" x14ac:dyDescent="0.2">
      <c r="A29" s="21" t="s">
        <v>41</v>
      </c>
      <c r="B29" s="21">
        <v>84</v>
      </c>
      <c r="C29" s="21">
        <v>66</v>
      </c>
      <c r="D29" s="21">
        <v>122</v>
      </c>
      <c r="E29" s="21">
        <v>122</v>
      </c>
      <c r="F29" s="21">
        <v>26</v>
      </c>
      <c r="G29" s="21">
        <v>0</v>
      </c>
      <c r="H29" s="21">
        <v>602</v>
      </c>
      <c r="I29" s="22">
        <v>0.82432432432432434</v>
      </c>
      <c r="J29" s="22">
        <v>1</v>
      </c>
      <c r="K29" s="22">
        <v>1</v>
      </c>
      <c r="L29" s="22">
        <v>0.96533333333333338</v>
      </c>
      <c r="M29" s="22">
        <f t="shared" si="0"/>
        <v>0.91216216216216217</v>
      </c>
      <c r="N29" s="22">
        <v>0.90370370370370368</v>
      </c>
      <c r="O29" s="38">
        <v>0.56000000000000005</v>
      </c>
      <c r="P29" s="23">
        <v>0.39393939393939392</v>
      </c>
      <c r="Q29" s="23">
        <v>0.73333333333333328</v>
      </c>
      <c r="R29" s="24">
        <v>1</v>
      </c>
      <c r="S29" s="26">
        <v>4</v>
      </c>
      <c r="T29" s="25" t="s">
        <v>36</v>
      </c>
      <c r="U29" s="21">
        <f t="shared" si="1"/>
        <v>109.99999999999999</v>
      </c>
      <c r="V29" s="21">
        <v>65.999999999999986</v>
      </c>
      <c r="W29" s="21">
        <f t="shared" si="2"/>
        <v>25.999999999999986</v>
      </c>
      <c r="X29" s="24">
        <f t="shared" si="3"/>
        <v>1.3095238095238091</v>
      </c>
      <c r="Y29" s="26">
        <f t="shared" si="4"/>
        <v>238.6560846560846</v>
      </c>
      <c r="Z29" s="14">
        <f t="shared" si="5"/>
        <v>198.3176033176033</v>
      </c>
      <c r="AA29" t="s">
        <v>175</v>
      </c>
      <c r="AB29" t="s">
        <v>175</v>
      </c>
    </row>
    <row r="30" spans="1:28" x14ac:dyDescent="0.2">
      <c r="I30" s="8"/>
      <c r="J30" s="3"/>
      <c r="K30" s="3"/>
      <c r="L30" s="3"/>
      <c r="M30" s="53"/>
      <c r="N30" s="3"/>
      <c r="O30" s="27"/>
      <c r="X30" s="13"/>
      <c r="Y30" s="14"/>
      <c r="Z30" s="14"/>
    </row>
    <row r="31" spans="1:28" x14ac:dyDescent="0.2">
      <c r="A31" s="20" t="s">
        <v>177</v>
      </c>
      <c r="I31" s="8"/>
      <c r="J31" s="3"/>
      <c r="K31" s="3"/>
      <c r="L31" s="3"/>
      <c r="M31" s="53"/>
      <c r="N31" s="3"/>
      <c r="O31" s="27"/>
      <c r="X31" s="13"/>
      <c r="Y31" s="14"/>
      <c r="Z31" s="14"/>
    </row>
    <row r="32" spans="1:28" x14ac:dyDescent="0.2">
      <c r="A32" s="15" t="s">
        <v>168</v>
      </c>
      <c r="I32" s="8"/>
      <c r="J32" s="3"/>
      <c r="K32" s="3"/>
      <c r="L32" s="3"/>
      <c r="M32" s="53"/>
      <c r="N32" s="3"/>
      <c r="O32" s="27"/>
      <c r="X32" s="13"/>
      <c r="Y32" s="14"/>
      <c r="Z32" s="14"/>
    </row>
    <row r="33" spans="1:28" x14ac:dyDescent="0.2">
      <c r="A33" t="s">
        <v>46</v>
      </c>
      <c r="B33">
        <v>108</v>
      </c>
      <c r="C33">
        <v>42</v>
      </c>
      <c r="D33">
        <v>155</v>
      </c>
      <c r="E33">
        <v>149</v>
      </c>
      <c r="F33">
        <v>0</v>
      </c>
      <c r="G33">
        <v>6</v>
      </c>
      <c r="H33">
        <v>595</v>
      </c>
      <c r="I33" s="8">
        <v>1</v>
      </c>
      <c r="J33" s="3">
        <v>0.99001663893510816</v>
      </c>
      <c r="K33" s="3">
        <v>0.96129032258064517</v>
      </c>
      <c r="L33" s="3">
        <v>0.99199999999999999</v>
      </c>
      <c r="M33" s="53">
        <f t="shared" ref="M33:M44" si="6">(I33+J33)/2</f>
        <v>0.99500831946755408</v>
      </c>
      <c r="N33" s="3">
        <v>0.98026315789473684</v>
      </c>
      <c r="O33" s="27">
        <v>0.72</v>
      </c>
      <c r="P33" s="27">
        <v>0</v>
      </c>
      <c r="Q33" s="27">
        <v>0.72</v>
      </c>
      <c r="R33" s="13">
        <v>0.99500831946755397</v>
      </c>
      <c r="S33" s="39">
        <v>0</v>
      </c>
      <c r="T33" t="s">
        <v>46</v>
      </c>
      <c r="U33" s="2">
        <f>Q33*150</f>
        <v>108</v>
      </c>
      <c r="V33" s="2">
        <f>150-U33</f>
        <v>42</v>
      </c>
      <c r="W33">
        <f t="shared" ref="W33:W44" si="7">U33-B33</f>
        <v>0</v>
      </c>
      <c r="X33" s="13">
        <f>U33/$U$33</f>
        <v>1</v>
      </c>
      <c r="Y33" s="14">
        <f t="shared" ref="Y33:Y44" si="8">(((U33)/$U$33)*(100)) +  (100*N33) + (100*(W33/150)) - (100 * (1-J33))</f>
        <v>197.02797968298452</v>
      </c>
      <c r="Z33" s="14">
        <f t="shared" ref="Z33:Z44" si="9">(X33*(100))+(100*N33)-(100*(1-K33)*X33)-(100*(1-I33)*X33)</f>
        <v>194.15534804753821</v>
      </c>
      <c r="AA33" t="s">
        <v>176</v>
      </c>
      <c r="AB33" t="s">
        <v>176</v>
      </c>
    </row>
    <row r="34" spans="1:28" x14ac:dyDescent="0.2">
      <c r="A34" t="s">
        <v>13</v>
      </c>
      <c r="B34">
        <v>121</v>
      </c>
      <c r="C34">
        <v>29</v>
      </c>
      <c r="D34">
        <v>181</v>
      </c>
      <c r="E34">
        <v>170</v>
      </c>
      <c r="F34">
        <v>25</v>
      </c>
      <c r="G34">
        <v>11</v>
      </c>
      <c r="H34">
        <v>544</v>
      </c>
      <c r="I34" s="8">
        <v>0.87179487179487181</v>
      </c>
      <c r="J34" s="3">
        <v>0.98018018018018016</v>
      </c>
      <c r="K34" s="3">
        <v>0.93922651933701662</v>
      </c>
      <c r="L34" s="3">
        <v>0.95199999999999996</v>
      </c>
      <c r="M34" s="53">
        <f t="shared" si="6"/>
        <v>0.92598752598752598</v>
      </c>
      <c r="N34" s="3">
        <v>0.9042553191489362</v>
      </c>
      <c r="O34" s="27">
        <v>0.80666666666666664</v>
      </c>
      <c r="P34" s="27">
        <v>0.58620689655172409</v>
      </c>
      <c r="Q34" s="27">
        <v>0.92</v>
      </c>
      <c r="R34" s="13">
        <v>0.99373225152129796</v>
      </c>
      <c r="S34" s="39">
        <v>1</v>
      </c>
      <c r="T34" t="s">
        <v>19</v>
      </c>
      <c r="U34" s="2">
        <f t="shared" ref="U34:U44" si="10">Q34*150</f>
        <v>138</v>
      </c>
      <c r="V34" s="2">
        <f t="shared" ref="V34:V39" si="11">150-U34</f>
        <v>12</v>
      </c>
      <c r="W34">
        <f t="shared" si="7"/>
        <v>17</v>
      </c>
      <c r="X34" s="13">
        <f t="shared" ref="X34:X39" si="12">U34/$U$33</f>
        <v>1.2777777777777777</v>
      </c>
      <c r="Y34" s="14">
        <f t="shared" si="8"/>
        <v>227.55466104402274</v>
      </c>
      <c r="Z34" s="14">
        <f t="shared" si="9"/>
        <v>194.05604300396826</v>
      </c>
      <c r="AA34" t="s">
        <v>176</v>
      </c>
      <c r="AB34" t="s">
        <v>176</v>
      </c>
    </row>
    <row r="35" spans="1:28" x14ac:dyDescent="0.2">
      <c r="A35" t="s">
        <v>14</v>
      </c>
      <c r="B35">
        <v>135</v>
      </c>
      <c r="C35">
        <v>15</v>
      </c>
      <c r="D35">
        <v>387</v>
      </c>
      <c r="E35">
        <v>179</v>
      </c>
      <c r="F35">
        <v>17</v>
      </c>
      <c r="G35">
        <v>208</v>
      </c>
      <c r="H35">
        <v>346</v>
      </c>
      <c r="I35" s="8">
        <v>0.91326530612244894</v>
      </c>
      <c r="J35" s="3">
        <v>0.62454873646209386</v>
      </c>
      <c r="K35" s="3">
        <v>0.46253229974160209</v>
      </c>
      <c r="L35" s="3">
        <v>0.7</v>
      </c>
      <c r="M35" s="53">
        <f t="shared" si="6"/>
        <v>0.7689070212922714</v>
      </c>
      <c r="N35" s="3">
        <v>0.614065180102916</v>
      </c>
      <c r="O35" s="27">
        <v>0.85333333333333339</v>
      </c>
      <c r="P35" s="27">
        <v>0.73333333333333328</v>
      </c>
      <c r="Q35" s="27">
        <v>0.92666666666666664</v>
      </c>
      <c r="R35" s="13">
        <v>0.82967742566701497</v>
      </c>
      <c r="S35" s="39">
        <v>1</v>
      </c>
      <c r="T35" t="s">
        <v>19</v>
      </c>
      <c r="U35" s="2">
        <f t="shared" si="10"/>
        <v>139</v>
      </c>
      <c r="V35" s="2">
        <f t="shared" si="11"/>
        <v>11</v>
      </c>
      <c r="W35">
        <f t="shared" si="7"/>
        <v>4</v>
      </c>
      <c r="X35" s="13">
        <f t="shared" si="12"/>
        <v>1.287037037037037</v>
      </c>
      <c r="Y35" s="14">
        <f t="shared" si="8"/>
        <v>155.23176202687134</v>
      </c>
      <c r="Z35" s="14">
        <f t="shared" si="9"/>
        <v>109.77306172797964</v>
      </c>
      <c r="AA35" t="s">
        <v>176</v>
      </c>
      <c r="AB35" t="s">
        <v>176</v>
      </c>
    </row>
    <row r="36" spans="1:28" x14ac:dyDescent="0.2">
      <c r="A36" t="s">
        <v>15</v>
      </c>
      <c r="B36">
        <v>134</v>
      </c>
      <c r="C36">
        <v>16</v>
      </c>
      <c r="D36">
        <v>344</v>
      </c>
      <c r="E36">
        <v>188</v>
      </c>
      <c r="F36">
        <v>15</v>
      </c>
      <c r="G36">
        <v>156</v>
      </c>
      <c r="H36">
        <v>391</v>
      </c>
      <c r="I36" s="8">
        <v>0.92610837438423643</v>
      </c>
      <c r="J36" s="3">
        <v>0.71480804387568553</v>
      </c>
      <c r="K36" s="3">
        <v>0.54651162790697672</v>
      </c>
      <c r="L36" s="3">
        <v>0.77200000000000002</v>
      </c>
      <c r="M36" s="53">
        <f t="shared" si="6"/>
        <v>0.82045820912996104</v>
      </c>
      <c r="N36" s="3">
        <v>0.6873857404021938</v>
      </c>
      <c r="O36" s="27">
        <v>0.88666666666666671</v>
      </c>
      <c r="P36" s="27">
        <v>0.6875</v>
      </c>
      <c r="Q36" s="27">
        <v>0.96</v>
      </c>
      <c r="R36" s="13">
        <v>0.850226205799954</v>
      </c>
      <c r="S36" s="39">
        <v>1</v>
      </c>
      <c r="T36" t="s">
        <v>19</v>
      </c>
      <c r="U36" s="2">
        <f t="shared" si="10"/>
        <v>144</v>
      </c>
      <c r="V36" s="2">
        <f t="shared" si="11"/>
        <v>6</v>
      </c>
      <c r="W36">
        <f t="shared" si="7"/>
        <v>10</v>
      </c>
      <c r="X36" s="13">
        <f t="shared" si="12"/>
        <v>1.3333333333333333</v>
      </c>
      <c r="Y36" s="14">
        <f t="shared" si="8"/>
        <v>180.21937842778789</v>
      </c>
      <c r="Z36" s="14">
        <f t="shared" si="9"/>
        <v>131.75457434571442</v>
      </c>
      <c r="AA36" t="s">
        <v>176</v>
      </c>
      <c r="AB36" t="s">
        <v>176</v>
      </c>
    </row>
    <row r="37" spans="1:28" x14ac:dyDescent="0.2">
      <c r="A37" t="s">
        <v>16</v>
      </c>
      <c r="B37">
        <v>137</v>
      </c>
      <c r="C37">
        <v>13</v>
      </c>
      <c r="D37">
        <v>440</v>
      </c>
      <c r="E37">
        <v>177</v>
      </c>
      <c r="F37">
        <v>12</v>
      </c>
      <c r="G37">
        <v>263</v>
      </c>
      <c r="H37">
        <v>298</v>
      </c>
      <c r="I37" s="8">
        <v>0.93650793650793651</v>
      </c>
      <c r="J37" s="3">
        <v>0.5311942959001783</v>
      </c>
      <c r="K37" s="3">
        <v>0.40227272727272728</v>
      </c>
      <c r="L37" s="3">
        <v>0.6333333333333333</v>
      </c>
      <c r="M37" s="53">
        <f t="shared" si="6"/>
        <v>0.73385111620405741</v>
      </c>
      <c r="N37" s="3">
        <v>0.56279809220985688</v>
      </c>
      <c r="O37" s="27">
        <v>0.83333333333333337</v>
      </c>
      <c r="P37" s="27">
        <v>0.76923076923076927</v>
      </c>
      <c r="Q37" s="27">
        <v>0.9</v>
      </c>
      <c r="R37" s="13">
        <v>0.77641711282673198</v>
      </c>
      <c r="S37" s="39">
        <v>1</v>
      </c>
      <c r="T37" t="s">
        <v>19</v>
      </c>
      <c r="U37" s="2">
        <f t="shared" si="10"/>
        <v>135</v>
      </c>
      <c r="V37" s="2">
        <f t="shared" si="11"/>
        <v>15</v>
      </c>
      <c r="W37">
        <f t="shared" si="7"/>
        <v>-2</v>
      </c>
      <c r="X37" s="13">
        <f t="shared" si="12"/>
        <v>1.25</v>
      </c>
      <c r="Y37" s="14">
        <f t="shared" si="8"/>
        <v>133.06590547767019</v>
      </c>
      <c r="Z37" s="14">
        <f t="shared" si="9"/>
        <v>98.627392193568681</v>
      </c>
      <c r="AA37" t="s">
        <v>176</v>
      </c>
      <c r="AB37" t="s">
        <v>176</v>
      </c>
    </row>
    <row r="38" spans="1:28" x14ac:dyDescent="0.2">
      <c r="A38" t="s">
        <v>17</v>
      </c>
      <c r="B38">
        <v>121</v>
      </c>
      <c r="C38">
        <v>29</v>
      </c>
      <c r="D38">
        <v>181</v>
      </c>
      <c r="E38">
        <v>171</v>
      </c>
      <c r="F38">
        <v>24</v>
      </c>
      <c r="G38">
        <v>10</v>
      </c>
      <c r="H38">
        <v>545</v>
      </c>
      <c r="I38" s="8">
        <v>0.87692307692307692</v>
      </c>
      <c r="J38" s="3">
        <v>0.98198198198198194</v>
      </c>
      <c r="K38" s="3">
        <v>0.94475138121546964</v>
      </c>
      <c r="L38" s="3">
        <v>0.95466666666666666</v>
      </c>
      <c r="M38" s="53">
        <f t="shared" si="6"/>
        <v>0.92945252945252943</v>
      </c>
      <c r="N38" s="3">
        <v>0.90957446808510634</v>
      </c>
      <c r="O38" s="27">
        <v>0.80666666666666664</v>
      </c>
      <c r="P38" s="27">
        <v>0.58620689655172409</v>
      </c>
      <c r="Q38" s="27">
        <v>0.92</v>
      </c>
      <c r="R38" s="13">
        <v>0.99469745174681001</v>
      </c>
      <c r="S38" s="39">
        <v>1</v>
      </c>
      <c r="T38" t="s">
        <v>19</v>
      </c>
      <c r="U38" s="2">
        <f t="shared" si="10"/>
        <v>138</v>
      </c>
      <c r="V38" s="2">
        <f t="shared" si="11"/>
        <v>12</v>
      </c>
      <c r="W38">
        <f t="shared" si="7"/>
        <v>17</v>
      </c>
      <c r="X38" s="13">
        <f t="shared" si="12"/>
        <v>1.2777777777777777</v>
      </c>
      <c r="Y38" s="14">
        <f t="shared" si="8"/>
        <v>228.26675611781994</v>
      </c>
      <c r="Z38" s="14">
        <f t="shared" si="9"/>
        <v>195.9491831262138</v>
      </c>
      <c r="AA38" t="s">
        <v>176</v>
      </c>
      <c r="AB38" t="s">
        <v>176</v>
      </c>
    </row>
    <row r="39" spans="1:28" x14ac:dyDescent="0.2">
      <c r="A39" t="s">
        <v>18</v>
      </c>
      <c r="B39">
        <v>134</v>
      </c>
      <c r="C39">
        <v>16</v>
      </c>
      <c r="D39">
        <v>385</v>
      </c>
      <c r="E39">
        <v>180</v>
      </c>
      <c r="F39">
        <v>18</v>
      </c>
      <c r="G39">
        <v>205</v>
      </c>
      <c r="H39">
        <v>347</v>
      </c>
      <c r="I39" s="8">
        <v>0.90909090909090906</v>
      </c>
      <c r="J39" s="3">
        <v>0.62862318840579712</v>
      </c>
      <c r="K39" s="3">
        <v>0.46753246753246752</v>
      </c>
      <c r="L39" s="3">
        <v>0.70266666666666666</v>
      </c>
      <c r="M39" s="53">
        <f t="shared" si="6"/>
        <v>0.76885704874835303</v>
      </c>
      <c r="N39" s="3">
        <v>0.61749571183533447</v>
      </c>
      <c r="O39" s="27">
        <v>0.86</v>
      </c>
      <c r="P39" s="27">
        <v>0.8125</v>
      </c>
      <c r="Q39" s="27">
        <v>0.94666666666666666</v>
      </c>
      <c r="R39" s="13">
        <v>0.82898148148148099</v>
      </c>
      <c r="S39" s="39">
        <v>1</v>
      </c>
      <c r="T39" t="s">
        <v>19</v>
      </c>
      <c r="U39" s="2">
        <f t="shared" si="10"/>
        <v>142</v>
      </c>
      <c r="V39" s="2">
        <f t="shared" si="11"/>
        <v>8</v>
      </c>
      <c r="W39">
        <f t="shared" si="7"/>
        <v>8</v>
      </c>
      <c r="X39" s="13">
        <f t="shared" si="12"/>
        <v>1.3148148148148149</v>
      </c>
      <c r="Y39" s="14">
        <f t="shared" si="8"/>
        <v>161.426704838928</v>
      </c>
      <c r="Z39" s="14">
        <f t="shared" si="9"/>
        <v>111.26857070253297</v>
      </c>
      <c r="AA39" t="s">
        <v>176</v>
      </c>
      <c r="AB39" t="s">
        <v>176</v>
      </c>
    </row>
    <row r="40" spans="1:28" x14ac:dyDescent="0.2">
      <c r="A40" t="s">
        <v>22</v>
      </c>
      <c r="B40">
        <v>120</v>
      </c>
      <c r="C40">
        <v>30</v>
      </c>
      <c r="D40">
        <v>182</v>
      </c>
      <c r="E40">
        <v>165</v>
      </c>
      <c r="F40">
        <v>29</v>
      </c>
      <c r="G40">
        <v>17</v>
      </c>
      <c r="H40">
        <v>539</v>
      </c>
      <c r="I40" s="8">
        <v>0.85051546391752575</v>
      </c>
      <c r="J40" s="3">
        <v>0.96942446043165464</v>
      </c>
      <c r="K40" s="3">
        <v>0.90659340659340659</v>
      </c>
      <c r="L40" s="3">
        <v>0.93866666666666665</v>
      </c>
      <c r="M40" s="53">
        <f t="shared" si="6"/>
        <v>0.90996996217459025</v>
      </c>
      <c r="N40" s="3">
        <v>0.87765957446808507</v>
      </c>
      <c r="O40" s="27">
        <v>0.8</v>
      </c>
      <c r="P40" s="27">
        <v>0.56666666666666665</v>
      </c>
      <c r="Q40" s="27">
        <v>0.91333333333333333</v>
      </c>
      <c r="R40" s="13">
        <v>0.99342139342139302</v>
      </c>
      <c r="S40" s="39">
        <v>2</v>
      </c>
      <c r="T40" t="s">
        <v>20</v>
      </c>
      <c r="U40" s="2">
        <f t="shared" si="10"/>
        <v>137</v>
      </c>
      <c r="V40" s="2">
        <f>150-U40</f>
        <v>13</v>
      </c>
      <c r="W40">
        <f t="shared" si="7"/>
        <v>17</v>
      </c>
      <c r="X40" s="13">
        <f>U40/$U$33</f>
        <v>1.2685185185185186</v>
      </c>
      <c r="Y40" s="14">
        <f t="shared" si="8"/>
        <v>222.89358867515915</v>
      </c>
      <c r="Z40" s="14">
        <f t="shared" si="9"/>
        <v>183.80661972458415</v>
      </c>
      <c r="AA40" t="s">
        <v>176</v>
      </c>
      <c r="AB40" t="s">
        <v>176</v>
      </c>
    </row>
    <row r="41" spans="1:28" x14ac:dyDescent="0.2">
      <c r="A41" t="s">
        <v>25</v>
      </c>
      <c r="B41">
        <v>118</v>
      </c>
      <c r="C41">
        <v>32</v>
      </c>
      <c r="D41">
        <v>175</v>
      </c>
      <c r="E41">
        <v>164</v>
      </c>
      <c r="F41">
        <v>18</v>
      </c>
      <c r="G41">
        <v>11</v>
      </c>
      <c r="H41">
        <v>557</v>
      </c>
      <c r="I41" s="8">
        <v>0.90109890109890112</v>
      </c>
      <c r="J41" s="3">
        <v>0.98063380281690138</v>
      </c>
      <c r="K41" s="3">
        <v>0.93714285714285717</v>
      </c>
      <c r="L41" s="3">
        <v>0.96133333333333337</v>
      </c>
      <c r="M41" s="53">
        <f t="shared" si="6"/>
        <v>0.94086635195790125</v>
      </c>
      <c r="N41" s="3">
        <v>0.91876750700280108</v>
      </c>
      <c r="O41" s="27">
        <v>0.78666666666666663</v>
      </c>
      <c r="P41" s="27">
        <v>0.46875</v>
      </c>
      <c r="Q41" s="27">
        <v>0.88666666666666671</v>
      </c>
      <c r="R41" s="13">
        <v>0.99495338383417897</v>
      </c>
      <c r="S41" s="39">
        <v>2</v>
      </c>
      <c r="T41" t="s">
        <v>20</v>
      </c>
      <c r="U41" s="2">
        <f t="shared" si="10"/>
        <v>133</v>
      </c>
      <c r="V41" s="2">
        <f>150-U41</f>
        <v>17</v>
      </c>
      <c r="W41">
        <f t="shared" si="7"/>
        <v>15</v>
      </c>
      <c r="X41" s="13">
        <f>U41/$U$33</f>
        <v>1.2314814814814814</v>
      </c>
      <c r="Y41" s="14">
        <f t="shared" si="8"/>
        <v>223.08827913011839</v>
      </c>
      <c r="Z41" s="14">
        <f t="shared" si="9"/>
        <v>195.10467092820033</v>
      </c>
      <c r="AA41" t="s">
        <v>176</v>
      </c>
      <c r="AB41" t="s">
        <v>176</v>
      </c>
    </row>
    <row r="42" spans="1:28" x14ac:dyDescent="0.2">
      <c r="A42" t="s">
        <v>23</v>
      </c>
      <c r="B42">
        <v>125</v>
      </c>
      <c r="C42">
        <v>25</v>
      </c>
      <c r="D42">
        <v>209</v>
      </c>
      <c r="E42">
        <v>178</v>
      </c>
      <c r="F42">
        <v>13</v>
      </c>
      <c r="G42">
        <v>31</v>
      </c>
      <c r="H42">
        <v>528</v>
      </c>
      <c r="I42" s="8">
        <v>0.93193717277486909</v>
      </c>
      <c r="J42" s="3">
        <v>0.94454382826475847</v>
      </c>
      <c r="K42" s="3">
        <v>0.85167464114832536</v>
      </c>
      <c r="L42" s="3">
        <v>0.94133333333333336</v>
      </c>
      <c r="M42" s="53">
        <f t="shared" si="6"/>
        <v>0.93824050051981378</v>
      </c>
      <c r="N42" s="3">
        <v>0.89</v>
      </c>
      <c r="O42" s="27">
        <v>0.83333333333333337</v>
      </c>
      <c r="P42" s="27">
        <v>0.52</v>
      </c>
      <c r="Q42" s="27">
        <v>0.92</v>
      </c>
      <c r="R42" s="13">
        <v>0.99206411565962105</v>
      </c>
      <c r="S42" s="39">
        <v>2</v>
      </c>
      <c r="T42" t="s">
        <v>20</v>
      </c>
      <c r="U42" s="2">
        <f t="shared" si="10"/>
        <v>138</v>
      </c>
      <c r="V42" s="2">
        <f>150-U42</f>
        <v>12</v>
      </c>
      <c r="W42">
        <f t="shared" si="7"/>
        <v>13</v>
      </c>
      <c r="X42" s="13">
        <f>U42/$U$33</f>
        <v>1.2777777777777777</v>
      </c>
      <c r="Y42" s="14">
        <f t="shared" si="8"/>
        <v>219.89882727092026</v>
      </c>
      <c r="Z42" s="14">
        <f t="shared" si="9"/>
        <v>189.12817622351929</v>
      </c>
      <c r="AA42" t="s">
        <v>176</v>
      </c>
      <c r="AB42" t="s">
        <v>176</v>
      </c>
    </row>
    <row r="43" spans="1:28" x14ac:dyDescent="0.2">
      <c r="A43" t="s">
        <v>24</v>
      </c>
      <c r="B43">
        <v>135</v>
      </c>
      <c r="C43">
        <v>15</v>
      </c>
      <c r="D43">
        <v>303</v>
      </c>
      <c r="E43">
        <v>187</v>
      </c>
      <c r="F43">
        <v>8</v>
      </c>
      <c r="G43">
        <v>114</v>
      </c>
      <c r="H43">
        <v>441</v>
      </c>
      <c r="I43" s="8">
        <v>0.95897435897435901</v>
      </c>
      <c r="J43" s="3">
        <v>0.79459459459459458</v>
      </c>
      <c r="K43" s="3">
        <v>0.62126245847176076</v>
      </c>
      <c r="L43" s="3">
        <v>0.83733333333333337</v>
      </c>
      <c r="M43" s="53">
        <f t="shared" si="6"/>
        <v>0.8767844767844768</v>
      </c>
      <c r="N43" s="3">
        <v>0.75403225806451613</v>
      </c>
      <c r="O43" s="27">
        <v>0.89333333333333331</v>
      </c>
      <c r="P43" s="27">
        <v>0.4</v>
      </c>
      <c r="Q43" s="27">
        <v>0.93333333333333335</v>
      </c>
      <c r="R43" s="13">
        <v>0.99001244289093004</v>
      </c>
      <c r="S43" s="39">
        <v>2</v>
      </c>
      <c r="T43" t="s">
        <v>20</v>
      </c>
      <c r="U43" s="2">
        <f t="shared" si="10"/>
        <v>140</v>
      </c>
      <c r="V43" s="2">
        <f>150-U43</f>
        <v>10</v>
      </c>
      <c r="W43">
        <f t="shared" si="7"/>
        <v>5</v>
      </c>
      <c r="X43" s="13">
        <f>U43/$U$33</f>
        <v>1.2962962962962963</v>
      </c>
      <c r="Y43" s="14">
        <f t="shared" si="8"/>
        <v>187.82564822887403</v>
      </c>
      <c r="Z43" s="14">
        <f t="shared" si="9"/>
        <v>150.61910954946714</v>
      </c>
      <c r="AA43" t="s">
        <v>176</v>
      </c>
      <c r="AB43" t="s">
        <v>176</v>
      </c>
    </row>
    <row r="44" spans="1:28" x14ac:dyDescent="0.2">
      <c r="A44" t="s">
        <v>21</v>
      </c>
      <c r="B44">
        <v>120</v>
      </c>
      <c r="C44">
        <v>30</v>
      </c>
      <c r="D44">
        <v>181</v>
      </c>
      <c r="E44">
        <v>166</v>
      </c>
      <c r="F44">
        <v>24</v>
      </c>
      <c r="G44">
        <v>15</v>
      </c>
      <c r="H44">
        <v>545</v>
      </c>
      <c r="I44" s="8">
        <v>0.87368421052631584</v>
      </c>
      <c r="J44" s="3">
        <v>0.9732142857142857</v>
      </c>
      <c r="K44" s="3">
        <v>0.91712707182320441</v>
      </c>
      <c r="L44" s="3">
        <v>0.94799999999999995</v>
      </c>
      <c r="M44" s="53">
        <f t="shared" si="6"/>
        <v>0.92344924812030071</v>
      </c>
      <c r="N44" s="3">
        <v>0.89487870619946097</v>
      </c>
      <c r="O44" s="27">
        <v>0.8</v>
      </c>
      <c r="P44" s="27">
        <v>0.53333333333333333</v>
      </c>
      <c r="Q44" s="27">
        <v>0.90666666666666662</v>
      </c>
      <c r="R44" s="13">
        <v>0.99357876712328697</v>
      </c>
      <c r="S44" s="39">
        <v>2</v>
      </c>
      <c r="T44" t="s">
        <v>20</v>
      </c>
      <c r="U44" s="2">
        <f t="shared" si="10"/>
        <v>136</v>
      </c>
      <c r="V44" s="2">
        <f>150-U44</f>
        <v>14</v>
      </c>
      <c r="W44">
        <f t="shared" si="7"/>
        <v>16</v>
      </c>
      <c r="X44" s="13">
        <f>U44/$U$33</f>
        <v>1.2592592592592593</v>
      </c>
      <c r="Y44" s="14">
        <f t="shared" si="8"/>
        <v>223.40189178396724</v>
      </c>
      <c r="Z44" s="14">
        <f t="shared" si="9"/>
        <v>189.07151358247825</v>
      </c>
      <c r="AA44" t="s">
        <v>176</v>
      </c>
      <c r="AB44" t="s">
        <v>176</v>
      </c>
    </row>
    <row r="45" spans="1:28" x14ac:dyDescent="0.2">
      <c r="M45" s="53"/>
      <c r="S45" s="40">
        <v>3</v>
      </c>
      <c r="T45" s="7" t="s">
        <v>27</v>
      </c>
    </row>
    <row r="46" spans="1:28" x14ac:dyDescent="0.2">
      <c r="M46" s="53"/>
      <c r="S46" s="40">
        <v>3</v>
      </c>
      <c r="T46" s="7" t="s">
        <v>27</v>
      </c>
    </row>
    <row r="47" spans="1:28" x14ac:dyDescent="0.2">
      <c r="M47" s="53"/>
      <c r="S47" s="40">
        <v>3</v>
      </c>
      <c r="T47" s="7" t="s">
        <v>27</v>
      </c>
    </row>
    <row r="48" spans="1:28" x14ac:dyDescent="0.2">
      <c r="M48" s="53"/>
      <c r="S48" s="40">
        <v>3</v>
      </c>
      <c r="T48" s="7" t="s">
        <v>27</v>
      </c>
    </row>
    <row r="49" spans="1:29" x14ac:dyDescent="0.2">
      <c r="M49" s="53"/>
      <c r="S49" s="40">
        <v>3</v>
      </c>
      <c r="T49" s="7" t="s">
        <v>27</v>
      </c>
    </row>
    <row r="50" spans="1:29" x14ac:dyDescent="0.2">
      <c r="M50" s="53"/>
      <c r="R50" s="13"/>
      <c r="S50" s="40">
        <v>3</v>
      </c>
      <c r="T50" s="7" t="s">
        <v>27</v>
      </c>
      <c r="U50" s="2"/>
      <c r="V50" s="2"/>
      <c r="X50" s="13"/>
      <c r="Y50" s="14"/>
      <c r="Z50" s="14"/>
    </row>
    <row r="51" spans="1:29" x14ac:dyDescent="0.2">
      <c r="M51" s="53"/>
      <c r="R51" s="13"/>
      <c r="S51" s="40">
        <v>3</v>
      </c>
      <c r="T51" s="7" t="s">
        <v>27</v>
      </c>
      <c r="U51" s="2"/>
      <c r="V51" s="2"/>
      <c r="X51" s="13"/>
      <c r="Y51" s="14"/>
      <c r="Z51" s="14"/>
    </row>
    <row r="52" spans="1:29" x14ac:dyDescent="0.2">
      <c r="M52" s="53"/>
      <c r="R52" s="13"/>
      <c r="S52" s="40">
        <v>3</v>
      </c>
      <c r="T52" s="7" t="s">
        <v>27</v>
      </c>
      <c r="U52" s="2"/>
      <c r="V52" s="2"/>
      <c r="X52" s="13"/>
      <c r="Y52" s="14"/>
      <c r="Z52" s="14"/>
    </row>
    <row r="53" spans="1:29" x14ac:dyDescent="0.2">
      <c r="M53" s="53"/>
      <c r="R53" s="13"/>
      <c r="U53" s="2"/>
      <c r="V53" s="2"/>
      <c r="X53" s="13"/>
      <c r="Y53" s="14"/>
      <c r="Z53" s="14"/>
    </row>
    <row r="54" spans="1:29" x14ac:dyDescent="0.2">
      <c r="M54" s="53"/>
      <c r="R54" s="13"/>
      <c r="U54" s="2"/>
      <c r="V54" s="2"/>
      <c r="X54" s="13"/>
      <c r="Y54" s="14"/>
      <c r="Z54" s="14"/>
    </row>
    <row r="55" spans="1:29" x14ac:dyDescent="0.2">
      <c r="M55" s="53"/>
      <c r="R55" s="13"/>
      <c r="U55" s="2"/>
      <c r="V55" s="2"/>
      <c r="X55" s="13"/>
      <c r="Y55" s="14"/>
      <c r="Z55" s="14"/>
    </row>
    <row r="56" spans="1:29" x14ac:dyDescent="0.2">
      <c r="I56" s="8"/>
      <c r="J56" s="3"/>
      <c r="K56" s="3"/>
      <c r="L56" s="3"/>
      <c r="M56" s="53"/>
      <c r="N56" s="3"/>
      <c r="O56" s="27"/>
      <c r="R56" s="13"/>
      <c r="U56" s="2"/>
      <c r="V56" s="2"/>
      <c r="X56" s="13"/>
      <c r="Y56" s="14"/>
      <c r="Z56" s="14"/>
    </row>
    <row r="57" spans="1:29" x14ac:dyDescent="0.2">
      <c r="I57" s="8"/>
      <c r="J57" s="3"/>
      <c r="K57" s="3"/>
      <c r="L57" s="3"/>
      <c r="M57" s="53"/>
      <c r="N57" s="3"/>
      <c r="O57" s="27"/>
      <c r="R57" s="13"/>
      <c r="U57" s="2"/>
      <c r="V57" s="2"/>
      <c r="X57" s="13"/>
      <c r="Y57" s="14"/>
      <c r="Z57" s="14"/>
    </row>
    <row r="58" spans="1:29" x14ac:dyDescent="0.2">
      <c r="A58" s="15" t="s">
        <v>169</v>
      </c>
      <c r="I58" s="8"/>
      <c r="J58" s="3"/>
      <c r="K58" s="3"/>
      <c r="L58" s="3"/>
      <c r="M58" s="53"/>
      <c r="N58" s="3"/>
      <c r="O58" s="27"/>
      <c r="R58" s="13"/>
      <c r="U58" s="2"/>
      <c r="V58" s="2"/>
      <c r="X58" s="13"/>
      <c r="Y58" s="14"/>
      <c r="Z58" s="14"/>
    </row>
    <row r="59" spans="1:29" x14ac:dyDescent="0.2">
      <c r="A59" s="2" t="s">
        <v>46</v>
      </c>
      <c r="B59">
        <v>131</v>
      </c>
      <c r="C59">
        <v>19</v>
      </c>
      <c r="D59">
        <v>189</v>
      </c>
      <c r="E59">
        <v>182</v>
      </c>
      <c r="F59">
        <v>0</v>
      </c>
      <c r="G59">
        <v>7</v>
      </c>
      <c r="H59">
        <v>561</v>
      </c>
      <c r="I59" s="8">
        <v>1</v>
      </c>
      <c r="J59" s="3">
        <v>0.98767605633802813</v>
      </c>
      <c r="K59" s="3">
        <v>0.96296296296296291</v>
      </c>
      <c r="L59" s="3">
        <v>0.9906666666666667</v>
      </c>
      <c r="M59" s="53">
        <f t="shared" ref="M59:M70" si="13">(I59+J59)/2</f>
        <v>0.99383802816901401</v>
      </c>
      <c r="N59" s="3">
        <v>0.98113207547169812</v>
      </c>
      <c r="O59" s="27">
        <v>0.87333333333333329</v>
      </c>
      <c r="P59" s="28">
        <v>0</v>
      </c>
      <c r="Q59" s="28">
        <v>0.87333333333333329</v>
      </c>
      <c r="R59" s="13">
        <v>0.99383802816901401</v>
      </c>
      <c r="S59" s="41">
        <v>0</v>
      </c>
      <c r="T59" t="s">
        <v>46</v>
      </c>
      <c r="U59" s="2">
        <f>Q59*150</f>
        <v>131</v>
      </c>
      <c r="V59" s="2">
        <f t="shared" ref="V59:V79" si="14">150-U59</f>
        <v>19</v>
      </c>
      <c r="W59">
        <f t="shared" ref="W59:W79" si="15">U59-B59</f>
        <v>0</v>
      </c>
      <c r="X59" s="13">
        <f t="shared" ref="X59:X79" si="16">U59/$U$59</f>
        <v>1</v>
      </c>
      <c r="Y59" s="14">
        <f t="shared" ref="Y59:Y79" si="17">(((U59)/$U$59)*(100)) +  (100*N59) + (100*(W59/150)) - (100 * (1-J59))</f>
        <v>196.88081318097261</v>
      </c>
      <c r="Z59" s="14">
        <f t="shared" ref="Z59:Z79" si="18">(X59*(100))+(100*N59)-(100*(1-K59)*X59)-(100*(1-I59)*X59)</f>
        <v>194.4095038434661</v>
      </c>
      <c r="AA59" t="s">
        <v>176</v>
      </c>
      <c r="AB59" t="s">
        <v>175</v>
      </c>
      <c r="AC59">
        <f>B59/150</f>
        <v>0.87333333333333329</v>
      </c>
    </row>
    <row r="60" spans="1:29" x14ac:dyDescent="0.2">
      <c r="A60" t="s">
        <v>14</v>
      </c>
      <c r="B60">
        <v>145</v>
      </c>
      <c r="C60">
        <v>5</v>
      </c>
      <c r="D60">
        <v>422</v>
      </c>
      <c r="E60">
        <v>184</v>
      </c>
      <c r="F60">
        <v>1</v>
      </c>
      <c r="G60">
        <v>238</v>
      </c>
      <c r="H60">
        <v>327</v>
      </c>
      <c r="I60" s="8">
        <v>0.99459459459459465</v>
      </c>
      <c r="J60" s="3">
        <v>0.57876106194690269</v>
      </c>
      <c r="K60" s="3">
        <v>0.43601895734597157</v>
      </c>
      <c r="L60" s="3">
        <v>0.68133333333333335</v>
      </c>
      <c r="M60" s="53">
        <f t="shared" si="13"/>
        <v>0.78667782827074872</v>
      </c>
      <c r="N60" s="3">
        <v>0.6062602965403624</v>
      </c>
      <c r="O60" s="27">
        <v>0.92666666666666664</v>
      </c>
      <c r="P60" s="28">
        <v>0.2</v>
      </c>
      <c r="Q60" s="28">
        <v>0.93333333333333335</v>
      </c>
      <c r="R60" s="13">
        <v>0.79946996466431097</v>
      </c>
      <c r="S60" s="41">
        <v>1</v>
      </c>
      <c r="T60" t="s">
        <v>19</v>
      </c>
      <c r="U60" s="2">
        <f t="shared" ref="U60:U79" si="19">Q60*150</f>
        <v>140</v>
      </c>
      <c r="V60" s="2">
        <f t="shared" si="14"/>
        <v>10</v>
      </c>
      <c r="W60">
        <f t="shared" si="15"/>
        <v>-5</v>
      </c>
      <c r="X60" s="13">
        <f t="shared" si="16"/>
        <v>1.0687022900763359</v>
      </c>
      <c r="Y60" s="14">
        <f t="shared" si="17"/>
        <v>122.03903152302675</v>
      </c>
      <c r="Z60" s="14">
        <f t="shared" si="18"/>
        <v>106.64579856371509</v>
      </c>
      <c r="AA60" t="s">
        <v>176</v>
      </c>
      <c r="AB60" t="s">
        <v>175</v>
      </c>
      <c r="AC60">
        <f t="shared" ref="AC60:AC79" si="20">B60/150</f>
        <v>0.96666666666666667</v>
      </c>
    </row>
    <row r="61" spans="1:29" x14ac:dyDescent="0.2">
      <c r="A61" t="s">
        <v>16</v>
      </c>
      <c r="B61">
        <v>147</v>
      </c>
      <c r="C61">
        <v>3</v>
      </c>
      <c r="D61">
        <v>475</v>
      </c>
      <c r="E61">
        <v>182</v>
      </c>
      <c r="F61">
        <v>0</v>
      </c>
      <c r="G61">
        <v>293</v>
      </c>
      <c r="H61">
        <v>275</v>
      </c>
      <c r="I61" s="8">
        <v>1</v>
      </c>
      <c r="J61" s="3">
        <v>0.48415492957746481</v>
      </c>
      <c r="K61" s="3">
        <v>0.38315789473684209</v>
      </c>
      <c r="L61" s="3">
        <v>0.60933333333333328</v>
      </c>
      <c r="M61" s="53">
        <f t="shared" si="13"/>
        <v>0.74207746478873238</v>
      </c>
      <c r="N61" s="3">
        <v>0.55403348554033482</v>
      </c>
      <c r="O61" s="27">
        <v>0.90666666666666662</v>
      </c>
      <c r="P61" s="28">
        <v>0</v>
      </c>
      <c r="Q61" s="28">
        <v>0.90666666666666662</v>
      </c>
      <c r="R61" s="13">
        <v>0.75</v>
      </c>
      <c r="S61" s="41">
        <v>1</v>
      </c>
      <c r="T61" t="s">
        <v>19</v>
      </c>
      <c r="U61" s="2">
        <f t="shared" si="19"/>
        <v>136</v>
      </c>
      <c r="V61" s="2">
        <f t="shared" si="14"/>
        <v>14</v>
      </c>
      <c r="W61">
        <f t="shared" si="15"/>
        <v>-11</v>
      </c>
      <c r="X61" s="13">
        <f t="shared" si="16"/>
        <v>1.0381679389312977</v>
      </c>
      <c r="Y61" s="14">
        <f t="shared" si="17"/>
        <v>100.30230207157638</v>
      </c>
      <c r="Z61" s="14">
        <f t="shared" si="18"/>
        <v>95.181572740453731</v>
      </c>
      <c r="AA61" t="s">
        <v>176</v>
      </c>
      <c r="AB61" t="s">
        <v>175</v>
      </c>
      <c r="AC61">
        <f t="shared" si="20"/>
        <v>0.98</v>
      </c>
    </row>
    <row r="62" spans="1:29" x14ac:dyDescent="0.2">
      <c r="A62" t="s">
        <v>18</v>
      </c>
      <c r="B62">
        <v>144</v>
      </c>
      <c r="C62">
        <v>6</v>
      </c>
      <c r="D62">
        <v>420</v>
      </c>
      <c r="E62">
        <v>186</v>
      </c>
      <c r="F62">
        <v>1</v>
      </c>
      <c r="G62">
        <v>234</v>
      </c>
      <c r="H62">
        <v>329</v>
      </c>
      <c r="I62" s="8">
        <v>0.99465240641711228</v>
      </c>
      <c r="J62" s="3">
        <v>0.58436944937833035</v>
      </c>
      <c r="K62" s="3">
        <v>0.44285714285714284</v>
      </c>
      <c r="L62" s="3">
        <v>0.68666666666666665</v>
      </c>
      <c r="M62" s="53">
        <f t="shared" si="13"/>
        <v>0.78951092789772126</v>
      </c>
      <c r="N62" s="3">
        <v>0.61285008237232286</v>
      </c>
      <c r="O62" s="27">
        <v>0.93333333333333335</v>
      </c>
      <c r="P62" s="28">
        <v>0.16666666666666666</v>
      </c>
      <c r="Q62" s="28">
        <v>0.94</v>
      </c>
      <c r="R62" s="13">
        <v>0.80053191489361697</v>
      </c>
      <c r="S62" s="41">
        <v>1</v>
      </c>
      <c r="T62" t="s">
        <v>19</v>
      </c>
      <c r="U62" s="2">
        <f t="shared" si="19"/>
        <v>141</v>
      </c>
      <c r="V62" s="2">
        <f t="shared" si="14"/>
        <v>9</v>
      </c>
      <c r="W62">
        <f t="shared" si="15"/>
        <v>-3</v>
      </c>
      <c r="X62" s="13">
        <f t="shared" si="16"/>
        <v>1.0763358778625953</v>
      </c>
      <c r="Y62" s="14">
        <f t="shared" si="17"/>
        <v>125.35554096132486</v>
      </c>
      <c r="Z62" s="14">
        <f t="shared" si="18"/>
        <v>108.37573071636967</v>
      </c>
      <c r="AA62" t="s">
        <v>176</v>
      </c>
      <c r="AB62" t="s">
        <v>175</v>
      </c>
      <c r="AC62">
        <f t="shared" si="20"/>
        <v>0.96</v>
      </c>
    </row>
    <row r="63" spans="1:29" x14ac:dyDescent="0.2">
      <c r="A63" t="s">
        <v>13</v>
      </c>
      <c r="B63">
        <v>131</v>
      </c>
      <c r="C63">
        <v>19</v>
      </c>
      <c r="D63">
        <v>194</v>
      </c>
      <c r="E63">
        <v>182</v>
      </c>
      <c r="F63">
        <v>12</v>
      </c>
      <c r="G63">
        <v>12</v>
      </c>
      <c r="H63">
        <v>544</v>
      </c>
      <c r="I63" s="8">
        <v>0.93814432989690721</v>
      </c>
      <c r="J63" s="3">
        <v>0.97841726618705038</v>
      </c>
      <c r="K63" s="3">
        <v>0.93814432989690721</v>
      </c>
      <c r="L63" s="3">
        <v>0.96799999999999997</v>
      </c>
      <c r="M63" s="53">
        <f t="shared" si="13"/>
        <v>0.95828079804197874</v>
      </c>
      <c r="N63" s="3">
        <v>0.93814432989690721</v>
      </c>
      <c r="O63" s="27">
        <v>0.87333333333333329</v>
      </c>
      <c r="P63" s="28">
        <v>0.36842105263157893</v>
      </c>
      <c r="Q63" s="28">
        <v>0.92</v>
      </c>
      <c r="R63" s="13">
        <v>0.99383802816901401</v>
      </c>
      <c r="S63" s="41">
        <v>1</v>
      </c>
      <c r="T63" t="s">
        <v>19</v>
      </c>
      <c r="U63" s="2">
        <f t="shared" si="19"/>
        <v>138</v>
      </c>
      <c r="V63" s="2">
        <f t="shared" si="14"/>
        <v>12</v>
      </c>
      <c r="W63">
        <f t="shared" si="15"/>
        <v>7</v>
      </c>
      <c r="X63" s="13">
        <f t="shared" si="16"/>
        <v>1.0534351145038168</v>
      </c>
      <c r="Y63" s="14">
        <f t="shared" si="17"/>
        <v>201.66633772544409</v>
      </c>
      <c r="Z63" s="14">
        <f t="shared" si="18"/>
        <v>186.12575745652003</v>
      </c>
      <c r="AA63" t="s">
        <v>176</v>
      </c>
      <c r="AB63" t="s">
        <v>175</v>
      </c>
      <c r="AC63">
        <f t="shared" si="20"/>
        <v>0.87333333333333329</v>
      </c>
    </row>
    <row r="64" spans="1:29" x14ac:dyDescent="0.2">
      <c r="A64" t="s">
        <v>15</v>
      </c>
      <c r="B64">
        <v>144</v>
      </c>
      <c r="C64">
        <v>6</v>
      </c>
      <c r="D64">
        <v>389</v>
      </c>
      <c r="E64">
        <v>194</v>
      </c>
      <c r="F64">
        <v>4</v>
      </c>
      <c r="G64">
        <v>195</v>
      </c>
      <c r="H64">
        <v>357</v>
      </c>
      <c r="I64" s="8">
        <v>0.97979797979797978</v>
      </c>
      <c r="J64" s="3">
        <v>0.64673913043478259</v>
      </c>
      <c r="K64" s="3">
        <v>0.49871465295629819</v>
      </c>
      <c r="L64" s="3">
        <v>0.73466666666666669</v>
      </c>
      <c r="M64" s="53">
        <f t="shared" si="13"/>
        <v>0.81326855511638119</v>
      </c>
      <c r="N64" s="3">
        <v>0.66098807495741052</v>
      </c>
      <c r="O64" s="27">
        <v>0.93333333333333335</v>
      </c>
      <c r="P64" s="28">
        <v>0.33333333333333331</v>
      </c>
      <c r="Q64" s="28">
        <v>0.94666666666666666</v>
      </c>
      <c r="R64" s="13">
        <v>0.82913669064748197</v>
      </c>
      <c r="S64" s="41">
        <v>1</v>
      </c>
      <c r="T64" t="s">
        <v>19</v>
      </c>
      <c r="U64" s="2">
        <f t="shared" si="19"/>
        <v>142</v>
      </c>
      <c r="V64" s="2">
        <f t="shared" si="14"/>
        <v>8</v>
      </c>
      <c r="W64">
        <f t="shared" si="15"/>
        <v>-2</v>
      </c>
      <c r="X64" s="13">
        <f t="shared" si="16"/>
        <v>1.083969465648855</v>
      </c>
      <c r="Y64" s="14">
        <f t="shared" si="17"/>
        <v>137.83633377077146</v>
      </c>
      <c r="Z64" s="14">
        <f t="shared" si="18"/>
        <v>117.9681157790292</v>
      </c>
      <c r="AA64" t="s">
        <v>176</v>
      </c>
      <c r="AB64" t="s">
        <v>175</v>
      </c>
      <c r="AC64">
        <f t="shared" si="20"/>
        <v>0.96</v>
      </c>
    </row>
    <row r="65" spans="1:29" x14ac:dyDescent="0.2">
      <c r="A65" t="s">
        <v>17</v>
      </c>
      <c r="B65">
        <v>131</v>
      </c>
      <c r="C65">
        <v>19</v>
      </c>
      <c r="D65">
        <v>194</v>
      </c>
      <c r="E65">
        <v>182</v>
      </c>
      <c r="F65">
        <v>10</v>
      </c>
      <c r="G65">
        <v>12</v>
      </c>
      <c r="H65">
        <v>546</v>
      </c>
      <c r="I65" s="8">
        <v>0.94791666666666663</v>
      </c>
      <c r="J65" s="3">
        <v>0.978494623655914</v>
      </c>
      <c r="K65" s="3">
        <v>0.93814432989690721</v>
      </c>
      <c r="L65" s="3">
        <v>0.97066666666666668</v>
      </c>
      <c r="M65" s="53">
        <f t="shared" si="13"/>
        <v>0.96320564516129026</v>
      </c>
      <c r="N65" s="3">
        <v>0.94300518134715028</v>
      </c>
      <c r="O65" s="27">
        <v>0.87333333333333329</v>
      </c>
      <c r="P65" s="28">
        <v>0.31578947368421051</v>
      </c>
      <c r="Q65" s="28">
        <v>0.91333333333333333</v>
      </c>
      <c r="R65" s="13">
        <v>0.99383802816901401</v>
      </c>
      <c r="S65" s="41">
        <v>1</v>
      </c>
      <c r="T65" t="s">
        <v>19</v>
      </c>
      <c r="U65" s="2">
        <f t="shared" si="19"/>
        <v>137</v>
      </c>
      <c r="V65" s="2">
        <f t="shared" si="14"/>
        <v>13</v>
      </c>
      <c r="W65">
        <f t="shared" si="15"/>
        <v>6</v>
      </c>
      <c r="X65" s="13">
        <f t="shared" si="16"/>
        <v>1.0458015267175573</v>
      </c>
      <c r="Y65" s="14">
        <f t="shared" si="17"/>
        <v>200.73013317206215</v>
      </c>
      <c r="Z65" s="14">
        <f t="shared" si="18"/>
        <v>186.9649124318216</v>
      </c>
      <c r="AA65" t="s">
        <v>176</v>
      </c>
      <c r="AB65" t="s">
        <v>175</v>
      </c>
      <c r="AC65">
        <f t="shared" si="20"/>
        <v>0.87333333333333329</v>
      </c>
    </row>
    <row r="66" spans="1:29" x14ac:dyDescent="0.2">
      <c r="A66" t="s">
        <v>22</v>
      </c>
      <c r="B66">
        <v>131</v>
      </c>
      <c r="C66">
        <v>19</v>
      </c>
      <c r="D66">
        <v>200</v>
      </c>
      <c r="E66">
        <v>200</v>
      </c>
      <c r="F66">
        <v>4</v>
      </c>
      <c r="G66">
        <v>0</v>
      </c>
      <c r="H66">
        <v>546</v>
      </c>
      <c r="I66" s="8">
        <v>0.98039215686274506</v>
      </c>
      <c r="J66" s="3">
        <v>1</v>
      </c>
      <c r="K66" s="3">
        <v>1</v>
      </c>
      <c r="L66" s="3">
        <v>0.9946666666666667</v>
      </c>
      <c r="M66" s="53">
        <f t="shared" si="13"/>
        <v>0.99019607843137258</v>
      </c>
      <c r="N66" s="3">
        <v>0.99009900990099009</v>
      </c>
      <c r="O66" s="27">
        <v>0.87333333333333329</v>
      </c>
      <c r="P66" s="28">
        <v>0.21052631578947367</v>
      </c>
      <c r="Q66" s="28">
        <v>0.9</v>
      </c>
      <c r="R66" s="13">
        <v>1</v>
      </c>
      <c r="S66" s="14">
        <v>2</v>
      </c>
      <c r="T66" t="s">
        <v>20</v>
      </c>
      <c r="U66" s="2">
        <f t="shared" si="19"/>
        <v>135</v>
      </c>
      <c r="V66" s="2">
        <f t="shared" si="14"/>
        <v>15</v>
      </c>
      <c r="W66">
        <f t="shared" si="15"/>
        <v>4</v>
      </c>
      <c r="X66" s="13">
        <f t="shared" si="16"/>
        <v>1.0305343511450382</v>
      </c>
      <c r="Y66" s="14">
        <f t="shared" si="17"/>
        <v>204.73000277126951</v>
      </c>
      <c r="Z66" s="14">
        <f t="shared" si="18"/>
        <v>200.0426805141224</v>
      </c>
      <c r="AA66" t="s">
        <v>176</v>
      </c>
      <c r="AB66" t="s">
        <v>175</v>
      </c>
      <c r="AC66">
        <f t="shared" si="20"/>
        <v>0.87333333333333329</v>
      </c>
    </row>
    <row r="67" spans="1:29" x14ac:dyDescent="0.2">
      <c r="A67" t="s">
        <v>25</v>
      </c>
      <c r="B67">
        <v>131</v>
      </c>
      <c r="C67">
        <v>19</v>
      </c>
      <c r="D67">
        <v>194</v>
      </c>
      <c r="E67">
        <v>182</v>
      </c>
      <c r="F67">
        <v>8</v>
      </c>
      <c r="G67">
        <v>12</v>
      </c>
      <c r="H67">
        <v>548</v>
      </c>
      <c r="I67" s="8">
        <v>0.95789473684210524</v>
      </c>
      <c r="J67" s="3">
        <v>0.97857142857142854</v>
      </c>
      <c r="K67" s="3">
        <v>0.93814432989690721</v>
      </c>
      <c r="L67" s="3">
        <v>0.97333333333333338</v>
      </c>
      <c r="M67" s="53">
        <f t="shared" si="13"/>
        <v>0.96823308270676689</v>
      </c>
      <c r="N67" s="3">
        <v>0.94791666666666663</v>
      </c>
      <c r="O67" s="27">
        <v>0.87333333333333329</v>
      </c>
      <c r="P67" s="28">
        <v>0.31578947368421051</v>
      </c>
      <c r="Q67" s="28">
        <v>0.91333333333333333</v>
      </c>
      <c r="R67" s="13">
        <v>0.99383802816901401</v>
      </c>
      <c r="S67" s="14">
        <v>2</v>
      </c>
      <c r="T67" t="s">
        <v>20</v>
      </c>
      <c r="U67" s="2">
        <f t="shared" si="19"/>
        <v>137</v>
      </c>
      <c r="V67" s="2">
        <f t="shared" si="14"/>
        <v>13</v>
      </c>
      <c r="W67">
        <f t="shared" si="15"/>
        <v>6</v>
      </c>
      <c r="X67" s="13">
        <f t="shared" si="16"/>
        <v>1.0458015267175573</v>
      </c>
      <c r="Y67" s="14">
        <f t="shared" si="17"/>
        <v>201.22896219556523</v>
      </c>
      <c r="Z67" s="14">
        <f t="shared" si="18"/>
        <v>188.49956906609006</v>
      </c>
      <c r="AA67" t="s">
        <v>176</v>
      </c>
      <c r="AB67" t="s">
        <v>175</v>
      </c>
      <c r="AC67">
        <f t="shared" si="20"/>
        <v>0.87333333333333329</v>
      </c>
    </row>
    <row r="68" spans="1:29" x14ac:dyDescent="0.2">
      <c r="A68" t="s">
        <v>23</v>
      </c>
      <c r="B68">
        <v>132</v>
      </c>
      <c r="C68">
        <v>18</v>
      </c>
      <c r="D68">
        <v>228</v>
      </c>
      <c r="E68">
        <v>188</v>
      </c>
      <c r="F68">
        <v>7</v>
      </c>
      <c r="G68">
        <v>40</v>
      </c>
      <c r="H68">
        <v>515</v>
      </c>
      <c r="I68" s="8">
        <v>0.96410256410256412</v>
      </c>
      <c r="J68" s="3">
        <v>0.92792792792792789</v>
      </c>
      <c r="K68" s="3">
        <v>0.82456140350877194</v>
      </c>
      <c r="L68" s="3">
        <v>0.93733333333333335</v>
      </c>
      <c r="M68" s="53">
        <f t="shared" si="13"/>
        <v>0.946015246015246</v>
      </c>
      <c r="N68" s="3">
        <v>0.88888888888888884</v>
      </c>
      <c r="O68" s="27">
        <v>0.88</v>
      </c>
      <c r="P68" s="28">
        <v>0.3888888888888889</v>
      </c>
      <c r="Q68" s="28">
        <v>0.92666666666666664</v>
      </c>
      <c r="R68" s="13">
        <v>0.99252290452032998</v>
      </c>
      <c r="S68" s="14">
        <v>2</v>
      </c>
      <c r="T68" t="s">
        <v>20</v>
      </c>
      <c r="U68" s="2">
        <f t="shared" si="19"/>
        <v>139</v>
      </c>
      <c r="V68" s="2">
        <f t="shared" si="14"/>
        <v>11</v>
      </c>
      <c r="W68">
        <f t="shared" si="15"/>
        <v>7</v>
      </c>
      <c r="X68" s="13">
        <f t="shared" si="16"/>
        <v>1.0610687022900764</v>
      </c>
      <c r="Y68" s="14">
        <f t="shared" si="17"/>
        <v>192.45521857735596</v>
      </c>
      <c r="Z68" s="14">
        <f t="shared" si="18"/>
        <v>172.57155415451919</v>
      </c>
      <c r="AA68" t="s">
        <v>176</v>
      </c>
      <c r="AB68" t="s">
        <v>175</v>
      </c>
      <c r="AC68">
        <f t="shared" si="20"/>
        <v>0.88</v>
      </c>
    </row>
    <row r="69" spans="1:29" x14ac:dyDescent="0.2">
      <c r="A69" t="s">
        <v>24</v>
      </c>
      <c r="B69">
        <v>136</v>
      </c>
      <c r="C69">
        <v>14</v>
      </c>
      <c r="D69">
        <v>317</v>
      </c>
      <c r="E69">
        <v>189</v>
      </c>
      <c r="F69">
        <v>7</v>
      </c>
      <c r="G69">
        <v>128</v>
      </c>
      <c r="H69">
        <v>426</v>
      </c>
      <c r="I69" s="8">
        <v>0.9642857142857143</v>
      </c>
      <c r="J69" s="3">
        <v>0.76895306859205781</v>
      </c>
      <c r="K69" s="3">
        <v>0.59621451104100942</v>
      </c>
      <c r="L69" s="3">
        <v>0.82</v>
      </c>
      <c r="M69" s="53">
        <f t="shared" si="13"/>
        <v>0.866619391438886</v>
      </c>
      <c r="N69" s="3">
        <v>0.73684210526315785</v>
      </c>
      <c r="O69" s="27">
        <v>0.9</v>
      </c>
      <c r="P69" s="28">
        <v>0.35714285714285715</v>
      </c>
      <c r="Q69" s="28">
        <v>0.93333333333333335</v>
      </c>
      <c r="R69" s="13">
        <v>0.99208707051844303</v>
      </c>
      <c r="S69" s="14">
        <v>2</v>
      </c>
      <c r="T69" t="s">
        <v>20</v>
      </c>
      <c r="U69" s="2">
        <f t="shared" si="19"/>
        <v>140</v>
      </c>
      <c r="V69" s="2">
        <f t="shared" si="14"/>
        <v>10</v>
      </c>
      <c r="W69">
        <f t="shared" si="15"/>
        <v>4</v>
      </c>
      <c r="X69" s="13">
        <f t="shared" si="16"/>
        <v>1.0687022900763359</v>
      </c>
      <c r="Y69" s="14">
        <f t="shared" si="17"/>
        <v>160.11641305982181</v>
      </c>
      <c r="Z69" s="14">
        <f t="shared" si="18"/>
        <v>133.58499796581299</v>
      </c>
      <c r="AA69" t="s">
        <v>176</v>
      </c>
      <c r="AB69" t="s">
        <v>175</v>
      </c>
      <c r="AC69">
        <f t="shared" si="20"/>
        <v>0.90666666666666662</v>
      </c>
    </row>
    <row r="70" spans="1:29" x14ac:dyDescent="0.2">
      <c r="A70" t="s">
        <v>21</v>
      </c>
      <c r="B70">
        <v>131</v>
      </c>
      <c r="C70">
        <v>19</v>
      </c>
      <c r="D70">
        <v>198</v>
      </c>
      <c r="E70">
        <v>183</v>
      </c>
      <c r="F70">
        <v>7</v>
      </c>
      <c r="G70">
        <v>15</v>
      </c>
      <c r="H70">
        <v>545</v>
      </c>
      <c r="I70" s="8">
        <v>0.9631578947368421</v>
      </c>
      <c r="J70" s="3">
        <v>0.9732142857142857</v>
      </c>
      <c r="K70" s="3">
        <v>0.9242424242424242</v>
      </c>
      <c r="L70" s="3">
        <v>0.97066666666666668</v>
      </c>
      <c r="M70" s="53">
        <f t="shared" si="13"/>
        <v>0.9681860902255639</v>
      </c>
      <c r="N70" s="3">
        <v>0.94329896907216493</v>
      </c>
      <c r="O70" s="27">
        <v>0.87333333333333329</v>
      </c>
      <c r="P70" s="28">
        <v>0.31578947368421051</v>
      </c>
      <c r="Q70" s="28">
        <v>0.91333333333333333</v>
      </c>
      <c r="R70" s="13">
        <v>0.99470899470899399</v>
      </c>
      <c r="S70" s="14">
        <v>2</v>
      </c>
      <c r="T70" t="s">
        <v>20</v>
      </c>
      <c r="U70" s="2">
        <f t="shared" si="19"/>
        <v>137</v>
      </c>
      <c r="V70" s="2">
        <f t="shared" si="14"/>
        <v>13</v>
      </c>
      <c r="W70">
        <f t="shared" si="15"/>
        <v>6</v>
      </c>
      <c r="X70" s="13">
        <f t="shared" si="16"/>
        <v>1.0458015267175573</v>
      </c>
      <c r="Y70" s="14">
        <f t="shared" si="17"/>
        <v>200.23147815040082</v>
      </c>
      <c r="Z70" s="14">
        <f t="shared" si="18"/>
        <v>187.13435774703291</v>
      </c>
      <c r="AA70" t="s">
        <v>176</v>
      </c>
      <c r="AB70" t="s">
        <v>175</v>
      </c>
      <c r="AC70">
        <f t="shared" si="20"/>
        <v>0.87333333333333329</v>
      </c>
    </row>
    <row r="71" spans="1:29" x14ac:dyDescent="0.2">
      <c r="I71" s="8"/>
      <c r="J71" s="3"/>
      <c r="K71" s="3"/>
      <c r="L71" s="3"/>
      <c r="M71" s="53"/>
      <c r="N71" s="3"/>
      <c r="O71" s="27"/>
      <c r="P71" s="28"/>
      <c r="Q71" s="28"/>
      <c r="R71" s="13"/>
      <c r="S71" s="40">
        <v>3</v>
      </c>
      <c r="T71" s="7" t="s">
        <v>27</v>
      </c>
      <c r="U71" s="2">
        <f t="shared" si="19"/>
        <v>0</v>
      </c>
      <c r="V71" s="2">
        <f t="shared" si="14"/>
        <v>150</v>
      </c>
      <c r="W71">
        <f t="shared" si="15"/>
        <v>0</v>
      </c>
      <c r="X71" s="13">
        <f t="shared" si="16"/>
        <v>0</v>
      </c>
      <c r="Y71" s="14">
        <f t="shared" si="17"/>
        <v>-100</v>
      </c>
      <c r="Z71" s="14">
        <f t="shared" si="18"/>
        <v>0</v>
      </c>
      <c r="AA71" t="s">
        <v>176</v>
      </c>
      <c r="AB71" t="s">
        <v>175</v>
      </c>
      <c r="AC71">
        <f t="shared" si="20"/>
        <v>0</v>
      </c>
    </row>
    <row r="72" spans="1:29" x14ac:dyDescent="0.2">
      <c r="I72" s="8"/>
      <c r="J72" s="3"/>
      <c r="K72" s="3"/>
      <c r="L72" s="3"/>
      <c r="M72" s="53"/>
      <c r="N72" s="3"/>
      <c r="O72" s="27"/>
      <c r="P72" s="28"/>
      <c r="Q72" s="28"/>
      <c r="R72" s="13"/>
      <c r="S72" s="40">
        <v>3</v>
      </c>
      <c r="T72" s="7" t="s">
        <v>27</v>
      </c>
      <c r="U72" s="2">
        <f t="shared" si="19"/>
        <v>0</v>
      </c>
      <c r="V72" s="2">
        <f t="shared" si="14"/>
        <v>150</v>
      </c>
      <c r="W72">
        <f t="shared" si="15"/>
        <v>0</v>
      </c>
      <c r="X72" s="13">
        <f t="shared" si="16"/>
        <v>0</v>
      </c>
      <c r="Y72" s="14">
        <f t="shared" si="17"/>
        <v>-100</v>
      </c>
      <c r="Z72" s="14">
        <f t="shared" si="18"/>
        <v>0</v>
      </c>
      <c r="AA72" t="s">
        <v>176</v>
      </c>
      <c r="AB72" t="s">
        <v>175</v>
      </c>
      <c r="AC72">
        <f t="shared" si="20"/>
        <v>0</v>
      </c>
    </row>
    <row r="73" spans="1:29" x14ac:dyDescent="0.2">
      <c r="I73" s="8"/>
      <c r="J73" s="3"/>
      <c r="K73" s="3"/>
      <c r="L73" s="3"/>
      <c r="M73" s="53"/>
      <c r="N73" s="3"/>
      <c r="O73" s="27"/>
      <c r="P73" s="28"/>
      <c r="Q73" s="28"/>
      <c r="R73" s="13"/>
      <c r="S73" s="40">
        <v>3</v>
      </c>
      <c r="T73" s="7" t="s">
        <v>27</v>
      </c>
      <c r="U73" s="2">
        <f t="shared" si="19"/>
        <v>0</v>
      </c>
      <c r="V73" s="2">
        <f t="shared" si="14"/>
        <v>150</v>
      </c>
      <c r="W73">
        <f t="shared" si="15"/>
        <v>0</v>
      </c>
      <c r="X73" s="13">
        <f t="shared" si="16"/>
        <v>0</v>
      </c>
      <c r="Y73" s="14">
        <f t="shared" si="17"/>
        <v>-100</v>
      </c>
      <c r="Z73" s="14">
        <f t="shared" si="18"/>
        <v>0</v>
      </c>
      <c r="AA73" t="s">
        <v>176</v>
      </c>
      <c r="AB73" t="s">
        <v>175</v>
      </c>
      <c r="AC73">
        <f t="shared" si="20"/>
        <v>0</v>
      </c>
    </row>
    <row r="74" spans="1:29" x14ac:dyDescent="0.2">
      <c r="I74" s="8"/>
      <c r="J74" s="3"/>
      <c r="K74" s="3"/>
      <c r="L74" s="3"/>
      <c r="M74" s="53"/>
      <c r="N74" s="3"/>
      <c r="O74" s="27"/>
      <c r="P74" s="28"/>
      <c r="Q74" s="28"/>
      <c r="R74" s="13"/>
      <c r="S74" s="40">
        <v>3</v>
      </c>
      <c r="T74" s="7" t="s">
        <v>27</v>
      </c>
      <c r="U74" s="2">
        <f t="shared" si="19"/>
        <v>0</v>
      </c>
      <c r="V74" s="2">
        <f t="shared" si="14"/>
        <v>150</v>
      </c>
      <c r="W74">
        <f t="shared" si="15"/>
        <v>0</v>
      </c>
      <c r="X74" s="13">
        <f t="shared" si="16"/>
        <v>0</v>
      </c>
      <c r="Y74" s="14">
        <f t="shared" si="17"/>
        <v>-100</v>
      </c>
      <c r="Z74" s="14">
        <f t="shared" si="18"/>
        <v>0</v>
      </c>
      <c r="AA74" t="s">
        <v>176</v>
      </c>
      <c r="AB74" t="s">
        <v>175</v>
      </c>
      <c r="AC74">
        <f t="shared" si="20"/>
        <v>0</v>
      </c>
    </row>
    <row r="75" spans="1:29" x14ac:dyDescent="0.2">
      <c r="I75" s="8"/>
      <c r="J75" s="3"/>
      <c r="K75" s="3"/>
      <c r="L75" s="3"/>
      <c r="M75" s="53"/>
      <c r="N75" s="3"/>
      <c r="O75" s="27"/>
      <c r="P75" s="28"/>
      <c r="Q75" s="28"/>
      <c r="R75" s="13"/>
      <c r="S75" s="40">
        <v>3</v>
      </c>
      <c r="T75" s="7" t="s">
        <v>27</v>
      </c>
      <c r="U75" s="2">
        <f t="shared" si="19"/>
        <v>0</v>
      </c>
      <c r="V75" s="2">
        <f t="shared" si="14"/>
        <v>150</v>
      </c>
      <c r="W75">
        <f t="shared" si="15"/>
        <v>0</v>
      </c>
      <c r="X75" s="13">
        <f t="shared" si="16"/>
        <v>0</v>
      </c>
      <c r="Y75" s="14">
        <f t="shared" si="17"/>
        <v>-100</v>
      </c>
      <c r="Z75" s="14">
        <f t="shared" si="18"/>
        <v>0</v>
      </c>
      <c r="AA75" t="s">
        <v>176</v>
      </c>
      <c r="AB75" t="s">
        <v>175</v>
      </c>
      <c r="AC75">
        <f t="shared" si="20"/>
        <v>0</v>
      </c>
    </row>
    <row r="76" spans="1:29" x14ac:dyDescent="0.2">
      <c r="I76" s="8"/>
      <c r="J76" s="3"/>
      <c r="K76" s="3"/>
      <c r="L76" s="3"/>
      <c r="M76" s="53"/>
      <c r="N76" s="3"/>
      <c r="O76" s="27"/>
      <c r="P76" s="28"/>
      <c r="Q76" s="28"/>
      <c r="R76" s="13"/>
      <c r="S76" s="40">
        <v>3</v>
      </c>
      <c r="T76" s="7" t="s">
        <v>27</v>
      </c>
      <c r="U76" s="2">
        <f t="shared" si="19"/>
        <v>0</v>
      </c>
      <c r="V76" s="2">
        <f t="shared" si="14"/>
        <v>150</v>
      </c>
      <c r="W76">
        <f t="shared" si="15"/>
        <v>0</v>
      </c>
      <c r="X76" s="13">
        <f t="shared" si="16"/>
        <v>0</v>
      </c>
      <c r="Y76" s="14">
        <f t="shared" si="17"/>
        <v>-100</v>
      </c>
      <c r="Z76" s="14">
        <f t="shared" si="18"/>
        <v>0</v>
      </c>
      <c r="AA76" t="s">
        <v>176</v>
      </c>
      <c r="AB76" t="s">
        <v>175</v>
      </c>
      <c r="AC76">
        <f t="shared" si="20"/>
        <v>0</v>
      </c>
    </row>
    <row r="77" spans="1:29" x14ac:dyDescent="0.2">
      <c r="I77" s="8"/>
      <c r="J77" s="3"/>
      <c r="K77" s="3"/>
      <c r="L77" s="3"/>
      <c r="M77" s="53"/>
      <c r="N77" s="3"/>
      <c r="O77" s="27"/>
      <c r="P77" s="28"/>
      <c r="Q77" s="28"/>
      <c r="R77" s="13"/>
      <c r="S77" s="40">
        <v>3</v>
      </c>
      <c r="T77" s="7" t="s">
        <v>27</v>
      </c>
      <c r="U77" s="2">
        <f t="shared" si="19"/>
        <v>0</v>
      </c>
      <c r="V77" s="2">
        <f t="shared" si="14"/>
        <v>150</v>
      </c>
      <c r="W77">
        <f t="shared" si="15"/>
        <v>0</v>
      </c>
      <c r="X77" s="13">
        <f t="shared" si="16"/>
        <v>0</v>
      </c>
      <c r="Y77" s="14">
        <f t="shared" si="17"/>
        <v>-100</v>
      </c>
      <c r="Z77" s="14">
        <f t="shared" si="18"/>
        <v>0</v>
      </c>
      <c r="AA77" t="s">
        <v>176</v>
      </c>
      <c r="AB77" t="s">
        <v>175</v>
      </c>
      <c r="AC77">
        <f t="shared" si="20"/>
        <v>0</v>
      </c>
    </row>
    <row r="78" spans="1:29" x14ac:dyDescent="0.2">
      <c r="I78" s="8"/>
      <c r="J78" s="3"/>
      <c r="K78" s="3"/>
      <c r="L78" s="3"/>
      <c r="M78" s="53"/>
      <c r="N78" s="3"/>
      <c r="O78" s="27"/>
      <c r="P78" s="28"/>
      <c r="Q78" s="28"/>
      <c r="R78" s="13"/>
      <c r="S78" s="40">
        <v>3</v>
      </c>
      <c r="T78" s="7" t="s">
        <v>27</v>
      </c>
      <c r="U78" s="2">
        <f t="shared" si="19"/>
        <v>0</v>
      </c>
      <c r="V78" s="2">
        <f t="shared" si="14"/>
        <v>150</v>
      </c>
      <c r="W78">
        <f t="shared" si="15"/>
        <v>0</v>
      </c>
      <c r="X78" s="13">
        <f t="shared" si="16"/>
        <v>0</v>
      </c>
      <c r="Y78" s="14">
        <f t="shared" si="17"/>
        <v>-100</v>
      </c>
      <c r="Z78" s="14">
        <f t="shared" si="18"/>
        <v>0</v>
      </c>
      <c r="AA78" t="s">
        <v>176</v>
      </c>
      <c r="AB78" t="s">
        <v>175</v>
      </c>
      <c r="AC78">
        <f t="shared" si="20"/>
        <v>0</v>
      </c>
    </row>
    <row r="79" spans="1:29" x14ac:dyDescent="0.2">
      <c r="A79" t="s">
        <v>37</v>
      </c>
      <c r="B79">
        <v>133</v>
      </c>
      <c r="C79">
        <v>17</v>
      </c>
      <c r="D79">
        <v>368</v>
      </c>
      <c r="E79">
        <v>161</v>
      </c>
      <c r="F79">
        <v>5</v>
      </c>
      <c r="G79">
        <v>207</v>
      </c>
      <c r="H79">
        <v>377</v>
      </c>
      <c r="I79" s="8">
        <v>0.96987951807228912</v>
      </c>
      <c r="J79" s="8">
        <v>0.64554794520547942</v>
      </c>
      <c r="K79" s="8">
        <v>0.4375</v>
      </c>
      <c r="L79" s="8">
        <v>0.71733333333333338</v>
      </c>
      <c r="M79" s="8">
        <v>0.80771373163888427</v>
      </c>
      <c r="N79" s="8">
        <v>0.60299625468164797</v>
      </c>
      <c r="O79" s="9">
        <v>0.84</v>
      </c>
      <c r="P79" s="9">
        <v>0.29411764705882354</v>
      </c>
      <c r="Q79" s="9">
        <v>0.87333333333333329</v>
      </c>
      <c r="S79" s="14">
        <v>4</v>
      </c>
      <c r="T79" t="s">
        <v>36</v>
      </c>
      <c r="U79" s="2">
        <f t="shared" si="19"/>
        <v>131</v>
      </c>
      <c r="V79" s="2">
        <f t="shared" si="14"/>
        <v>19</v>
      </c>
      <c r="W79">
        <f t="shared" si="15"/>
        <v>-2</v>
      </c>
      <c r="X79" s="13">
        <f t="shared" si="16"/>
        <v>1</v>
      </c>
      <c r="Y79" s="14">
        <f t="shared" si="17"/>
        <v>123.52108665537941</v>
      </c>
      <c r="Z79" s="14">
        <f t="shared" si="18"/>
        <v>101.03757727539372</v>
      </c>
      <c r="AA79" t="s">
        <v>176</v>
      </c>
      <c r="AB79" t="s">
        <v>175</v>
      </c>
      <c r="AC79">
        <f t="shared" si="20"/>
        <v>0.88666666666666671</v>
      </c>
    </row>
  </sheetData>
  <sortState xmlns:xlrd2="http://schemas.microsoft.com/office/spreadsheetml/2017/richdata2" ref="A2:AC29">
    <sortCondition ref="S2:S29"/>
    <sortCondition ref="A2:A29"/>
  </sortState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127D-5B49-A349-BFF7-5E3E603F60EC}">
  <dimension ref="A1:O11"/>
  <sheetViews>
    <sheetView tabSelected="1" workbookViewId="0">
      <selection activeCell="K34" sqref="K34"/>
    </sheetView>
  </sheetViews>
  <sheetFormatPr baseColWidth="10" defaultRowHeight="16" x14ac:dyDescent="0.2"/>
  <cols>
    <col min="1" max="1" width="5.1640625" bestFit="1" customWidth="1"/>
    <col min="2" max="2" width="8.6640625" bestFit="1" customWidth="1"/>
    <col min="3" max="3" width="6.1640625" bestFit="1" customWidth="1"/>
    <col min="4" max="4" width="12" bestFit="1" customWidth="1"/>
    <col min="5" max="5" width="4.1640625" bestFit="1" customWidth="1"/>
    <col min="6" max="7" width="3.1640625" bestFit="1" customWidth="1"/>
    <col min="8" max="8" width="5.1640625" bestFit="1" customWidth="1"/>
    <col min="9" max="9" width="5.83203125" bestFit="1" customWidth="1"/>
    <col min="10" max="10" width="9.1640625" bestFit="1" customWidth="1"/>
    <col min="11" max="11" width="8.33203125" bestFit="1" customWidth="1"/>
    <col min="12" max="12" width="8.1640625" bestFit="1" customWidth="1"/>
    <col min="13" max="13" width="7.6640625" bestFit="1" customWidth="1"/>
    <col min="14" max="14" width="7.33203125" bestFit="1" customWidth="1"/>
    <col min="15" max="15" width="7.6640625" bestFit="1" customWidth="1"/>
  </cols>
  <sheetData>
    <row r="1" spans="1:15" x14ac:dyDescent="0.2">
      <c r="A1" s="61" t="s">
        <v>240</v>
      </c>
      <c r="B1" s="61" t="s">
        <v>209</v>
      </c>
      <c r="C1" s="61" t="s">
        <v>210</v>
      </c>
      <c r="D1" s="61" t="s">
        <v>1</v>
      </c>
      <c r="E1" s="61" t="s">
        <v>2</v>
      </c>
      <c r="F1" s="61" t="s">
        <v>3</v>
      </c>
      <c r="G1" s="61" t="s">
        <v>4</v>
      </c>
      <c r="H1" s="61" t="s">
        <v>5</v>
      </c>
      <c r="I1" s="61" t="s">
        <v>6</v>
      </c>
      <c r="J1" s="61" t="s">
        <v>7</v>
      </c>
      <c r="K1" s="61" t="s">
        <v>8</v>
      </c>
      <c r="L1" s="61" t="s">
        <v>9</v>
      </c>
      <c r="M1" s="61" t="s">
        <v>10</v>
      </c>
      <c r="N1" s="61" t="s">
        <v>178</v>
      </c>
      <c r="O1" s="61" t="s">
        <v>241</v>
      </c>
    </row>
    <row r="2" spans="1:15" x14ac:dyDescent="0.2">
      <c r="A2" t="s">
        <v>242</v>
      </c>
      <c r="B2">
        <v>19</v>
      </c>
      <c r="C2">
        <v>131</v>
      </c>
      <c r="D2">
        <v>131</v>
      </c>
      <c r="E2">
        <v>130</v>
      </c>
      <c r="F2">
        <v>3</v>
      </c>
      <c r="G2">
        <v>1</v>
      </c>
      <c r="H2">
        <v>16</v>
      </c>
      <c r="I2" s="8">
        <v>0.97744360902255634</v>
      </c>
      <c r="J2" s="8">
        <v>0.94117647058823528</v>
      </c>
      <c r="K2" s="8">
        <v>0.99236641221374045</v>
      </c>
      <c r="L2" s="8">
        <v>0.97333333333333338</v>
      </c>
      <c r="M2" s="8">
        <v>0.98484848484848486</v>
      </c>
      <c r="N2" s="9">
        <v>0.8666666666666667</v>
      </c>
      <c r="O2" s="9">
        <v>0.88666666666666671</v>
      </c>
    </row>
    <row r="3" spans="1:15" x14ac:dyDescent="0.2">
      <c r="A3" t="s">
        <v>243</v>
      </c>
      <c r="B3">
        <v>19</v>
      </c>
      <c r="C3">
        <v>131</v>
      </c>
      <c r="D3">
        <v>166</v>
      </c>
      <c r="E3">
        <v>154</v>
      </c>
      <c r="F3">
        <v>4</v>
      </c>
      <c r="G3">
        <v>12</v>
      </c>
      <c r="H3">
        <v>130</v>
      </c>
      <c r="I3" s="8">
        <v>0.97468354430379744</v>
      </c>
      <c r="J3" s="8">
        <v>0.91549295774647887</v>
      </c>
      <c r="K3" s="8">
        <v>0.92771084337349397</v>
      </c>
      <c r="L3" s="8">
        <v>0.94666666666666666</v>
      </c>
      <c r="M3" s="8">
        <v>0.95061728395061729</v>
      </c>
      <c r="N3" s="9">
        <v>0.8666666666666667</v>
      </c>
      <c r="O3" s="9">
        <v>0.89333333333333331</v>
      </c>
    </row>
    <row r="4" spans="1:15" x14ac:dyDescent="0.2">
      <c r="A4" t="s">
        <v>244</v>
      </c>
      <c r="B4">
        <v>19</v>
      </c>
      <c r="C4">
        <v>131</v>
      </c>
      <c r="D4">
        <v>181</v>
      </c>
      <c r="E4">
        <v>166</v>
      </c>
      <c r="F4">
        <v>6</v>
      </c>
      <c r="G4">
        <v>15</v>
      </c>
      <c r="H4">
        <v>263</v>
      </c>
      <c r="I4" s="8">
        <v>0.96511627906976749</v>
      </c>
      <c r="J4" s="8">
        <v>0.9460431654676259</v>
      </c>
      <c r="K4" s="8">
        <v>0.91712707182320441</v>
      </c>
      <c r="L4" s="8">
        <v>0.95333333333333337</v>
      </c>
      <c r="M4" s="8">
        <v>0.94050991501416425</v>
      </c>
      <c r="N4" s="9">
        <v>0.8666666666666667</v>
      </c>
      <c r="O4" s="9">
        <v>0.90666666666666662</v>
      </c>
    </row>
    <row r="5" spans="1:15" x14ac:dyDescent="0.2">
      <c r="A5" t="s">
        <v>245</v>
      </c>
      <c r="B5">
        <v>19</v>
      </c>
      <c r="C5">
        <v>131</v>
      </c>
      <c r="D5">
        <v>193</v>
      </c>
      <c r="E5">
        <v>176</v>
      </c>
      <c r="F5">
        <v>7</v>
      </c>
      <c r="G5">
        <v>17</v>
      </c>
      <c r="H5">
        <v>400</v>
      </c>
      <c r="I5" s="8">
        <v>0.96174863387978138</v>
      </c>
      <c r="J5" s="8">
        <v>0.95923261390887293</v>
      </c>
      <c r="K5" s="8">
        <v>0.91191709844559588</v>
      </c>
      <c r="L5" s="8">
        <v>0.96</v>
      </c>
      <c r="M5" s="8">
        <v>0.93617021276595747</v>
      </c>
      <c r="N5" s="9">
        <v>0.8666666666666667</v>
      </c>
      <c r="O5" s="9">
        <v>0.90666666666666662</v>
      </c>
    </row>
    <row r="6" spans="1:15" x14ac:dyDescent="0.2">
      <c r="A6" t="s">
        <v>246</v>
      </c>
      <c r="B6">
        <v>19</v>
      </c>
      <c r="C6">
        <v>131</v>
      </c>
      <c r="D6">
        <v>200</v>
      </c>
      <c r="E6">
        <v>181</v>
      </c>
      <c r="F6">
        <v>7</v>
      </c>
      <c r="G6">
        <v>19</v>
      </c>
      <c r="H6">
        <v>543</v>
      </c>
      <c r="I6" s="8">
        <v>0.96276595744680848</v>
      </c>
      <c r="J6" s="8">
        <v>0.96619217081850539</v>
      </c>
      <c r="K6" s="8">
        <v>0.90500000000000003</v>
      </c>
      <c r="L6" s="8">
        <v>0.96533333333333338</v>
      </c>
      <c r="M6" s="8">
        <v>0.9329896907216495</v>
      </c>
      <c r="N6" s="9">
        <v>0.8666666666666667</v>
      </c>
      <c r="O6" s="9">
        <v>0.90666666666666662</v>
      </c>
    </row>
    <row r="7" spans="1:15" x14ac:dyDescent="0.2">
      <c r="A7" t="s">
        <v>247</v>
      </c>
      <c r="B7">
        <v>19</v>
      </c>
      <c r="C7">
        <v>131</v>
      </c>
      <c r="D7">
        <v>205</v>
      </c>
      <c r="E7">
        <v>185</v>
      </c>
      <c r="F7">
        <v>7</v>
      </c>
      <c r="G7">
        <v>20</v>
      </c>
      <c r="H7">
        <v>688</v>
      </c>
      <c r="I7" s="8">
        <v>0.96354166666666663</v>
      </c>
      <c r="J7" s="8">
        <v>0.97175141242937857</v>
      </c>
      <c r="K7" s="8">
        <v>0.90243902439024393</v>
      </c>
      <c r="L7" s="8">
        <v>0.97</v>
      </c>
      <c r="M7" s="8">
        <v>0.93198992443324935</v>
      </c>
      <c r="N7" s="9">
        <v>0.8666666666666667</v>
      </c>
      <c r="O7" s="9">
        <v>0.90666666666666662</v>
      </c>
    </row>
    <row r="8" spans="1:15" x14ac:dyDescent="0.2">
      <c r="A8" t="s">
        <v>248</v>
      </c>
      <c r="B8">
        <v>19</v>
      </c>
      <c r="C8">
        <v>131</v>
      </c>
      <c r="D8">
        <v>209</v>
      </c>
      <c r="E8">
        <v>189</v>
      </c>
      <c r="F8">
        <v>7</v>
      </c>
      <c r="G8">
        <v>20</v>
      </c>
      <c r="H8">
        <v>834</v>
      </c>
      <c r="I8" s="8">
        <v>0.9642857142857143</v>
      </c>
      <c r="J8" s="8">
        <v>0.97658079625292737</v>
      </c>
      <c r="K8" s="8">
        <v>0.90430622009569372</v>
      </c>
      <c r="L8" s="8">
        <v>0.97428571428571431</v>
      </c>
      <c r="M8" s="8">
        <v>0.93333333333333335</v>
      </c>
      <c r="N8" s="9">
        <v>0.8666666666666667</v>
      </c>
      <c r="O8" s="9">
        <v>0.90666666666666662</v>
      </c>
    </row>
    <row r="9" spans="1:15" x14ac:dyDescent="0.2">
      <c r="A9" t="s">
        <v>249</v>
      </c>
      <c r="B9">
        <v>19</v>
      </c>
      <c r="C9">
        <v>131</v>
      </c>
      <c r="D9">
        <v>212</v>
      </c>
      <c r="E9">
        <v>192</v>
      </c>
      <c r="F9">
        <v>7</v>
      </c>
      <c r="G9">
        <v>20</v>
      </c>
      <c r="H9">
        <v>981</v>
      </c>
      <c r="I9" s="8">
        <v>0.96482412060301503</v>
      </c>
      <c r="J9" s="8">
        <v>0.98001998001998003</v>
      </c>
      <c r="K9" s="8">
        <v>0.90566037735849059</v>
      </c>
      <c r="L9" s="8">
        <v>0.97750000000000004</v>
      </c>
      <c r="M9" s="8">
        <v>0.93430656934306566</v>
      </c>
      <c r="N9" s="9">
        <v>0.8666666666666667</v>
      </c>
      <c r="O9" s="9">
        <v>0.90666666666666662</v>
      </c>
    </row>
    <row r="10" spans="1:15" x14ac:dyDescent="0.2">
      <c r="A10" t="s">
        <v>250</v>
      </c>
      <c r="B10">
        <v>19</v>
      </c>
      <c r="C10">
        <v>131</v>
      </c>
      <c r="D10">
        <v>215</v>
      </c>
      <c r="E10">
        <v>195</v>
      </c>
      <c r="F10">
        <v>7</v>
      </c>
      <c r="G10">
        <v>20</v>
      </c>
      <c r="H10">
        <v>1128</v>
      </c>
      <c r="I10" s="8">
        <v>0.96534653465346532</v>
      </c>
      <c r="J10" s="8">
        <v>0.98257839721254359</v>
      </c>
      <c r="K10" s="8">
        <v>0.90697674418604646</v>
      </c>
      <c r="L10" s="8">
        <v>0.98</v>
      </c>
      <c r="M10" s="8">
        <v>0.93525179856115104</v>
      </c>
      <c r="N10" s="9">
        <v>0.8666666666666667</v>
      </c>
      <c r="O10" s="9">
        <v>0.90666666666666662</v>
      </c>
    </row>
    <row r="11" spans="1:15" x14ac:dyDescent="0.2">
      <c r="A11" t="s">
        <v>251</v>
      </c>
      <c r="B11">
        <v>19</v>
      </c>
      <c r="C11">
        <v>131</v>
      </c>
      <c r="D11">
        <v>217</v>
      </c>
      <c r="E11">
        <v>197</v>
      </c>
      <c r="F11">
        <v>7</v>
      </c>
      <c r="G11">
        <v>20</v>
      </c>
      <c r="H11">
        <v>1276</v>
      </c>
      <c r="I11" s="8">
        <v>0.96568627450980393</v>
      </c>
      <c r="J11" s="8">
        <v>0.98456790123456794</v>
      </c>
      <c r="K11" s="8">
        <v>0.90783410138248843</v>
      </c>
      <c r="L11" s="8">
        <v>0.98199999999999998</v>
      </c>
      <c r="M11" s="8">
        <v>0.93586698337292162</v>
      </c>
      <c r="N11" s="9">
        <v>0.8666666666666667</v>
      </c>
      <c r="O11" s="9">
        <v>0.90666666666666662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5"/>
  <sheetViews>
    <sheetView showGridLines="0" workbookViewId="0">
      <selection activeCell="M24" sqref="M24"/>
    </sheetView>
  </sheetViews>
  <sheetFormatPr baseColWidth="10" defaultColWidth="8.83203125" defaultRowHeight="16" x14ac:dyDescent="0.2"/>
  <cols>
    <col min="1" max="1" width="5.5" customWidth="1"/>
    <col min="2" max="2" width="8" customWidth="1"/>
    <col min="3" max="3" width="11" style="48" customWidth="1"/>
    <col min="4" max="4" width="39.83203125" bestFit="1" customWidth="1"/>
    <col min="5" max="13" width="5.33203125" customWidth="1"/>
  </cols>
  <sheetData>
    <row r="1" spans="1:13" x14ac:dyDescent="0.2">
      <c r="E1" s="104" t="s">
        <v>272</v>
      </c>
      <c r="F1" s="104"/>
      <c r="G1" s="104"/>
      <c r="H1" s="104"/>
      <c r="I1" s="104"/>
      <c r="J1" s="104"/>
      <c r="K1" s="104"/>
      <c r="L1" s="104"/>
      <c r="M1" s="104"/>
    </row>
    <row r="2" spans="1:13" x14ac:dyDescent="0.2">
      <c r="A2" s="15" t="s">
        <v>183</v>
      </c>
      <c r="B2" s="15" t="s">
        <v>184</v>
      </c>
      <c r="C2" s="60" t="s">
        <v>181</v>
      </c>
      <c r="D2" s="15" t="s">
        <v>182</v>
      </c>
      <c r="E2" s="93" t="s">
        <v>296</v>
      </c>
      <c r="F2" s="93" t="s">
        <v>297</v>
      </c>
      <c r="G2" s="93" t="s">
        <v>298</v>
      </c>
      <c r="H2" s="93" t="s">
        <v>299</v>
      </c>
      <c r="I2" s="93" t="s">
        <v>300</v>
      </c>
      <c r="J2" s="93" t="s">
        <v>301</v>
      </c>
      <c r="K2" s="93" t="s">
        <v>302</v>
      </c>
      <c r="L2" s="93" t="s">
        <v>303</v>
      </c>
      <c r="M2" s="93" t="s">
        <v>304</v>
      </c>
    </row>
    <row r="3" spans="1:13" x14ac:dyDescent="0.2">
      <c r="B3" s="60" t="s">
        <v>191</v>
      </c>
      <c r="C3" s="60"/>
      <c r="D3" s="60"/>
      <c r="E3" s="94"/>
      <c r="F3" s="94"/>
      <c r="G3" s="95"/>
      <c r="H3" s="94"/>
      <c r="I3" s="94"/>
      <c r="J3" s="94"/>
      <c r="K3" s="94"/>
      <c r="L3" s="94"/>
      <c r="M3" s="88"/>
    </row>
    <row r="4" spans="1:13" ht="16" customHeight="1" x14ac:dyDescent="0.2">
      <c r="A4">
        <v>1</v>
      </c>
      <c r="B4" s="8">
        <v>1</v>
      </c>
      <c r="C4" s="57" t="s">
        <v>185</v>
      </c>
      <c r="D4" s="55" t="s">
        <v>186</v>
      </c>
      <c r="E4" s="96" t="s">
        <v>2</v>
      </c>
      <c r="F4" s="96" t="s">
        <v>2</v>
      </c>
      <c r="G4" s="96" t="s">
        <v>2</v>
      </c>
      <c r="H4" s="96" t="s">
        <v>2</v>
      </c>
      <c r="I4" s="96" t="s">
        <v>2</v>
      </c>
      <c r="J4" s="96" t="s">
        <v>2</v>
      </c>
      <c r="K4" s="96" t="s">
        <v>2</v>
      </c>
      <c r="L4" s="96" t="s">
        <v>2</v>
      </c>
      <c r="M4" s="92" t="s">
        <v>2</v>
      </c>
    </row>
    <row r="5" spans="1:13" ht="16" customHeight="1" x14ac:dyDescent="0.2">
      <c r="A5">
        <v>2</v>
      </c>
      <c r="B5" s="8">
        <v>0.91304347826086896</v>
      </c>
      <c r="C5" s="57" t="s">
        <v>193</v>
      </c>
      <c r="D5" s="55" t="s">
        <v>187</v>
      </c>
      <c r="E5" s="97" t="s">
        <v>4</v>
      </c>
      <c r="F5" s="97" t="s">
        <v>4</v>
      </c>
      <c r="G5" s="97" t="s">
        <v>4</v>
      </c>
      <c r="H5" s="97" t="s">
        <v>4</v>
      </c>
      <c r="I5" s="97" t="s">
        <v>4</v>
      </c>
      <c r="J5" s="97" t="s">
        <v>4</v>
      </c>
      <c r="K5" s="97" t="s">
        <v>4</v>
      </c>
      <c r="L5" s="97" t="s">
        <v>4</v>
      </c>
      <c r="M5" s="98" t="s">
        <v>4</v>
      </c>
    </row>
    <row r="6" spans="1:13" ht="17" x14ac:dyDescent="0.2">
      <c r="A6">
        <v>3</v>
      </c>
      <c r="B6" s="8">
        <v>0.78260869565217306</v>
      </c>
      <c r="C6" s="48" t="s">
        <v>194</v>
      </c>
      <c r="D6" s="55" t="s">
        <v>188</v>
      </c>
      <c r="E6" s="97" t="s">
        <v>4</v>
      </c>
      <c r="F6" s="97" t="s">
        <v>4</v>
      </c>
      <c r="G6" s="97" t="s">
        <v>4</v>
      </c>
      <c r="H6" s="97" t="s">
        <v>4</v>
      </c>
      <c r="I6" s="97" t="s">
        <v>4</v>
      </c>
      <c r="J6" s="97" t="s">
        <v>4</v>
      </c>
      <c r="K6" s="96" t="s">
        <v>5</v>
      </c>
      <c r="L6" s="96" t="s">
        <v>5</v>
      </c>
      <c r="M6" s="92" t="s">
        <v>5</v>
      </c>
    </row>
    <row r="7" spans="1:13" x14ac:dyDescent="0.2">
      <c r="A7">
        <v>4</v>
      </c>
      <c r="B7" s="8">
        <v>0.78260869565217306</v>
      </c>
      <c r="C7" s="48" t="s">
        <v>195</v>
      </c>
      <c r="D7" s="56" t="s">
        <v>189</v>
      </c>
      <c r="E7" s="97" t="s">
        <v>4</v>
      </c>
      <c r="F7" s="97" t="s">
        <v>4</v>
      </c>
      <c r="G7" s="97" t="s">
        <v>4</v>
      </c>
      <c r="H7" s="97" t="s">
        <v>4</v>
      </c>
      <c r="I7" s="97" t="s">
        <v>4</v>
      </c>
      <c r="J7" s="97" t="s">
        <v>4</v>
      </c>
      <c r="K7" s="96" t="s">
        <v>5</v>
      </c>
      <c r="L7" s="96" t="s">
        <v>5</v>
      </c>
      <c r="M7" s="92" t="s">
        <v>5</v>
      </c>
    </row>
    <row r="8" spans="1:13" x14ac:dyDescent="0.2">
      <c r="A8">
        <v>5</v>
      </c>
      <c r="B8" s="8">
        <v>0.78260869565217306</v>
      </c>
      <c r="C8" s="48" t="s">
        <v>196</v>
      </c>
      <c r="D8" s="56" t="s">
        <v>190</v>
      </c>
      <c r="E8" s="97" t="s">
        <v>4</v>
      </c>
      <c r="F8" s="97" t="s">
        <v>4</v>
      </c>
      <c r="G8" s="97" t="s">
        <v>4</v>
      </c>
      <c r="H8" s="97" t="s">
        <v>4</v>
      </c>
      <c r="I8" s="97" t="s">
        <v>4</v>
      </c>
      <c r="J8" s="97" t="s">
        <v>4</v>
      </c>
      <c r="K8" s="96" t="s">
        <v>5</v>
      </c>
      <c r="L8" s="96" t="s">
        <v>5</v>
      </c>
      <c r="M8" s="92" t="s">
        <v>5</v>
      </c>
    </row>
    <row r="9" spans="1:13" x14ac:dyDescent="0.2">
      <c r="B9" s="60" t="s">
        <v>197</v>
      </c>
      <c r="C9" s="60"/>
      <c r="D9" s="60"/>
      <c r="E9" s="96"/>
      <c r="F9" s="96"/>
      <c r="G9" s="96"/>
      <c r="H9" s="96"/>
      <c r="I9" s="96"/>
      <c r="J9" s="96"/>
      <c r="K9" s="96"/>
      <c r="L9" s="96"/>
      <c r="M9" s="92"/>
    </row>
    <row r="10" spans="1:13" ht="17" x14ac:dyDescent="0.2">
      <c r="A10">
        <v>1</v>
      </c>
      <c r="B10" s="8">
        <v>0.59459459459459407</v>
      </c>
      <c r="C10" s="17" t="s">
        <v>192</v>
      </c>
      <c r="D10" s="54" t="s">
        <v>198</v>
      </c>
      <c r="E10" s="97" t="s">
        <v>4</v>
      </c>
      <c r="F10" s="97" t="s">
        <v>4</v>
      </c>
      <c r="G10" s="96" t="s">
        <v>5</v>
      </c>
      <c r="H10" s="96" t="s">
        <v>5</v>
      </c>
      <c r="I10" s="96" t="s">
        <v>5</v>
      </c>
      <c r="J10" s="96" t="s">
        <v>5</v>
      </c>
      <c r="K10" s="96" t="s">
        <v>5</v>
      </c>
      <c r="L10" s="96" t="s">
        <v>5</v>
      </c>
      <c r="M10" s="92" t="s">
        <v>5</v>
      </c>
    </row>
    <row r="11" spans="1:13" x14ac:dyDescent="0.2">
      <c r="A11" s="17">
        <v>2</v>
      </c>
      <c r="B11" s="8">
        <v>0.54054054054054002</v>
      </c>
      <c r="C11" t="s">
        <v>203</v>
      </c>
      <c r="D11" t="s">
        <v>199</v>
      </c>
      <c r="E11" s="96" t="s">
        <v>2</v>
      </c>
      <c r="F11" s="97" t="s">
        <v>3</v>
      </c>
      <c r="G11" s="97" t="s">
        <v>3</v>
      </c>
      <c r="H11" s="97" t="s">
        <v>3</v>
      </c>
      <c r="I11" s="97" t="s">
        <v>3</v>
      </c>
      <c r="J11" s="97" t="s">
        <v>3</v>
      </c>
      <c r="K11" s="97" t="s">
        <v>3</v>
      </c>
      <c r="L11" s="97" t="s">
        <v>3</v>
      </c>
      <c r="M11" s="98" t="s">
        <v>3</v>
      </c>
    </row>
    <row r="12" spans="1:13" x14ac:dyDescent="0.2">
      <c r="A12">
        <v>3</v>
      </c>
      <c r="B12" s="8">
        <v>0.51351351351351293</v>
      </c>
      <c r="C12" t="s">
        <v>204</v>
      </c>
      <c r="D12" s="48" t="s">
        <v>200</v>
      </c>
      <c r="E12" s="97" t="s">
        <v>4</v>
      </c>
      <c r="F12" s="96" t="s">
        <v>5</v>
      </c>
      <c r="G12" s="96" t="s">
        <v>5</v>
      </c>
      <c r="H12" s="96" t="s">
        <v>5</v>
      </c>
      <c r="I12" s="96" t="s">
        <v>5</v>
      </c>
      <c r="J12" s="96" t="s">
        <v>5</v>
      </c>
      <c r="K12" s="96" t="s">
        <v>5</v>
      </c>
      <c r="L12" s="96" t="s">
        <v>5</v>
      </c>
      <c r="M12" s="92" t="s">
        <v>5</v>
      </c>
    </row>
    <row r="13" spans="1:13" x14ac:dyDescent="0.2">
      <c r="A13" s="54">
        <v>4</v>
      </c>
      <c r="B13" s="8">
        <v>0.45945945945945899</v>
      </c>
      <c r="C13" t="s">
        <v>205</v>
      </c>
      <c r="D13" t="s">
        <v>201</v>
      </c>
      <c r="E13" s="96" t="s">
        <v>5</v>
      </c>
      <c r="F13" s="96" t="s">
        <v>5</v>
      </c>
      <c r="G13" s="96" t="s">
        <v>5</v>
      </c>
      <c r="H13" s="96" t="s">
        <v>5</v>
      </c>
      <c r="I13" s="96" t="s">
        <v>5</v>
      </c>
      <c r="J13" s="96" t="s">
        <v>5</v>
      </c>
      <c r="K13" s="96" t="s">
        <v>5</v>
      </c>
      <c r="L13" s="96" t="s">
        <v>5</v>
      </c>
      <c r="M13" s="92" t="s">
        <v>5</v>
      </c>
    </row>
    <row r="14" spans="1:13" x14ac:dyDescent="0.2">
      <c r="A14" s="54">
        <v>5</v>
      </c>
      <c r="B14" s="8">
        <v>0.38461538461538403</v>
      </c>
      <c r="C14" t="s">
        <v>206</v>
      </c>
      <c r="D14" t="s">
        <v>202</v>
      </c>
      <c r="E14" s="96" t="s">
        <v>5</v>
      </c>
      <c r="F14" s="96" t="s">
        <v>5</v>
      </c>
      <c r="G14" s="96" t="s">
        <v>5</v>
      </c>
      <c r="H14" s="96" t="s">
        <v>5</v>
      </c>
      <c r="I14" s="96" t="s">
        <v>5</v>
      </c>
      <c r="J14" s="96" t="s">
        <v>5</v>
      </c>
      <c r="K14" s="96" t="s">
        <v>5</v>
      </c>
      <c r="L14" s="96" t="s">
        <v>5</v>
      </c>
      <c r="M14" s="92" t="s">
        <v>5</v>
      </c>
    </row>
    <row r="15" spans="1:13" x14ac:dyDescent="0.2">
      <c r="A15" s="48"/>
    </row>
  </sheetData>
  <mergeCells count="1">
    <mergeCell ref="E1:M1"/>
  </mergeCells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3C111-DB7B-E146-BF1D-5F8FE5422135}">
  <dimension ref="A1:D18"/>
  <sheetViews>
    <sheetView workbookViewId="0">
      <selection sqref="A1:D18"/>
    </sheetView>
  </sheetViews>
  <sheetFormatPr baseColWidth="10" defaultRowHeight="16" x14ac:dyDescent="0.2"/>
  <cols>
    <col min="4" max="4" width="26.33203125" bestFit="1" customWidth="1"/>
  </cols>
  <sheetData>
    <row r="1" spans="1:4" x14ac:dyDescent="0.2">
      <c r="A1" s="15" t="s">
        <v>183</v>
      </c>
      <c r="B1" s="15" t="s">
        <v>184</v>
      </c>
      <c r="C1" s="15" t="s">
        <v>269</v>
      </c>
      <c r="D1" s="15" t="s">
        <v>182</v>
      </c>
    </row>
    <row r="2" spans="1:4" x14ac:dyDescent="0.2">
      <c r="B2" s="104" t="s">
        <v>270</v>
      </c>
      <c r="C2" s="104"/>
    </row>
    <row r="3" spans="1:4" x14ac:dyDescent="0.2">
      <c r="A3">
        <v>1</v>
      </c>
      <c r="B3" s="8">
        <v>1</v>
      </c>
      <c r="C3" t="s">
        <v>259</v>
      </c>
      <c r="D3" t="s">
        <v>253</v>
      </c>
    </row>
    <row r="4" spans="1:4" x14ac:dyDescent="0.2">
      <c r="A4">
        <v>2</v>
      </c>
      <c r="B4" s="8">
        <v>1</v>
      </c>
      <c r="C4" t="s">
        <v>260</v>
      </c>
      <c r="D4" t="s">
        <v>254</v>
      </c>
    </row>
    <row r="5" spans="1:4" x14ac:dyDescent="0.2">
      <c r="A5">
        <v>3</v>
      </c>
      <c r="B5" s="8">
        <v>1</v>
      </c>
      <c r="C5" t="s">
        <v>261</v>
      </c>
      <c r="D5" t="s">
        <v>132</v>
      </c>
    </row>
    <row r="6" spans="1:4" x14ac:dyDescent="0.2">
      <c r="A6">
        <v>4</v>
      </c>
      <c r="B6" s="8">
        <v>1</v>
      </c>
      <c r="C6" t="s">
        <v>262</v>
      </c>
      <c r="D6" t="s">
        <v>255</v>
      </c>
    </row>
    <row r="7" spans="1:4" x14ac:dyDescent="0.2">
      <c r="A7">
        <v>5</v>
      </c>
      <c r="B7" s="8">
        <v>1</v>
      </c>
      <c r="C7" t="s">
        <v>263</v>
      </c>
      <c r="D7" t="s">
        <v>132</v>
      </c>
    </row>
    <row r="8" spans="1:4" x14ac:dyDescent="0.2">
      <c r="B8" s="105" t="s">
        <v>271</v>
      </c>
      <c r="C8" s="105"/>
    </row>
    <row r="9" spans="1:4" x14ac:dyDescent="0.2">
      <c r="A9">
        <v>1</v>
      </c>
      <c r="B9" s="8">
        <v>1</v>
      </c>
      <c r="C9" t="s">
        <v>259</v>
      </c>
      <c r="D9" t="s">
        <v>253</v>
      </c>
    </row>
    <row r="10" spans="1:4" x14ac:dyDescent="0.2">
      <c r="A10">
        <v>2</v>
      </c>
      <c r="B10" s="8">
        <v>1</v>
      </c>
      <c r="C10" t="s">
        <v>260</v>
      </c>
      <c r="D10" t="s">
        <v>256</v>
      </c>
    </row>
    <row r="11" spans="1:4" x14ac:dyDescent="0.2">
      <c r="A11">
        <v>3</v>
      </c>
      <c r="B11" s="8">
        <v>1</v>
      </c>
      <c r="C11" t="s">
        <v>261</v>
      </c>
      <c r="D11" t="s">
        <v>132</v>
      </c>
    </row>
    <row r="12" spans="1:4" x14ac:dyDescent="0.2">
      <c r="A12">
        <v>4</v>
      </c>
      <c r="B12" s="8">
        <v>1</v>
      </c>
      <c r="C12" t="s">
        <v>262</v>
      </c>
      <c r="D12" t="s">
        <v>255</v>
      </c>
    </row>
    <row r="13" spans="1:4" x14ac:dyDescent="0.2">
      <c r="A13">
        <v>5</v>
      </c>
      <c r="B13" s="8">
        <v>1</v>
      </c>
      <c r="C13" t="s">
        <v>263</v>
      </c>
      <c r="D13" t="s">
        <v>132</v>
      </c>
    </row>
    <row r="14" spans="1:4" x14ac:dyDescent="0.2">
      <c r="A14">
        <v>6</v>
      </c>
      <c r="B14" s="8">
        <v>1</v>
      </c>
      <c r="C14" t="s">
        <v>264</v>
      </c>
      <c r="D14" t="s">
        <v>257</v>
      </c>
    </row>
    <row r="15" spans="1:4" x14ac:dyDescent="0.2">
      <c r="A15">
        <v>7</v>
      </c>
      <c r="B15" s="8">
        <v>1</v>
      </c>
      <c r="C15" t="s">
        <v>265</v>
      </c>
      <c r="D15" t="s">
        <v>258</v>
      </c>
    </row>
    <row r="16" spans="1:4" x14ac:dyDescent="0.2">
      <c r="A16">
        <v>8</v>
      </c>
      <c r="B16" s="8">
        <v>1</v>
      </c>
      <c r="C16" t="s">
        <v>266</v>
      </c>
      <c r="D16" t="s">
        <v>132</v>
      </c>
    </row>
    <row r="17" spans="1:4" x14ac:dyDescent="0.2">
      <c r="A17">
        <v>9</v>
      </c>
      <c r="B17" s="8">
        <v>1</v>
      </c>
      <c r="C17" t="s">
        <v>267</v>
      </c>
      <c r="D17" t="s">
        <v>132</v>
      </c>
    </row>
    <row r="18" spans="1:4" x14ac:dyDescent="0.2">
      <c r="A18">
        <v>10</v>
      </c>
      <c r="B18" s="8">
        <v>1</v>
      </c>
      <c r="C18" t="s">
        <v>268</v>
      </c>
      <c r="D18" t="s">
        <v>132</v>
      </c>
    </row>
  </sheetData>
  <mergeCells count="2">
    <mergeCell ref="B2:C2"/>
    <mergeCell ref="B8:C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56"/>
  <sheetViews>
    <sheetView zoomScale="120" zoomScaleNormal="120" workbookViewId="0">
      <pane ySplit="1" topLeftCell="A2" activePane="bottomLeft" state="frozen"/>
      <selection pane="bottomLeft" activeCell="B2" sqref="B2"/>
    </sheetView>
  </sheetViews>
  <sheetFormatPr baseColWidth="10" defaultColWidth="24.5" defaultRowHeight="16" x14ac:dyDescent="0.2"/>
  <cols>
    <col min="1" max="1" width="24.5" style="19"/>
    <col min="2" max="2" width="112.6640625" style="17" customWidth="1"/>
  </cols>
  <sheetData>
    <row r="1" spans="1:3" ht="17" x14ac:dyDescent="0.2">
      <c r="A1" s="18" t="s">
        <v>55</v>
      </c>
      <c r="B1" s="16" t="s">
        <v>56</v>
      </c>
      <c r="C1" s="15" t="s">
        <v>57</v>
      </c>
    </row>
    <row r="2" spans="1:3" ht="34" x14ac:dyDescent="0.2">
      <c r="A2" s="19" t="s">
        <v>118</v>
      </c>
      <c r="B2" s="17" t="s">
        <v>119</v>
      </c>
      <c r="C2">
        <v>121</v>
      </c>
    </row>
    <row r="3" spans="1:3" ht="68" x14ac:dyDescent="0.2">
      <c r="A3" s="19" t="s">
        <v>58</v>
      </c>
      <c r="B3" s="17" t="s">
        <v>59</v>
      </c>
      <c r="C3">
        <v>178</v>
      </c>
    </row>
    <row r="4" spans="1:3" ht="34" x14ac:dyDescent="0.2">
      <c r="A4" s="19" t="s">
        <v>60</v>
      </c>
      <c r="B4" s="17" t="s">
        <v>61</v>
      </c>
      <c r="C4">
        <v>1166</v>
      </c>
    </row>
    <row r="5" spans="1:3" ht="17" x14ac:dyDescent="0.2">
      <c r="A5" s="19" t="s">
        <v>62</v>
      </c>
      <c r="B5" s="17" t="s">
        <v>63</v>
      </c>
      <c r="C5">
        <v>131</v>
      </c>
    </row>
    <row r="6" spans="1:3" ht="17" x14ac:dyDescent="0.2">
      <c r="A6" s="19" t="s">
        <v>64</v>
      </c>
      <c r="B6" s="17" t="s">
        <v>65</v>
      </c>
      <c r="C6">
        <v>20</v>
      </c>
    </row>
    <row r="7" spans="1:3" ht="34" x14ac:dyDescent="0.2">
      <c r="A7" s="19" t="s">
        <v>120</v>
      </c>
      <c r="B7" s="17" t="s">
        <v>121</v>
      </c>
      <c r="C7">
        <v>21</v>
      </c>
    </row>
    <row r="8" spans="1:3" ht="17" x14ac:dyDescent="0.2">
      <c r="A8" s="19" t="s">
        <v>66</v>
      </c>
      <c r="B8" s="17" t="s">
        <v>67</v>
      </c>
      <c r="C8">
        <v>89</v>
      </c>
    </row>
    <row r="9" spans="1:3" ht="17" x14ac:dyDescent="0.2">
      <c r="A9" s="19" t="s">
        <v>122</v>
      </c>
      <c r="B9" s="17" t="s">
        <v>123</v>
      </c>
      <c r="C9">
        <v>55</v>
      </c>
    </row>
    <row r="10" spans="1:3" ht="17" x14ac:dyDescent="0.2">
      <c r="A10" s="19" t="s">
        <v>68</v>
      </c>
      <c r="B10" s="17" t="s">
        <v>69</v>
      </c>
      <c r="C10">
        <v>121</v>
      </c>
    </row>
    <row r="11" spans="1:3" ht="17" x14ac:dyDescent="0.2">
      <c r="A11" s="19" t="s">
        <v>70</v>
      </c>
      <c r="B11" s="17" t="s">
        <v>71</v>
      </c>
      <c r="C11">
        <v>45</v>
      </c>
    </row>
    <row r="12" spans="1:3" ht="17" x14ac:dyDescent="0.2">
      <c r="A12" s="19" t="s">
        <v>72</v>
      </c>
      <c r="B12" s="17" t="s">
        <v>73</v>
      </c>
      <c r="C12">
        <v>2719</v>
      </c>
    </row>
    <row r="13" spans="1:3" ht="34" x14ac:dyDescent="0.2">
      <c r="A13" s="19" t="s">
        <v>74</v>
      </c>
      <c r="B13" s="17" t="s">
        <v>75</v>
      </c>
      <c r="C13">
        <v>144</v>
      </c>
    </row>
    <row r="14" spans="1:3" ht="34" x14ac:dyDescent="0.2">
      <c r="A14" s="19" t="s">
        <v>124</v>
      </c>
      <c r="B14" s="17" t="s">
        <v>125</v>
      </c>
      <c r="C14">
        <v>12</v>
      </c>
    </row>
    <row r="15" spans="1:3" ht="17" x14ac:dyDescent="0.2">
      <c r="A15" s="19" t="s">
        <v>126</v>
      </c>
      <c r="B15" s="17" t="s">
        <v>127</v>
      </c>
      <c r="C15">
        <v>54</v>
      </c>
    </row>
    <row r="16" spans="1:3" ht="17" x14ac:dyDescent="0.2">
      <c r="A16" s="19" t="s">
        <v>76</v>
      </c>
      <c r="B16" s="17" t="s">
        <v>77</v>
      </c>
      <c r="C16">
        <v>6</v>
      </c>
    </row>
    <row r="17" spans="1:3" ht="17" x14ac:dyDescent="0.2">
      <c r="A17" s="19" t="s">
        <v>78</v>
      </c>
      <c r="B17" s="17" t="s">
        <v>79</v>
      </c>
      <c r="C17">
        <v>20</v>
      </c>
    </row>
    <row r="18" spans="1:3" ht="34" x14ac:dyDescent="0.2">
      <c r="A18" s="19" t="s">
        <v>128</v>
      </c>
      <c r="B18" s="17" t="s">
        <v>129</v>
      </c>
      <c r="C18">
        <v>36</v>
      </c>
    </row>
    <row r="19" spans="1:3" ht="51" x14ac:dyDescent="0.2">
      <c r="A19" s="19" t="s">
        <v>130</v>
      </c>
      <c r="B19" s="17" t="s">
        <v>131</v>
      </c>
      <c r="C19">
        <v>4</v>
      </c>
    </row>
    <row r="20" spans="1:3" ht="34" x14ac:dyDescent="0.2">
      <c r="A20" s="19" t="s">
        <v>80</v>
      </c>
      <c r="B20" s="17" t="s">
        <v>81</v>
      </c>
      <c r="C20">
        <v>80</v>
      </c>
    </row>
    <row r="21" spans="1:3" ht="17" x14ac:dyDescent="0.2">
      <c r="A21" s="19" t="s">
        <v>82</v>
      </c>
      <c r="B21" s="17" t="s">
        <v>83</v>
      </c>
      <c r="C21">
        <v>46</v>
      </c>
    </row>
    <row r="22" spans="1:3" ht="34" x14ac:dyDescent="0.2">
      <c r="A22" s="19" t="s">
        <v>84</v>
      </c>
      <c r="B22" s="17" t="s">
        <v>85</v>
      </c>
      <c r="C22">
        <v>2102</v>
      </c>
    </row>
    <row r="23" spans="1:3" ht="17" x14ac:dyDescent="0.2">
      <c r="A23" s="19" t="s">
        <v>86</v>
      </c>
      <c r="B23" s="17" t="s">
        <v>87</v>
      </c>
      <c r="C23">
        <v>10</v>
      </c>
    </row>
    <row r="24" spans="1:3" ht="17" x14ac:dyDescent="0.2">
      <c r="A24" s="19" t="s">
        <v>88</v>
      </c>
      <c r="B24" s="17" t="s">
        <v>89</v>
      </c>
      <c r="C24">
        <v>4</v>
      </c>
    </row>
    <row r="25" spans="1:3" ht="51" x14ac:dyDescent="0.2">
      <c r="A25" s="19" t="s">
        <v>132</v>
      </c>
      <c r="B25" s="17" t="s">
        <v>133</v>
      </c>
      <c r="C25">
        <v>12</v>
      </c>
    </row>
    <row r="26" spans="1:3" ht="17" x14ac:dyDescent="0.2">
      <c r="A26" s="19" t="s">
        <v>90</v>
      </c>
      <c r="B26" s="17" t="s">
        <v>91</v>
      </c>
      <c r="C26">
        <v>10</v>
      </c>
    </row>
    <row r="27" spans="1:3" ht="34" x14ac:dyDescent="0.2">
      <c r="A27" s="19" t="s">
        <v>92</v>
      </c>
      <c r="B27" s="17" t="s">
        <v>93</v>
      </c>
      <c r="C27">
        <v>3</v>
      </c>
    </row>
    <row r="28" spans="1:3" ht="17" x14ac:dyDescent="0.2">
      <c r="A28" s="19" t="s">
        <v>94</v>
      </c>
      <c r="B28" s="17" t="s">
        <v>95</v>
      </c>
      <c r="C28">
        <v>20</v>
      </c>
    </row>
    <row r="29" spans="1:3" ht="34" x14ac:dyDescent="0.2">
      <c r="A29" s="19" t="s">
        <v>134</v>
      </c>
      <c r="B29" s="17" t="s">
        <v>135</v>
      </c>
      <c r="C29">
        <v>2</v>
      </c>
    </row>
    <row r="30" spans="1:3" ht="34" x14ac:dyDescent="0.2">
      <c r="A30" s="19" t="s">
        <v>136</v>
      </c>
      <c r="B30" s="17" t="s">
        <v>137</v>
      </c>
      <c r="C30">
        <v>58</v>
      </c>
    </row>
    <row r="31" spans="1:3" ht="34" x14ac:dyDescent="0.2">
      <c r="A31" s="19" t="s">
        <v>138</v>
      </c>
      <c r="B31" s="17" t="s">
        <v>139</v>
      </c>
      <c r="C31">
        <v>17</v>
      </c>
    </row>
    <row r="32" spans="1:3" ht="17" x14ac:dyDescent="0.2">
      <c r="A32" s="19" t="s">
        <v>140</v>
      </c>
      <c r="B32" s="17" t="s">
        <v>141</v>
      </c>
      <c r="C32">
        <v>11</v>
      </c>
    </row>
    <row r="33" spans="1:3" ht="51" x14ac:dyDescent="0.2">
      <c r="A33" s="19" t="s">
        <v>142</v>
      </c>
      <c r="B33" s="17" t="s">
        <v>143</v>
      </c>
      <c r="C33">
        <v>1</v>
      </c>
    </row>
    <row r="34" spans="1:3" ht="17" x14ac:dyDescent="0.2">
      <c r="A34" s="19" t="s">
        <v>96</v>
      </c>
      <c r="B34" s="17" t="s">
        <v>97</v>
      </c>
      <c r="C34">
        <v>35</v>
      </c>
    </row>
    <row r="35" spans="1:3" ht="34" x14ac:dyDescent="0.2">
      <c r="A35" s="19" t="s">
        <v>98</v>
      </c>
      <c r="B35" s="17" t="s">
        <v>99</v>
      </c>
      <c r="C35">
        <v>1</v>
      </c>
    </row>
    <row r="36" spans="1:3" ht="34" x14ac:dyDescent="0.2">
      <c r="A36" s="19" t="s">
        <v>144</v>
      </c>
      <c r="B36" s="17" t="s">
        <v>145</v>
      </c>
      <c r="C36">
        <v>32</v>
      </c>
    </row>
    <row r="37" spans="1:3" ht="51" x14ac:dyDescent="0.2">
      <c r="A37" s="19" t="s">
        <v>100</v>
      </c>
      <c r="B37" s="17" t="s">
        <v>101</v>
      </c>
      <c r="C37">
        <v>60</v>
      </c>
    </row>
    <row r="38" spans="1:3" ht="68" x14ac:dyDescent="0.2">
      <c r="A38" s="19" t="s">
        <v>102</v>
      </c>
      <c r="B38" s="17" t="s">
        <v>103</v>
      </c>
      <c r="C38">
        <v>38</v>
      </c>
    </row>
    <row r="39" spans="1:3" ht="17" x14ac:dyDescent="0.2">
      <c r="A39" s="19" t="s">
        <v>146</v>
      </c>
      <c r="B39" s="17" t="s">
        <v>147</v>
      </c>
      <c r="C39">
        <v>29</v>
      </c>
    </row>
    <row r="40" spans="1:3" ht="17" x14ac:dyDescent="0.2">
      <c r="A40" s="19" t="s">
        <v>104</v>
      </c>
      <c r="B40" s="17" t="s">
        <v>105</v>
      </c>
      <c r="C40">
        <v>65</v>
      </c>
    </row>
    <row r="41" spans="1:3" ht="17" x14ac:dyDescent="0.2">
      <c r="A41" s="19" t="s">
        <v>148</v>
      </c>
      <c r="B41" s="17" t="s">
        <v>149</v>
      </c>
      <c r="C41">
        <v>3</v>
      </c>
    </row>
    <row r="42" spans="1:3" ht="51" x14ac:dyDescent="0.2">
      <c r="A42" s="19" t="s">
        <v>150</v>
      </c>
      <c r="B42" s="17" t="s">
        <v>151</v>
      </c>
      <c r="C42">
        <v>43</v>
      </c>
    </row>
    <row r="43" spans="1:3" ht="85" x14ac:dyDescent="0.2">
      <c r="A43" s="19" t="s">
        <v>152</v>
      </c>
      <c r="B43" s="17" t="s">
        <v>153</v>
      </c>
      <c r="C43">
        <v>17</v>
      </c>
    </row>
    <row r="44" spans="1:3" ht="51" x14ac:dyDescent="0.2">
      <c r="A44" s="19" t="s">
        <v>154</v>
      </c>
      <c r="B44" s="17" t="s">
        <v>155</v>
      </c>
      <c r="C44">
        <v>64</v>
      </c>
    </row>
    <row r="45" spans="1:3" ht="68" x14ac:dyDescent="0.2">
      <c r="A45" s="19" t="s">
        <v>106</v>
      </c>
      <c r="B45" s="17" t="s">
        <v>107</v>
      </c>
      <c r="C45">
        <v>192</v>
      </c>
    </row>
    <row r="46" spans="1:3" ht="17" x14ac:dyDescent="0.2">
      <c r="A46" s="19" t="s">
        <v>156</v>
      </c>
      <c r="B46" s="17" t="s">
        <v>157</v>
      </c>
      <c r="C46">
        <v>7</v>
      </c>
    </row>
    <row r="47" spans="1:3" ht="17" x14ac:dyDescent="0.2">
      <c r="A47" s="19" t="s">
        <v>108</v>
      </c>
      <c r="B47" s="17" t="s">
        <v>109</v>
      </c>
      <c r="C47">
        <v>27</v>
      </c>
    </row>
    <row r="48" spans="1:3" ht="34" x14ac:dyDescent="0.2">
      <c r="A48" s="19" t="s">
        <v>158</v>
      </c>
      <c r="B48" s="17" t="s">
        <v>159</v>
      </c>
      <c r="C48">
        <v>3</v>
      </c>
    </row>
    <row r="49" spans="1:3" ht="17" x14ac:dyDescent="0.2">
      <c r="A49" s="19" t="s">
        <v>110</v>
      </c>
      <c r="B49" s="17" t="s">
        <v>111</v>
      </c>
      <c r="C49">
        <v>252</v>
      </c>
    </row>
    <row r="50" spans="1:3" ht="34" x14ac:dyDescent="0.2">
      <c r="A50" s="19" t="s">
        <v>160</v>
      </c>
      <c r="B50" s="17" t="s">
        <v>161</v>
      </c>
      <c r="C50">
        <v>37</v>
      </c>
    </row>
    <row r="51" spans="1:3" ht="17" x14ac:dyDescent="0.2">
      <c r="A51" s="19" t="s">
        <v>112</v>
      </c>
      <c r="B51" s="17" t="s">
        <v>113</v>
      </c>
      <c r="C51">
        <v>14</v>
      </c>
    </row>
    <row r="52" spans="1:3" ht="17" x14ac:dyDescent="0.2">
      <c r="A52" s="19" t="s">
        <v>162</v>
      </c>
      <c r="B52" s="17" t="s">
        <v>163</v>
      </c>
      <c r="C52">
        <v>3</v>
      </c>
    </row>
    <row r="53" spans="1:3" ht="34" x14ac:dyDescent="0.2">
      <c r="A53" s="19" t="s">
        <v>164</v>
      </c>
      <c r="B53" s="17" t="s">
        <v>165</v>
      </c>
      <c r="C53">
        <v>28</v>
      </c>
    </row>
    <row r="54" spans="1:3" ht="17" x14ac:dyDescent="0.2">
      <c r="A54" s="19" t="s">
        <v>114</v>
      </c>
      <c r="B54" s="17" t="s">
        <v>115</v>
      </c>
      <c r="C54">
        <v>32</v>
      </c>
    </row>
    <row r="55" spans="1:3" ht="34" x14ac:dyDescent="0.2">
      <c r="A55" s="19" t="s">
        <v>166</v>
      </c>
      <c r="B55" s="17" t="s">
        <v>167</v>
      </c>
      <c r="C55">
        <v>11</v>
      </c>
    </row>
    <row r="56" spans="1:3" ht="17" x14ac:dyDescent="0.2">
      <c r="A56" s="19" t="s">
        <v>116</v>
      </c>
      <c r="B56" s="17" t="s">
        <v>117</v>
      </c>
      <c r="C56">
        <v>12</v>
      </c>
    </row>
  </sheetData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9"/>
  <sheetViews>
    <sheetView workbookViewId="0">
      <selection sqref="A1:K9"/>
    </sheetView>
  </sheetViews>
  <sheetFormatPr baseColWidth="10" defaultColWidth="11" defaultRowHeight="16" x14ac:dyDescent="0.2"/>
  <cols>
    <col min="1" max="1" width="20.6640625" bestFit="1" customWidth="1"/>
    <col min="2" max="2" width="6.33203125" style="45" bestFit="1" customWidth="1"/>
    <col min="3" max="3" width="8.5" style="45" bestFit="1" customWidth="1"/>
    <col min="4" max="4" width="8.1640625" style="45" bestFit="1" customWidth="1"/>
    <col min="5" max="5" width="6.33203125" style="45" bestFit="1" customWidth="1"/>
    <col min="6" max="6" width="11.6640625" style="45" bestFit="1" customWidth="1"/>
    <col min="7" max="7" width="6.1640625" style="45" bestFit="1" customWidth="1"/>
    <col min="8" max="8" width="8.5" style="45" bestFit="1" customWidth="1"/>
    <col min="9" max="9" width="8.1640625" style="45" bestFit="1" customWidth="1"/>
    <col min="10" max="10" width="7.6640625" style="45" bestFit="1" customWidth="1"/>
    <col min="11" max="11" width="11.6640625" style="45" bestFit="1" customWidth="1"/>
  </cols>
  <sheetData>
    <row r="1" spans="1:11" x14ac:dyDescent="0.2">
      <c r="B1" s="106" t="s">
        <v>171</v>
      </c>
      <c r="C1" s="106"/>
      <c r="D1" s="106"/>
      <c r="E1" s="106"/>
      <c r="F1" s="106"/>
      <c r="G1" s="106" t="s">
        <v>172</v>
      </c>
      <c r="H1" s="106"/>
      <c r="I1" s="106"/>
      <c r="J1" s="106"/>
      <c r="K1" s="106"/>
    </row>
    <row r="2" spans="1:11" x14ac:dyDescent="0.2">
      <c r="A2" s="1" t="s">
        <v>0</v>
      </c>
      <c r="B2" s="46" t="s">
        <v>6</v>
      </c>
      <c r="C2" s="46" t="s">
        <v>8</v>
      </c>
      <c r="D2" s="46" t="s">
        <v>10</v>
      </c>
      <c r="E2" s="46" t="s">
        <v>12</v>
      </c>
      <c r="F2" s="46" t="s">
        <v>170</v>
      </c>
      <c r="G2" s="46" t="s">
        <v>6</v>
      </c>
      <c r="H2" s="46" t="s">
        <v>8</v>
      </c>
      <c r="I2" s="46" t="s">
        <v>10</v>
      </c>
      <c r="J2" s="46" t="s">
        <v>12</v>
      </c>
      <c r="K2" s="46" t="s">
        <v>170</v>
      </c>
    </row>
    <row r="3" spans="1:11" x14ac:dyDescent="0.2">
      <c r="A3" s="29" t="s">
        <v>46</v>
      </c>
      <c r="B3" s="31">
        <v>1</v>
      </c>
      <c r="C3" s="31">
        <v>1</v>
      </c>
      <c r="D3" s="31">
        <v>1</v>
      </c>
      <c r="E3" s="31">
        <v>1</v>
      </c>
      <c r="F3" s="32">
        <v>0.56000000000000005</v>
      </c>
      <c r="G3" s="31">
        <v>1</v>
      </c>
      <c r="H3" s="31">
        <v>0.96296296296296291</v>
      </c>
      <c r="I3" s="31">
        <v>0.98113207547169812</v>
      </c>
      <c r="J3" s="33">
        <v>0.99383802816901401</v>
      </c>
      <c r="K3" s="32">
        <v>0.87333333333333329</v>
      </c>
    </row>
    <row r="4" spans="1:11" x14ac:dyDescent="0.2">
      <c r="A4" s="30" t="s">
        <v>13</v>
      </c>
      <c r="B4" s="34">
        <v>0.8</v>
      </c>
      <c r="C4" s="35">
        <v>0.98412698412698407</v>
      </c>
      <c r="D4" s="35">
        <v>0.88256227758007122</v>
      </c>
      <c r="E4" s="35">
        <v>1</v>
      </c>
      <c r="F4" s="47">
        <v>0.7466666666666667</v>
      </c>
      <c r="G4" s="33">
        <v>0.93814432989690721</v>
      </c>
      <c r="H4" s="35">
        <v>0.93814432989690721</v>
      </c>
      <c r="I4" s="33">
        <v>0.93814432989690721</v>
      </c>
      <c r="J4" s="35">
        <v>0.99383802816901401</v>
      </c>
      <c r="K4" s="36">
        <v>0.87333333333333329</v>
      </c>
    </row>
    <row r="5" spans="1:11" x14ac:dyDescent="0.2">
      <c r="A5" s="30" t="s">
        <v>17</v>
      </c>
      <c r="B5" s="34">
        <v>0.7592592592592593</v>
      </c>
      <c r="C5" s="35">
        <v>0.98399999999999999</v>
      </c>
      <c r="D5" s="34">
        <v>0.8571428571428571</v>
      </c>
      <c r="E5" s="35">
        <v>1</v>
      </c>
      <c r="F5" s="36">
        <v>0.7466666666666667</v>
      </c>
      <c r="G5" s="33">
        <v>0.94791666666666663</v>
      </c>
      <c r="H5" s="35">
        <v>0.93814432989690721</v>
      </c>
      <c r="I5" s="35">
        <v>0.94300518134715028</v>
      </c>
      <c r="J5" s="35">
        <v>0.99383802816901401</v>
      </c>
      <c r="K5" s="43">
        <v>0.91333333333333333</v>
      </c>
    </row>
    <row r="6" spans="1:11" x14ac:dyDescent="0.2">
      <c r="A6" s="30" t="s">
        <v>15</v>
      </c>
      <c r="B6" s="35">
        <v>0.99476439790575921</v>
      </c>
      <c r="C6" s="34">
        <v>0.56213017751479288</v>
      </c>
      <c r="D6" s="34">
        <v>0.71833648393194705</v>
      </c>
      <c r="E6" s="34">
        <v>0.872</v>
      </c>
      <c r="F6" s="42">
        <v>0.93333333333333335</v>
      </c>
      <c r="G6" s="33">
        <v>0.97979797979797978</v>
      </c>
      <c r="H6" s="33">
        <v>0.49871465295629819</v>
      </c>
      <c r="I6" s="33">
        <v>0.66098807495741052</v>
      </c>
      <c r="J6" s="33">
        <v>0.82913669064748197</v>
      </c>
      <c r="K6" s="44">
        <v>0.94666666666666666</v>
      </c>
    </row>
    <row r="7" spans="1:11" x14ac:dyDescent="0.2">
      <c r="A7" s="30" t="s">
        <v>18</v>
      </c>
      <c r="B7" s="35">
        <v>0.9946236559139785</v>
      </c>
      <c r="C7" s="34">
        <v>0.51246537396121883</v>
      </c>
      <c r="D7" s="34">
        <v>0.67641681901279704</v>
      </c>
      <c r="E7" s="34">
        <v>0.67600000000000005</v>
      </c>
      <c r="F7" s="36">
        <v>0.92666666666666664</v>
      </c>
      <c r="G7" s="35">
        <v>1</v>
      </c>
      <c r="H7" s="33">
        <v>0.38315789473684209</v>
      </c>
      <c r="I7" s="33">
        <v>0.55403348554033482</v>
      </c>
      <c r="J7" s="33">
        <v>0.80053191489361697</v>
      </c>
      <c r="K7" s="43">
        <v>0.94</v>
      </c>
    </row>
    <row r="8" spans="1:11" x14ac:dyDescent="0.2">
      <c r="A8" s="30" t="s">
        <v>14</v>
      </c>
      <c r="B8" s="34">
        <v>0.98918918918918919</v>
      </c>
      <c r="C8" s="34">
        <v>0.49326145552560646</v>
      </c>
      <c r="D8" s="34">
        <v>0.65827338129496404</v>
      </c>
      <c r="E8" s="34">
        <v>0.85099999999999998</v>
      </c>
      <c r="F8" s="37">
        <v>0.94</v>
      </c>
      <c r="G8" s="33">
        <v>0.99459459459459465</v>
      </c>
      <c r="H8" s="33">
        <v>0.43601895734597157</v>
      </c>
      <c r="I8" s="33">
        <v>0.6062602965403624</v>
      </c>
      <c r="J8" s="33">
        <v>0.79946996466431097</v>
      </c>
      <c r="K8" s="43">
        <v>0.93333333333333335</v>
      </c>
    </row>
    <row r="9" spans="1:11" x14ac:dyDescent="0.2">
      <c r="A9" s="30" t="s">
        <v>16</v>
      </c>
      <c r="B9" s="34">
        <v>1</v>
      </c>
      <c r="C9" s="34">
        <v>0.29710144927536231</v>
      </c>
      <c r="D9" s="34">
        <v>0.45810055865921789</v>
      </c>
      <c r="E9" s="34">
        <v>0.85899999999999999</v>
      </c>
      <c r="F9" s="36">
        <v>0.82</v>
      </c>
      <c r="G9" s="33">
        <v>0.99465240641711228</v>
      </c>
      <c r="H9" s="33">
        <v>0.44285714285714284</v>
      </c>
      <c r="I9" s="33">
        <v>0.61285008237232286</v>
      </c>
      <c r="J9" s="33">
        <v>0.75</v>
      </c>
      <c r="K9" s="43">
        <v>0.90666666666666662</v>
      </c>
    </row>
  </sheetData>
  <mergeCells count="2">
    <mergeCell ref="B1:F1"/>
    <mergeCell ref="G1:K1"/>
  </mergeCells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2EB66-9B30-6D4F-83D6-702A48B262DD}">
  <dimension ref="A1:P10"/>
  <sheetViews>
    <sheetView showGridLines="0" workbookViewId="0">
      <selection activeCell="O14" sqref="O14"/>
    </sheetView>
  </sheetViews>
  <sheetFormatPr baseColWidth="10" defaultRowHeight="16" x14ac:dyDescent="0.2"/>
  <cols>
    <col min="1" max="1" width="20.5" customWidth="1"/>
    <col min="2" max="2" width="7.33203125" customWidth="1"/>
    <col min="3" max="6" width="8.33203125" customWidth="1"/>
    <col min="7" max="7" width="7.83203125" customWidth="1"/>
    <col min="8" max="8" width="5" customWidth="1"/>
    <col min="9" max="9" width="7.5" customWidth="1"/>
    <col min="10" max="13" width="8.33203125" customWidth="1"/>
    <col min="14" max="14" width="7.83203125" customWidth="1"/>
    <col min="15" max="15" width="5" customWidth="1"/>
  </cols>
  <sheetData>
    <row r="1" spans="1:16" x14ac:dyDescent="0.2">
      <c r="B1" s="104" t="s">
        <v>278</v>
      </c>
      <c r="C1" s="104"/>
      <c r="D1" s="104"/>
      <c r="E1" s="104"/>
      <c r="F1" s="104"/>
      <c r="G1" s="104"/>
      <c r="H1" s="104"/>
      <c r="I1" s="104" t="s">
        <v>172</v>
      </c>
      <c r="J1" s="104"/>
      <c r="K1" s="104"/>
      <c r="L1" s="104"/>
      <c r="M1" s="104"/>
      <c r="N1" s="104"/>
      <c r="O1" s="104"/>
    </row>
    <row r="2" spans="1:16" ht="51" hidden="1" x14ac:dyDescent="0.2">
      <c r="A2" s="62" t="s">
        <v>279</v>
      </c>
      <c r="B2" s="62" t="s">
        <v>280</v>
      </c>
      <c r="C2" s="62" t="s">
        <v>281</v>
      </c>
      <c r="D2" s="62" t="s">
        <v>282</v>
      </c>
      <c r="E2" s="64" t="s">
        <v>283</v>
      </c>
      <c r="F2" s="64" t="s">
        <v>284</v>
      </c>
      <c r="G2" s="64" t="s">
        <v>285</v>
      </c>
      <c r="H2" s="66" t="s">
        <v>286</v>
      </c>
      <c r="I2" s="62" t="s">
        <v>287</v>
      </c>
      <c r="J2" s="62" t="s">
        <v>288</v>
      </c>
      <c r="K2" s="62" t="s">
        <v>289</v>
      </c>
      <c r="L2" s="64" t="s">
        <v>290</v>
      </c>
      <c r="M2" s="64" t="s">
        <v>291</v>
      </c>
      <c r="N2" s="64" t="s">
        <v>292</v>
      </c>
      <c r="O2" s="66" t="s">
        <v>293</v>
      </c>
      <c r="P2" s="64" t="s">
        <v>320</v>
      </c>
    </row>
    <row r="3" spans="1:16" ht="34" x14ac:dyDescent="0.2">
      <c r="A3" s="62" t="s">
        <v>0</v>
      </c>
      <c r="B3" s="89" t="s">
        <v>6</v>
      </c>
      <c r="C3" s="89" t="s">
        <v>8</v>
      </c>
      <c r="D3" s="89" t="s">
        <v>10</v>
      </c>
      <c r="E3" s="90" t="s">
        <v>178</v>
      </c>
      <c r="F3" s="90" t="s">
        <v>179</v>
      </c>
      <c r="G3" s="90" t="s">
        <v>12</v>
      </c>
      <c r="H3" s="91" t="s">
        <v>52</v>
      </c>
      <c r="I3" s="89" t="s">
        <v>6</v>
      </c>
      <c r="J3" s="89" t="s">
        <v>8</v>
      </c>
      <c r="K3" s="89" t="s">
        <v>10</v>
      </c>
      <c r="L3" s="90" t="s">
        <v>178</v>
      </c>
      <c r="M3" s="90" t="s">
        <v>179</v>
      </c>
      <c r="N3" s="90" t="s">
        <v>12</v>
      </c>
      <c r="O3" s="91" t="s">
        <v>52</v>
      </c>
      <c r="P3" t="s">
        <v>319</v>
      </c>
    </row>
    <row r="4" spans="1:16" x14ac:dyDescent="0.2">
      <c r="A4" s="72" t="s">
        <v>46</v>
      </c>
      <c r="B4" s="76">
        <v>1</v>
      </c>
      <c r="C4" s="76">
        <v>1</v>
      </c>
      <c r="D4" s="76">
        <v>1</v>
      </c>
      <c r="E4" s="77">
        <v>0.56000000000000005</v>
      </c>
      <c r="F4" s="77">
        <v>0.56000000000000005</v>
      </c>
      <c r="G4" s="78">
        <v>1</v>
      </c>
      <c r="H4" s="79">
        <v>0</v>
      </c>
      <c r="I4" s="76">
        <v>1</v>
      </c>
      <c r="J4" s="76">
        <v>0.96296296296296291</v>
      </c>
      <c r="K4" s="76">
        <v>0.98113207547169812</v>
      </c>
      <c r="L4" s="77">
        <v>0.87333333333333329</v>
      </c>
      <c r="M4" s="77">
        <v>0.87333333333333329</v>
      </c>
      <c r="N4" s="78">
        <v>0.99383802816901401</v>
      </c>
      <c r="O4" s="79">
        <v>0</v>
      </c>
      <c r="P4" s="9">
        <f>Table2[[#This Row],[Column15]]-Table2[[#This Row],[Column7]]</f>
        <v>0.31333333333333324</v>
      </c>
    </row>
    <row r="5" spans="1:16" x14ac:dyDescent="0.2">
      <c r="A5" t="s">
        <v>14</v>
      </c>
      <c r="B5" s="10">
        <v>0.99456521739130432</v>
      </c>
      <c r="C5" s="8">
        <v>0.49326145552560646</v>
      </c>
      <c r="D5" s="8">
        <v>0.6594594594594595</v>
      </c>
      <c r="E5" s="9">
        <v>0.91333333333333333</v>
      </c>
      <c r="F5" s="9">
        <v>0.92</v>
      </c>
      <c r="G5" s="13">
        <v>0.85097001763668401</v>
      </c>
      <c r="H5" s="14">
        <v>-8</v>
      </c>
      <c r="I5" s="8">
        <v>0.9732620320855615</v>
      </c>
      <c r="J5" s="8">
        <v>0.43230403800475059</v>
      </c>
      <c r="K5" s="8">
        <v>0.59868421052631582</v>
      </c>
      <c r="L5" s="9">
        <v>0.91333333333333333</v>
      </c>
      <c r="M5" s="9">
        <v>0.92</v>
      </c>
      <c r="N5" s="13">
        <v>0.79841549295774605</v>
      </c>
      <c r="O5" s="14">
        <v>-7</v>
      </c>
      <c r="P5" s="9">
        <f>Table2[[#This Row],[Column15]]-Table2[[#This Row],[Column7]]</f>
        <v>0</v>
      </c>
    </row>
    <row r="6" spans="1:16" x14ac:dyDescent="0.2">
      <c r="A6" t="s">
        <v>16</v>
      </c>
      <c r="B6" s="8">
        <v>1</v>
      </c>
      <c r="C6" s="8">
        <v>0.29582577132486387</v>
      </c>
      <c r="D6" s="8">
        <v>0.45658263305322128</v>
      </c>
      <c r="E6" s="9">
        <v>0.82</v>
      </c>
      <c r="F6" s="9">
        <v>0.82</v>
      </c>
      <c r="G6" s="13">
        <v>0.67546848381601299</v>
      </c>
      <c r="H6" s="14">
        <v>-24.000000000000014</v>
      </c>
      <c r="I6" s="10">
        <v>1</v>
      </c>
      <c r="J6" s="8">
        <v>0.37552742616033757</v>
      </c>
      <c r="K6" s="8">
        <v>0.54601226993865026</v>
      </c>
      <c r="L6" s="9">
        <v>0.9</v>
      </c>
      <c r="M6" s="9">
        <v>0.9</v>
      </c>
      <c r="N6" s="13">
        <v>0.74825174825174801</v>
      </c>
      <c r="O6" s="14">
        <v>-12</v>
      </c>
      <c r="P6" s="9">
        <f>Table2[[#This Row],[Column15]]-Table2[[#This Row],[Column7]]</f>
        <v>8.0000000000000071E-2</v>
      </c>
    </row>
    <row r="7" spans="1:16" x14ac:dyDescent="0.2">
      <c r="A7" t="s">
        <v>18</v>
      </c>
      <c r="B7" s="10">
        <v>0.99456521739130432</v>
      </c>
      <c r="C7" s="8">
        <v>0.50552486187845302</v>
      </c>
      <c r="D7" s="8">
        <v>0.67032967032967028</v>
      </c>
      <c r="E7" s="9">
        <v>0.91333333333333333</v>
      </c>
      <c r="F7" s="9">
        <v>0.92</v>
      </c>
      <c r="G7" s="13">
        <v>0.85802469135802395</v>
      </c>
      <c r="H7" s="14">
        <v>-8</v>
      </c>
      <c r="I7" s="8">
        <v>0.9732620320855615</v>
      </c>
      <c r="J7" s="8">
        <v>0.43436754176610981</v>
      </c>
      <c r="K7" s="8">
        <v>0.60066006600660071</v>
      </c>
      <c r="L7" s="9">
        <v>0.91333333333333333</v>
      </c>
      <c r="M7" s="9">
        <v>0.92666666666666664</v>
      </c>
      <c r="N7" s="13">
        <v>0.79841549295774605</v>
      </c>
      <c r="O7" s="14">
        <v>-5</v>
      </c>
      <c r="P7" s="9">
        <f>Table2[[#This Row],[Column15]]-Table2[[#This Row],[Column7]]</f>
        <v>6.6666666666665986E-3</v>
      </c>
    </row>
    <row r="8" spans="1:16" x14ac:dyDescent="0.2">
      <c r="A8" t="s">
        <v>13</v>
      </c>
      <c r="B8" s="8">
        <v>0.75624999999999998</v>
      </c>
      <c r="C8" s="10">
        <v>0.96799999999999997</v>
      </c>
      <c r="D8" s="10">
        <v>0.84912280701754383</v>
      </c>
      <c r="E8" s="9">
        <v>0.55333333333333334</v>
      </c>
      <c r="F8" s="9">
        <v>0.74</v>
      </c>
      <c r="G8" s="12">
        <v>0.99920508744038095</v>
      </c>
      <c r="H8" s="14">
        <v>26</v>
      </c>
      <c r="I8" s="8">
        <v>0.96276595744680848</v>
      </c>
      <c r="J8" s="10">
        <v>0.9329896907216495</v>
      </c>
      <c r="K8" s="10">
        <v>0.94764397905759157</v>
      </c>
      <c r="L8" s="9">
        <v>0.8666666666666667</v>
      </c>
      <c r="M8" s="9">
        <v>0.90666666666666662</v>
      </c>
      <c r="N8" s="12">
        <v>0.99297012302284704</v>
      </c>
      <c r="O8" s="14">
        <v>5</v>
      </c>
      <c r="P8" s="9">
        <f>Table2[[#This Row],[Column15]]-Table2[[#This Row],[Column7]]</f>
        <v>0.16666666666666663</v>
      </c>
    </row>
    <row r="9" spans="1:16" x14ac:dyDescent="0.2">
      <c r="A9" t="s">
        <v>15</v>
      </c>
      <c r="B9" s="8">
        <v>0.99484536082474229</v>
      </c>
      <c r="C9" s="8">
        <v>0.57270029673590506</v>
      </c>
      <c r="D9" s="8">
        <v>0.72693032015065917</v>
      </c>
      <c r="E9" s="11">
        <v>0.92666666666666664</v>
      </c>
      <c r="F9" s="11">
        <v>0.93333333333333335</v>
      </c>
      <c r="G9" s="13">
        <v>0.87432675044883301</v>
      </c>
      <c r="H9" s="14">
        <v>-5</v>
      </c>
      <c r="I9" s="8">
        <v>0.98969072164948457</v>
      </c>
      <c r="J9" s="8">
        <v>0.49484536082474229</v>
      </c>
      <c r="K9" s="8">
        <v>0.65979381443298968</v>
      </c>
      <c r="L9" s="11">
        <v>0.92666666666666664</v>
      </c>
      <c r="M9" s="11">
        <v>0.94</v>
      </c>
      <c r="N9" s="13">
        <v>0.82795698924731098</v>
      </c>
      <c r="O9" s="14">
        <v>-3</v>
      </c>
      <c r="P9" s="9">
        <f>Table2[[#This Row],[Column15]]-Table2[[#This Row],[Column7]]</f>
        <v>6.6666666666665986E-3</v>
      </c>
    </row>
    <row r="10" spans="1:16" x14ac:dyDescent="0.2">
      <c r="A10" t="s">
        <v>17</v>
      </c>
      <c r="B10" s="8">
        <v>0.74691358024691357</v>
      </c>
      <c r="C10" s="10">
        <v>0.96799999999999997</v>
      </c>
      <c r="D10" s="8">
        <v>0.84320557491289194</v>
      </c>
      <c r="E10" s="9">
        <v>0.55333333333333334</v>
      </c>
      <c r="F10" s="9">
        <v>0.7466666666666667</v>
      </c>
      <c r="G10" s="12">
        <v>0.99920508744038095</v>
      </c>
      <c r="H10" s="86">
        <v>27</v>
      </c>
      <c r="I10" s="8">
        <v>0.95767195767195767</v>
      </c>
      <c r="J10" s="10">
        <v>0.9329896907216495</v>
      </c>
      <c r="K10" s="8">
        <v>0.94516971279373363</v>
      </c>
      <c r="L10" s="9">
        <v>0.8666666666666667</v>
      </c>
      <c r="M10" s="9">
        <v>0.91333333333333333</v>
      </c>
      <c r="N10" s="12">
        <v>0.99297012302284704</v>
      </c>
      <c r="O10" s="86">
        <v>6</v>
      </c>
      <c r="P10" s="9">
        <f>Table2[[#This Row],[Column15]]-Table2[[#This Row],[Column7]]</f>
        <v>0.16666666666666663</v>
      </c>
    </row>
  </sheetData>
  <mergeCells count="2">
    <mergeCell ref="B1:H1"/>
    <mergeCell ref="I1:O1"/>
  </mergeCells>
  <phoneticPr fontId="11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9C443-65C2-FB45-B4BC-304A4E717C71}">
  <dimension ref="A1:P10"/>
  <sheetViews>
    <sheetView showGridLines="0" workbookViewId="0">
      <selection activeCell="P13" sqref="P13"/>
    </sheetView>
  </sheetViews>
  <sheetFormatPr baseColWidth="10" defaultRowHeight="16" x14ac:dyDescent="0.2"/>
  <cols>
    <col min="1" max="1" width="20.5" customWidth="1"/>
    <col min="2" max="2" width="7.33203125" customWidth="1"/>
    <col min="3" max="6" width="8.33203125" customWidth="1"/>
    <col min="7" max="7" width="7.83203125" customWidth="1"/>
    <col min="8" max="8" width="5" customWidth="1"/>
    <col min="9" max="9" width="7.5" customWidth="1"/>
    <col min="10" max="13" width="8.33203125" customWidth="1"/>
    <col min="14" max="14" width="7.83203125" customWidth="1"/>
    <col min="15" max="15" width="5" customWidth="1"/>
  </cols>
  <sheetData>
    <row r="1" spans="1:16" x14ac:dyDescent="0.2">
      <c r="B1" s="104" t="s">
        <v>231</v>
      </c>
      <c r="C1" s="104"/>
      <c r="D1" s="104"/>
      <c r="E1" s="104"/>
      <c r="F1" s="104"/>
      <c r="G1" s="104"/>
      <c r="H1" s="104"/>
      <c r="I1" s="104" t="s">
        <v>233</v>
      </c>
      <c r="J1" s="104"/>
      <c r="K1" s="104"/>
      <c r="L1" s="104"/>
      <c r="M1" s="104"/>
      <c r="N1" s="104"/>
      <c r="O1" s="104"/>
    </row>
    <row r="2" spans="1:16" ht="51" hidden="1" x14ac:dyDescent="0.2">
      <c r="A2" s="62" t="s">
        <v>279</v>
      </c>
      <c r="B2" s="62" t="s">
        <v>280</v>
      </c>
      <c r="C2" s="62" t="s">
        <v>281</v>
      </c>
      <c r="D2" s="62" t="s">
        <v>282</v>
      </c>
      <c r="E2" s="64" t="s">
        <v>283</v>
      </c>
      <c r="F2" s="64" t="s">
        <v>284</v>
      </c>
      <c r="G2" s="64" t="s">
        <v>285</v>
      </c>
      <c r="H2" s="66" t="s">
        <v>286</v>
      </c>
      <c r="I2" s="62" t="s">
        <v>287</v>
      </c>
      <c r="J2" s="62" t="s">
        <v>288</v>
      </c>
      <c r="K2" s="62" t="s">
        <v>289</v>
      </c>
      <c r="L2" s="64" t="s">
        <v>290</v>
      </c>
      <c r="M2" s="64" t="s">
        <v>291</v>
      </c>
      <c r="N2" s="64" t="s">
        <v>292</v>
      </c>
      <c r="O2" s="66" t="s">
        <v>293</v>
      </c>
      <c r="P2" s="64" t="s">
        <v>320</v>
      </c>
    </row>
    <row r="3" spans="1:16" ht="34" x14ac:dyDescent="0.2">
      <c r="A3" s="62" t="s">
        <v>0</v>
      </c>
      <c r="B3" s="89" t="s">
        <v>6</v>
      </c>
      <c r="C3" s="89" t="s">
        <v>8</v>
      </c>
      <c r="D3" s="89" t="s">
        <v>10</v>
      </c>
      <c r="E3" s="90" t="s">
        <v>178</v>
      </c>
      <c r="F3" s="90" t="s">
        <v>179</v>
      </c>
      <c r="G3" s="90" t="s">
        <v>12</v>
      </c>
      <c r="H3" s="91" t="s">
        <v>52</v>
      </c>
      <c r="I3" s="89" t="s">
        <v>6</v>
      </c>
      <c r="J3" s="89" t="s">
        <v>8</v>
      </c>
      <c r="K3" s="89" t="s">
        <v>10</v>
      </c>
      <c r="L3" s="90" t="s">
        <v>178</v>
      </c>
      <c r="M3" s="90" t="s">
        <v>179</v>
      </c>
      <c r="N3" s="90" t="s">
        <v>12</v>
      </c>
      <c r="O3" s="91" t="s">
        <v>52</v>
      </c>
      <c r="P3" t="s">
        <v>321</v>
      </c>
    </row>
    <row r="4" spans="1:16" x14ac:dyDescent="0.2">
      <c r="A4" s="72" t="s">
        <v>46</v>
      </c>
      <c r="B4" s="76">
        <v>1</v>
      </c>
      <c r="C4" s="76">
        <v>0.96296296296296291</v>
      </c>
      <c r="D4" s="76">
        <v>0.98113207547169812</v>
      </c>
      <c r="E4" s="77">
        <v>0.87333333333333329</v>
      </c>
      <c r="F4" s="77">
        <v>0.87333333333333329</v>
      </c>
      <c r="G4" s="78">
        <v>0.99383802816901401</v>
      </c>
      <c r="H4" s="79">
        <v>0</v>
      </c>
      <c r="I4" s="76">
        <v>1</v>
      </c>
      <c r="J4" s="76">
        <v>0.97237569060773477</v>
      </c>
      <c r="K4" s="76">
        <v>0.98599439775910369</v>
      </c>
      <c r="L4" s="77">
        <v>0.72</v>
      </c>
      <c r="M4" s="77">
        <v>0.72</v>
      </c>
      <c r="N4" s="78">
        <v>0.99564459930313498</v>
      </c>
      <c r="O4" s="79">
        <v>-1</v>
      </c>
      <c r="P4" s="9">
        <f>Table24[[#This Row],[Column15]]-Table24[[#This Row],[Column7]]</f>
        <v>-0.15333333333333332</v>
      </c>
    </row>
    <row r="5" spans="1:16" x14ac:dyDescent="0.2">
      <c r="A5" t="s">
        <v>14</v>
      </c>
      <c r="B5" s="3">
        <v>0.9732620320855615</v>
      </c>
      <c r="C5" s="3">
        <v>0.43230403800475059</v>
      </c>
      <c r="D5" s="3">
        <v>0.59868421052631582</v>
      </c>
      <c r="E5" s="4">
        <v>0.91333333333333333</v>
      </c>
      <c r="F5" s="4">
        <v>0.92</v>
      </c>
      <c r="G5" s="5">
        <v>0.79841549295774605</v>
      </c>
      <c r="H5" s="40">
        <v>-7</v>
      </c>
      <c r="I5" s="3">
        <v>0.94871794871794868</v>
      </c>
      <c r="J5" s="3">
        <v>0.46599496221662468</v>
      </c>
      <c r="K5" s="3">
        <v>0.625</v>
      </c>
      <c r="L5" s="4">
        <v>0.77333333333333332</v>
      </c>
      <c r="M5" s="4">
        <v>0.80666666666666664</v>
      </c>
      <c r="N5" s="5">
        <v>0.83893805309734504</v>
      </c>
      <c r="O5" s="40">
        <v>-14</v>
      </c>
      <c r="P5" s="9">
        <f>Table24[[#This Row],[Column15]]-Table24[[#This Row],[Column7]]</f>
        <v>-0.1133333333333334</v>
      </c>
    </row>
    <row r="6" spans="1:16" x14ac:dyDescent="0.2">
      <c r="A6" t="s">
        <v>16</v>
      </c>
      <c r="B6" s="10">
        <v>1</v>
      </c>
      <c r="C6" s="3">
        <v>0.37552742616033757</v>
      </c>
      <c r="D6" s="3">
        <v>0.54601226993865026</v>
      </c>
      <c r="E6" s="4">
        <v>0.9</v>
      </c>
      <c r="F6" s="4">
        <v>0.9</v>
      </c>
      <c r="G6" s="5">
        <v>0.74825174825174801</v>
      </c>
      <c r="H6" s="40">
        <v>-12</v>
      </c>
      <c r="I6" s="10">
        <v>0.97916666666666663</v>
      </c>
      <c r="J6" s="3">
        <v>0.40085287846481876</v>
      </c>
      <c r="K6" s="3">
        <v>0.56883509833585477</v>
      </c>
      <c r="L6" s="4">
        <v>0.8</v>
      </c>
      <c r="M6" s="4">
        <v>0.81333333333333335</v>
      </c>
      <c r="N6" s="5">
        <v>0.77402135231316704</v>
      </c>
      <c r="O6" s="40">
        <v>-19</v>
      </c>
      <c r="P6" s="9">
        <f>Table24[[#This Row],[Column15]]-Table24[[#This Row],[Column7]]</f>
        <v>-8.666666666666667E-2</v>
      </c>
    </row>
    <row r="7" spans="1:16" x14ac:dyDescent="0.2">
      <c r="A7" t="s">
        <v>18</v>
      </c>
      <c r="B7" s="3">
        <v>0.9732620320855615</v>
      </c>
      <c r="C7" s="3">
        <v>0.43436754176610981</v>
      </c>
      <c r="D7" s="3">
        <v>0.60066006600660071</v>
      </c>
      <c r="E7" s="4">
        <v>0.91333333333333333</v>
      </c>
      <c r="F7" s="4">
        <v>0.92666666666666664</v>
      </c>
      <c r="G7" s="5">
        <v>0.79841549295774605</v>
      </c>
      <c r="H7" s="40">
        <v>-5</v>
      </c>
      <c r="I7" s="3">
        <v>0.96410256410256412</v>
      </c>
      <c r="J7" s="3">
        <v>0.47</v>
      </c>
      <c r="K7" s="3">
        <v>0.63193277310924367</v>
      </c>
      <c r="L7" s="4">
        <v>0.79333333333333333</v>
      </c>
      <c r="M7" s="4">
        <v>0.82666666666666666</v>
      </c>
      <c r="N7" s="5">
        <v>0.84074733096085397</v>
      </c>
      <c r="O7" s="40">
        <v>-10</v>
      </c>
      <c r="P7" s="9">
        <f>Table24[[#This Row],[Column15]]-Table24[[#This Row],[Column7]]</f>
        <v>-9.9999999999999978E-2</v>
      </c>
    </row>
    <row r="8" spans="1:16" x14ac:dyDescent="0.2">
      <c r="A8" t="s">
        <v>13</v>
      </c>
      <c r="B8" s="3">
        <v>0.96276595744680848</v>
      </c>
      <c r="C8" s="10">
        <v>0.9329896907216495</v>
      </c>
      <c r="D8" s="10">
        <v>0.94764397905759157</v>
      </c>
      <c r="E8" s="4">
        <v>0.8666666666666667</v>
      </c>
      <c r="F8" s="4">
        <v>0.90666666666666662</v>
      </c>
      <c r="G8" s="12">
        <v>0.99297012302284704</v>
      </c>
      <c r="H8" s="40">
        <v>5</v>
      </c>
      <c r="I8" s="3">
        <v>0.89215686274509809</v>
      </c>
      <c r="J8" s="3">
        <v>0.91</v>
      </c>
      <c r="K8" s="3">
        <v>0.90099009900990101</v>
      </c>
      <c r="L8" s="4">
        <v>0.74</v>
      </c>
      <c r="M8" s="4">
        <v>0.84666666666666668</v>
      </c>
      <c r="N8" s="12">
        <v>0.99436522984058195</v>
      </c>
      <c r="O8" s="86">
        <v>14</v>
      </c>
      <c r="P8" s="9">
        <f>Table24[[#This Row],[Column15]]-Table24[[#This Row],[Column7]]</f>
        <v>-5.9999999999999942E-2</v>
      </c>
    </row>
    <row r="9" spans="1:16" x14ac:dyDescent="0.2">
      <c r="A9" t="s">
        <v>15</v>
      </c>
      <c r="B9" s="3">
        <v>0.98969072164948457</v>
      </c>
      <c r="C9" s="3">
        <v>0.49484536082474229</v>
      </c>
      <c r="D9" s="3">
        <v>0.65979381443298968</v>
      </c>
      <c r="E9" s="11">
        <v>0.92666666666666664</v>
      </c>
      <c r="F9" s="11">
        <v>0.94</v>
      </c>
      <c r="G9" s="5">
        <v>0.82795698924731098</v>
      </c>
      <c r="H9" s="40">
        <v>-3</v>
      </c>
      <c r="I9" s="3">
        <v>0.94230769230769229</v>
      </c>
      <c r="J9" s="3">
        <v>0.58160237388724034</v>
      </c>
      <c r="K9" s="3">
        <v>0.7192660550458716</v>
      </c>
      <c r="L9" s="11">
        <v>0.80666666666666664</v>
      </c>
      <c r="M9" s="11">
        <v>0.86</v>
      </c>
      <c r="N9" s="5">
        <v>0.88357400722021595</v>
      </c>
      <c r="O9" s="40">
        <v>-2</v>
      </c>
      <c r="P9" s="9">
        <f>Table24[[#This Row],[Column15]]-Table24[[#This Row],[Column7]]</f>
        <v>-7.999999999999996E-2</v>
      </c>
    </row>
    <row r="10" spans="1:16" x14ac:dyDescent="0.2">
      <c r="A10" t="s">
        <v>17</v>
      </c>
      <c r="B10" s="3">
        <v>0.95767195767195767</v>
      </c>
      <c r="C10" s="10">
        <v>0.9329896907216495</v>
      </c>
      <c r="D10" s="3">
        <v>0.94516971279373363</v>
      </c>
      <c r="E10" s="4">
        <v>0.8666666666666667</v>
      </c>
      <c r="F10" s="4">
        <v>0.91333333333333333</v>
      </c>
      <c r="G10" s="12">
        <v>0.99297012302284704</v>
      </c>
      <c r="H10" s="86">
        <v>6</v>
      </c>
      <c r="I10" s="3">
        <v>0.89320388349514568</v>
      </c>
      <c r="J10" s="10">
        <v>0.91089108910891092</v>
      </c>
      <c r="K10" s="10">
        <v>0.90196078431372551</v>
      </c>
      <c r="L10" s="4">
        <v>0.7533333333333333</v>
      </c>
      <c r="M10" s="4">
        <v>0.85333333333333339</v>
      </c>
      <c r="N10" s="5">
        <v>0.99434917037947401</v>
      </c>
      <c r="O10" s="40">
        <v>13</v>
      </c>
      <c r="P10" s="9">
        <f>Table24[[#This Row],[Column15]]-Table24[[#This Row],[Column7]]</f>
        <v>-5.9999999999999942E-2</v>
      </c>
    </row>
  </sheetData>
  <mergeCells count="2">
    <mergeCell ref="B1:H1"/>
    <mergeCell ref="I1:O1"/>
  </mergeCells>
  <phoneticPr fontId="11" type="noConversion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ED14A-20A4-9A4B-B334-F842711F74F0}">
  <dimension ref="A1:P10"/>
  <sheetViews>
    <sheetView showGridLines="0" workbookViewId="0">
      <selection activeCell="R12" sqref="R12"/>
    </sheetView>
  </sheetViews>
  <sheetFormatPr baseColWidth="10" defaultRowHeight="16" x14ac:dyDescent="0.2"/>
  <cols>
    <col min="1" max="1" width="20.5" customWidth="1"/>
    <col min="2" max="2" width="7.33203125" customWidth="1"/>
    <col min="3" max="6" width="8.33203125" customWidth="1"/>
    <col min="7" max="7" width="7.83203125" customWidth="1"/>
    <col min="8" max="8" width="5" customWidth="1"/>
    <col min="9" max="9" width="7.5" customWidth="1"/>
    <col min="10" max="13" width="8.33203125" customWidth="1"/>
    <col min="14" max="14" width="7.83203125" customWidth="1"/>
    <col min="15" max="15" width="5" customWidth="1"/>
  </cols>
  <sheetData>
    <row r="1" spans="1:16" x14ac:dyDescent="0.2">
      <c r="B1" s="104" t="s">
        <v>295</v>
      </c>
      <c r="C1" s="104"/>
      <c r="D1" s="104"/>
      <c r="E1" s="104"/>
      <c r="F1" s="104"/>
      <c r="G1" s="104"/>
      <c r="H1" s="104"/>
      <c r="I1" s="104" t="s">
        <v>294</v>
      </c>
      <c r="J1" s="104"/>
      <c r="K1" s="104"/>
      <c r="L1" s="104"/>
      <c r="M1" s="104"/>
      <c r="N1" s="104"/>
      <c r="O1" s="104"/>
    </row>
    <row r="2" spans="1:16" ht="51" hidden="1" x14ac:dyDescent="0.2">
      <c r="A2" s="62" t="s">
        <v>279</v>
      </c>
      <c r="B2" s="62" t="s">
        <v>280</v>
      </c>
      <c r="C2" s="62" t="s">
        <v>281</v>
      </c>
      <c r="D2" s="62" t="s">
        <v>282</v>
      </c>
      <c r="E2" s="64" t="s">
        <v>283</v>
      </c>
      <c r="F2" s="64" t="s">
        <v>284</v>
      </c>
      <c r="G2" s="64" t="s">
        <v>285</v>
      </c>
      <c r="H2" s="66" t="s">
        <v>286</v>
      </c>
      <c r="I2" s="62" t="s">
        <v>287</v>
      </c>
      <c r="J2" s="62" t="s">
        <v>288</v>
      </c>
      <c r="K2" s="62" t="s">
        <v>289</v>
      </c>
      <c r="L2" s="64" t="s">
        <v>290</v>
      </c>
      <c r="M2" s="64" t="s">
        <v>291</v>
      </c>
      <c r="N2" s="64" t="s">
        <v>292</v>
      </c>
      <c r="O2" s="66" t="s">
        <v>293</v>
      </c>
      <c r="P2" s="64" t="s">
        <v>320</v>
      </c>
    </row>
    <row r="3" spans="1:16" ht="34" x14ac:dyDescent="0.2">
      <c r="A3" s="62" t="s">
        <v>0</v>
      </c>
      <c r="B3" s="89" t="s">
        <v>6</v>
      </c>
      <c r="C3" s="89" t="s">
        <v>8</v>
      </c>
      <c r="D3" s="89" t="s">
        <v>10</v>
      </c>
      <c r="E3" s="90" t="s">
        <v>178</v>
      </c>
      <c r="F3" s="90" t="s">
        <v>179</v>
      </c>
      <c r="G3" s="90" t="s">
        <v>12</v>
      </c>
      <c r="H3" s="91" t="s">
        <v>52</v>
      </c>
      <c r="I3" s="89" t="s">
        <v>6</v>
      </c>
      <c r="J3" s="89" t="s">
        <v>8</v>
      </c>
      <c r="K3" s="89" t="s">
        <v>10</v>
      </c>
      <c r="L3" s="90" t="s">
        <v>178</v>
      </c>
      <c r="M3" s="90" t="s">
        <v>179</v>
      </c>
      <c r="N3" s="90" t="s">
        <v>12</v>
      </c>
      <c r="O3" s="91" t="s">
        <v>52</v>
      </c>
      <c r="P3" t="s">
        <v>321</v>
      </c>
    </row>
    <row r="4" spans="1:16" x14ac:dyDescent="0.2">
      <c r="A4" s="72" t="s">
        <v>46</v>
      </c>
      <c r="B4" s="76">
        <v>1</v>
      </c>
      <c r="C4" s="76">
        <v>0.96296296296296291</v>
      </c>
      <c r="D4" s="76">
        <v>0.98113207547169812</v>
      </c>
      <c r="E4" s="77">
        <v>0.87333333333333329</v>
      </c>
      <c r="F4" s="77">
        <v>0.87333333333333329</v>
      </c>
      <c r="G4" s="78">
        <v>0.99383802816901401</v>
      </c>
      <c r="H4" s="79">
        <v>0</v>
      </c>
      <c r="I4" s="76">
        <v>1</v>
      </c>
      <c r="J4" s="76">
        <v>0.96129032258064517</v>
      </c>
      <c r="K4" s="76">
        <v>0.98026315789473684</v>
      </c>
      <c r="L4" s="77">
        <v>0.72</v>
      </c>
      <c r="M4" s="77">
        <v>0.72</v>
      </c>
      <c r="N4" s="78">
        <v>0.99500831946755397</v>
      </c>
      <c r="O4" s="79">
        <v>0</v>
      </c>
      <c r="P4" s="9">
        <f>Table245[[#This Row],[Column15]]-Table245[[#This Row],[Column7]]</f>
        <v>-0.15333333333333332</v>
      </c>
    </row>
    <row r="5" spans="1:16" x14ac:dyDescent="0.2">
      <c r="A5" t="s">
        <v>14</v>
      </c>
      <c r="B5" s="3">
        <v>0.9732620320855615</v>
      </c>
      <c r="C5" s="3">
        <v>0.43230403800475059</v>
      </c>
      <c r="D5" s="3">
        <v>0.59868421052631582</v>
      </c>
      <c r="E5" s="4">
        <v>0.91333333333333333</v>
      </c>
      <c r="F5" s="4">
        <v>0.92</v>
      </c>
      <c r="G5" s="5">
        <v>0.79841549295774605</v>
      </c>
      <c r="H5" s="40">
        <v>-7</v>
      </c>
      <c r="I5" s="3">
        <v>0.90909090909090906</v>
      </c>
      <c r="J5" s="3">
        <v>0.44041450777202074</v>
      </c>
      <c r="K5" s="3">
        <v>0.59336823734729494</v>
      </c>
      <c r="L5" s="4">
        <v>0.83333333333333337</v>
      </c>
      <c r="M5" s="4">
        <v>0.90666666666666662</v>
      </c>
      <c r="N5" s="5">
        <v>0.82307809330628801</v>
      </c>
      <c r="O5" s="40">
        <v>1</v>
      </c>
      <c r="P5" s="9">
        <f>Table245[[#This Row],[Column15]]-Table245[[#This Row],[Column7]]</f>
        <v>-1.3333333333333419E-2</v>
      </c>
    </row>
    <row r="6" spans="1:16" x14ac:dyDescent="0.2">
      <c r="A6" t="s">
        <v>16</v>
      </c>
      <c r="B6" s="10">
        <v>1</v>
      </c>
      <c r="C6" s="3">
        <v>0.37552742616033757</v>
      </c>
      <c r="D6" s="3">
        <v>0.54601226993865026</v>
      </c>
      <c r="E6" s="4">
        <v>0.9</v>
      </c>
      <c r="F6" s="4">
        <v>0.9</v>
      </c>
      <c r="G6" s="5">
        <v>0.74825174825174801</v>
      </c>
      <c r="H6" s="40">
        <v>-12</v>
      </c>
      <c r="I6" s="3">
        <v>0.93258426966292129</v>
      </c>
      <c r="J6" s="3">
        <v>0.37813211845102507</v>
      </c>
      <c r="K6" s="3">
        <v>0.53808752025931927</v>
      </c>
      <c r="L6" s="4">
        <v>0.82</v>
      </c>
      <c r="M6" s="4">
        <v>0.88666666666666671</v>
      </c>
      <c r="N6" s="5">
        <v>0.76909865489354601</v>
      </c>
      <c r="O6" s="40">
        <v>-4</v>
      </c>
      <c r="P6" s="9">
        <f>Table245[[#This Row],[Column15]]-Table245[[#This Row],[Column7]]</f>
        <v>-1.3333333333333308E-2</v>
      </c>
    </row>
    <row r="7" spans="1:16" x14ac:dyDescent="0.2">
      <c r="A7" t="s">
        <v>18</v>
      </c>
      <c r="B7" s="3">
        <v>0.9732620320855615</v>
      </c>
      <c r="C7" s="3">
        <v>0.43436754176610981</v>
      </c>
      <c r="D7" s="3">
        <v>0.60066006600660071</v>
      </c>
      <c r="E7" s="4">
        <v>0.91333333333333333</v>
      </c>
      <c r="F7" s="4">
        <v>0.92666666666666664</v>
      </c>
      <c r="G7" s="5">
        <v>0.79841549295774605</v>
      </c>
      <c r="H7" s="40">
        <v>-5</v>
      </c>
      <c r="I7" s="3">
        <v>0.90909090909090906</v>
      </c>
      <c r="J7" s="3">
        <v>0.44270833333333331</v>
      </c>
      <c r="K7" s="3">
        <v>0.59544658493870406</v>
      </c>
      <c r="L7" s="4">
        <v>0.83333333333333337</v>
      </c>
      <c r="M7" s="4">
        <v>0.91333333333333333</v>
      </c>
      <c r="N7" s="5">
        <v>0.823356997971602</v>
      </c>
      <c r="O7" s="40">
        <v>3</v>
      </c>
      <c r="P7" s="9">
        <f>Table245[[#This Row],[Column15]]-Table245[[#This Row],[Column7]]</f>
        <v>-1.3333333333333308E-2</v>
      </c>
    </row>
    <row r="8" spans="1:16" x14ac:dyDescent="0.2">
      <c r="A8" t="s">
        <v>13</v>
      </c>
      <c r="B8" s="3">
        <v>0.96276595744680848</v>
      </c>
      <c r="C8" s="10">
        <v>0.9329896907216495</v>
      </c>
      <c r="D8" s="10">
        <v>0.94764397905759157</v>
      </c>
      <c r="E8" s="4">
        <v>0.8666666666666667</v>
      </c>
      <c r="F8" s="4">
        <v>0.90666666666666662</v>
      </c>
      <c r="G8" s="12">
        <v>0.99297012302284704</v>
      </c>
      <c r="H8" s="40">
        <v>5</v>
      </c>
      <c r="I8" s="3">
        <v>0.89893617021276595</v>
      </c>
      <c r="J8" s="10">
        <v>0.93370165745856348</v>
      </c>
      <c r="K8" s="10">
        <v>0.9159891598915989</v>
      </c>
      <c r="L8" s="4">
        <v>0.8</v>
      </c>
      <c r="M8" s="4">
        <v>0.90666666666666662</v>
      </c>
      <c r="N8" s="12">
        <v>0.99276904744930605</v>
      </c>
      <c r="O8" s="40">
        <v>15</v>
      </c>
      <c r="P8" s="9">
        <f>Table245[[#This Row],[Column15]]-Table245[[#This Row],[Column7]]</f>
        <v>0</v>
      </c>
    </row>
    <row r="9" spans="1:16" x14ac:dyDescent="0.2">
      <c r="A9" t="s">
        <v>15</v>
      </c>
      <c r="B9" s="3">
        <v>0.98969072164948457</v>
      </c>
      <c r="C9" s="3">
        <v>0.49484536082474229</v>
      </c>
      <c r="D9" s="3">
        <v>0.65979381443298968</v>
      </c>
      <c r="E9" s="11">
        <v>0.92666666666666664</v>
      </c>
      <c r="F9" s="11">
        <v>0.94</v>
      </c>
      <c r="G9" s="5">
        <v>0.82795698924731098</v>
      </c>
      <c r="H9" s="40">
        <v>-3</v>
      </c>
      <c r="I9" s="10">
        <v>0.92783505154639179</v>
      </c>
      <c r="J9" s="3">
        <v>0.52478134110787167</v>
      </c>
      <c r="K9" s="3">
        <v>0.67039106145251393</v>
      </c>
      <c r="L9" s="11">
        <v>0.86</v>
      </c>
      <c r="M9" s="11">
        <v>0.94</v>
      </c>
      <c r="N9" s="5">
        <v>0.84381578947368396</v>
      </c>
      <c r="O9" s="40">
        <v>7</v>
      </c>
      <c r="P9" s="9">
        <f>Table245[[#This Row],[Column15]]-Table245[[#This Row],[Column7]]</f>
        <v>0</v>
      </c>
    </row>
    <row r="10" spans="1:16" x14ac:dyDescent="0.2">
      <c r="A10" t="s">
        <v>17</v>
      </c>
      <c r="B10" s="3">
        <v>0.95767195767195767</v>
      </c>
      <c r="C10" s="10">
        <v>0.9329896907216495</v>
      </c>
      <c r="D10" s="3">
        <v>0.94516971279373363</v>
      </c>
      <c r="E10" s="4">
        <v>0.8666666666666667</v>
      </c>
      <c r="F10" s="4">
        <v>0.91333333333333333</v>
      </c>
      <c r="G10" s="12">
        <v>0.99297012302284704</v>
      </c>
      <c r="H10" s="86">
        <v>6</v>
      </c>
      <c r="I10" s="3">
        <v>0.89417989417989419</v>
      </c>
      <c r="J10" s="10">
        <v>0.93370165745856348</v>
      </c>
      <c r="K10" s="10">
        <v>0.91351351351351351</v>
      </c>
      <c r="L10" s="4">
        <v>0.8</v>
      </c>
      <c r="M10" s="4">
        <v>0.91333333333333333</v>
      </c>
      <c r="N10" s="12">
        <v>0.99276904744930605</v>
      </c>
      <c r="O10" s="86">
        <v>16</v>
      </c>
      <c r="P10" s="9">
        <f>Table245[[#This Row],[Column15]]-Table245[[#This Row],[Column7]]</f>
        <v>0</v>
      </c>
    </row>
  </sheetData>
  <mergeCells count="2">
    <mergeCell ref="B1:H1"/>
    <mergeCell ref="I1:O1"/>
  </mergeCells>
  <phoneticPr fontId="11" type="noConversion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409C2-2D33-ED47-AE10-BFE986DE6A89}">
  <dimension ref="A1:I8"/>
  <sheetViews>
    <sheetView showGridLines="0" workbookViewId="0">
      <selection sqref="A1:I8"/>
    </sheetView>
  </sheetViews>
  <sheetFormatPr baseColWidth="10" defaultRowHeight="16" x14ac:dyDescent="0.2"/>
  <cols>
    <col min="1" max="1" width="28" bestFit="1" customWidth="1"/>
    <col min="2" max="2" width="6.1640625" bestFit="1" customWidth="1"/>
    <col min="3" max="3" width="8.6640625" bestFit="1" customWidth="1"/>
    <col min="4" max="4" width="7.33203125" bestFit="1" customWidth="1"/>
    <col min="5" max="5" width="1.6640625" customWidth="1"/>
    <col min="6" max="6" width="27.6640625" bestFit="1" customWidth="1"/>
    <col min="7" max="7" width="5.83203125" bestFit="1" customWidth="1"/>
    <col min="8" max="8" width="8.6640625" bestFit="1" customWidth="1"/>
    <col min="9" max="9" width="7.33203125" bestFit="1" customWidth="1"/>
    <col min="10" max="10" width="7.5" customWidth="1"/>
    <col min="11" max="14" width="8.33203125" customWidth="1"/>
    <col min="15" max="15" width="7.83203125" customWidth="1"/>
    <col min="16" max="16" width="5" customWidth="1"/>
  </cols>
  <sheetData>
    <row r="1" spans="1:9" x14ac:dyDescent="0.2">
      <c r="A1" s="107" t="s">
        <v>318</v>
      </c>
      <c r="B1" s="107"/>
      <c r="C1" s="107"/>
      <c r="D1" s="107"/>
      <c r="F1" s="107" t="s">
        <v>317</v>
      </c>
      <c r="G1" s="107"/>
      <c r="H1" s="107"/>
      <c r="I1" s="107"/>
    </row>
    <row r="2" spans="1:9" ht="17" thickBot="1" x14ac:dyDescent="0.25">
      <c r="A2" s="100" t="s">
        <v>305</v>
      </c>
      <c r="B2" s="100" t="s">
        <v>306</v>
      </c>
      <c r="C2" s="100" t="s">
        <v>307</v>
      </c>
      <c r="D2" s="100" t="s">
        <v>308</v>
      </c>
      <c r="E2" s="100"/>
      <c r="F2" s="100" t="s">
        <v>305</v>
      </c>
      <c r="G2" s="100" t="s">
        <v>306</v>
      </c>
      <c r="H2" s="100" t="s">
        <v>307</v>
      </c>
      <c r="I2" s="100" t="s">
        <v>308</v>
      </c>
    </row>
    <row r="3" spans="1:9" x14ac:dyDescent="0.2">
      <c r="A3" t="s">
        <v>309</v>
      </c>
      <c r="B3">
        <v>2919</v>
      </c>
      <c r="D3" s="9">
        <v>5.2400100527770797E-2</v>
      </c>
      <c r="E3" s="9"/>
      <c r="F3" t="s">
        <v>310</v>
      </c>
      <c r="G3">
        <v>4333</v>
      </c>
      <c r="I3" s="9">
        <v>0.86074692093762417</v>
      </c>
    </row>
    <row r="4" spans="1:9" x14ac:dyDescent="0.2">
      <c r="A4" t="s">
        <v>311</v>
      </c>
      <c r="B4">
        <v>29458</v>
      </c>
      <c r="D4" s="9">
        <v>0.52881197716583495</v>
      </c>
      <c r="E4" s="9"/>
      <c r="F4" t="s">
        <v>312</v>
      </c>
      <c r="G4">
        <v>2210</v>
      </c>
      <c r="I4" s="9">
        <v>0.43901470003972981</v>
      </c>
    </row>
    <row r="5" spans="1:9" x14ac:dyDescent="0.2">
      <c r="A5" t="s">
        <v>313</v>
      </c>
      <c r="B5">
        <v>50441</v>
      </c>
      <c r="D5" s="9">
        <v>0.90548594406347616</v>
      </c>
      <c r="E5" s="9"/>
      <c r="F5" t="s">
        <v>313</v>
      </c>
      <c r="G5">
        <v>4095</v>
      </c>
      <c r="I5" s="9">
        <v>0.81346841477949938</v>
      </c>
    </row>
    <row r="6" spans="1:9" x14ac:dyDescent="0.2">
      <c r="A6" t="s">
        <v>314</v>
      </c>
      <c r="B6">
        <v>29184</v>
      </c>
      <c r="C6" s="9">
        <v>0.5785769512896255</v>
      </c>
      <c r="D6" s="9">
        <v>0.52389329695185438</v>
      </c>
      <c r="E6" s="9"/>
      <c r="F6" t="s">
        <v>315</v>
      </c>
      <c r="G6">
        <v>2159</v>
      </c>
      <c r="H6" s="99">
        <v>0.52722832722832724</v>
      </c>
      <c r="I6" s="9">
        <v>0.42888359157727451</v>
      </c>
    </row>
    <row r="7" spans="1:9" x14ac:dyDescent="0.2">
      <c r="A7" t="s">
        <v>316</v>
      </c>
      <c r="B7">
        <v>5265</v>
      </c>
      <c r="D7" s="9">
        <v>9.45140559365239E-2</v>
      </c>
      <c r="E7" s="9"/>
      <c r="F7" t="s">
        <v>316</v>
      </c>
      <c r="G7">
        <v>939</v>
      </c>
      <c r="I7" s="9">
        <v>0.18653158522050059</v>
      </c>
    </row>
    <row r="8" spans="1:9" ht="17" thickBot="1" x14ac:dyDescent="0.25">
      <c r="A8" s="101" t="s">
        <v>314</v>
      </c>
      <c r="B8" s="101">
        <v>274</v>
      </c>
      <c r="C8" s="102">
        <v>5.2041785375118707E-2</v>
      </c>
      <c r="D8" s="102">
        <v>4.9186802139805407E-3</v>
      </c>
      <c r="E8" s="102"/>
      <c r="F8" s="101" t="s">
        <v>315</v>
      </c>
      <c r="G8" s="101">
        <v>57</v>
      </c>
      <c r="H8" s="102">
        <v>6.070287539936102E-2</v>
      </c>
      <c r="I8" s="102">
        <v>1.132300357568534E-2</v>
      </c>
    </row>
  </sheetData>
  <mergeCells count="2">
    <mergeCell ref="F1:I1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C8065-73C1-0F41-AE5E-58CAD94FC12E}">
  <dimension ref="A1:U119"/>
  <sheetViews>
    <sheetView workbookViewId="0">
      <pane ySplit="1" topLeftCell="A2" activePane="bottomLeft" state="frozen"/>
      <selection pane="bottomLeft" activeCell="A92" sqref="A92:XFD92"/>
    </sheetView>
  </sheetViews>
  <sheetFormatPr baseColWidth="10" defaultColWidth="22.1640625" defaultRowHeight="16" x14ac:dyDescent="0.2"/>
  <cols>
    <col min="1" max="1" width="24.5" bestFit="1" customWidth="1"/>
    <col min="2" max="2" width="5" bestFit="1" customWidth="1"/>
    <col min="3" max="3" width="4.1640625" bestFit="1" customWidth="1"/>
    <col min="4" max="4" width="7.5" customWidth="1"/>
    <col min="5" max="5" width="4.1640625" bestFit="1" customWidth="1"/>
    <col min="6" max="6" width="3.5" bestFit="1" customWidth="1"/>
    <col min="7" max="8" width="4.1640625" bestFit="1" customWidth="1"/>
    <col min="9" max="9" width="6.1640625" bestFit="1" customWidth="1"/>
    <col min="10" max="10" width="9.6640625" bestFit="1" customWidth="1"/>
    <col min="11" max="12" width="8.5" bestFit="1" customWidth="1"/>
    <col min="13" max="13" width="8.1640625" bestFit="1" customWidth="1"/>
    <col min="14" max="14" width="8" customWidth="1"/>
    <col min="15" max="15" width="6.83203125" customWidth="1"/>
    <col min="16" max="16" width="7.5" customWidth="1"/>
    <col min="17" max="17" width="20.1640625" bestFit="1" customWidth="1"/>
    <col min="18" max="18" width="3.1640625" bestFit="1" customWidth="1"/>
    <col min="19" max="19" width="8" bestFit="1" customWidth="1"/>
    <col min="20" max="20" width="5.83203125" bestFit="1" customWidth="1"/>
    <col min="21" max="21" width="7.5" bestFit="1" customWidth="1"/>
  </cols>
  <sheetData>
    <row r="1" spans="1:21" ht="33" customHeight="1" x14ac:dyDescent="0.2">
      <c r="A1" s="62" t="s">
        <v>0</v>
      </c>
      <c r="B1" s="62" t="s">
        <v>47</v>
      </c>
      <c r="C1" s="62" t="s">
        <v>48</v>
      </c>
      <c r="D1" s="64" t="s">
        <v>1</v>
      </c>
      <c r="E1" s="62" t="s">
        <v>2</v>
      </c>
      <c r="F1" s="62" t="s">
        <v>3</v>
      </c>
      <c r="G1" s="62" t="s">
        <v>4</v>
      </c>
      <c r="H1" s="62" t="s">
        <v>5</v>
      </c>
      <c r="I1" s="62" t="s">
        <v>6</v>
      </c>
      <c r="J1" s="62" t="s">
        <v>7</v>
      </c>
      <c r="K1" s="62" t="s">
        <v>8</v>
      </c>
      <c r="L1" s="62" t="s">
        <v>9</v>
      </c>
      <c r="M1" s="62" t="s">
        <v>10</v>
      </c>
      <c r="N1" s="64" t="s">
        <v>178</v>
      </c>
      <c r="O1" s="64" t="s">
        <v>179</v>
      </c>
      <c r="P1" s="64" t="s">
        <v>12</v>
      </c>
      <c r="Q1" s="62" t="s">
        <v>211</v>
      </c>
      <c r="R1" s="63" t="s">
        <v>219</v>
      </c>
      <c r="S1" s="63" t="s">
        <v>220</v>
      </c>
      <c r="T1" s="63" t="s">
        <v>221</v>
      </c>
      <c r="U1" s="63" t="s">
        <v>222</v>
      </c>
    </row>
    <row r="2" spans="1:21" x14ac:dyDescent="0.2">
      <c r="A2" t="s">
        <v>46</v>
      </c>
      <c r="B2">
        <v>66</v>
      </c>
      <c r="C2">
        <v>84</v>
      </c>
      <c r="D2">
        <v>122</v>
      </c>
      <c r="E2">
        <v>122</v>
      </c>
      <c r="F2">
        <v>0</v>
      </c>
      <c r="G2">
        <v>0</v>
      </c>
      <c r="H2">
        <v>628</v>
      </c>
      <c r="I2" s="8">
        <v>1</v>
      </c>
      <c r="J2" s="8">
        <v>1</v>
      </c>
      <c r="K2" s="8">
        <v>1</v>
      </c>
      <c r="L2" s="8">
        <v>1</v>
      </c>
      <c r="M2" s="8">
        <v>1</v>
      </c>
      <c r="N2" s="9">
        <v>0.56000000000000005</v>
      </c>
      <c r="O2" s="9">
        <v>0.56000000000000005</v>
      </c>
      <c r="P2" s="13">
        <v>1</v>
      </c>
      <c r="Q2" t="s">
        <v>218</v>
      </c>
      <c r="R2">
        <v>0</v>
      </c>
      <c r="S2">
        <v>0</v>
      </c>
      <c r="T2">
        <v>0</v>
      </c>
      <c r="U2">
        <v>0</v>
      </c>
    </row>
    <row r="3" spans="1:21" x14ac:dyDescent="0.2">
      <c r="A3" t="s">
        <v>22</v>
      </c>
      <c r="B3">
        <v>66</v>
      </c>
      <c r="C3">
        <v>84</v>
      </c>
      <c r="D3">
        <v>122</v>
      </c>
      <c r="E3">
        <v>122</v>
      </c>
      <c r="F3">
        <v>34</v>
      </c>
      <c r="G3">
        <v>0</v>
      </c>
      <c r="H3">
        <v>594</v>
      </c>
      <c r="I3" s="8">
        <v>0.78205128205128205</v>
      </c>
      <c r="J3" s="8">
        <v>1</v>
      </c>
      <c r="K3" s="8">
        <v>1</v>
      </c>
      <c r="L3" s="8">
        <v>0.95466666666666666</v>
      </c>
      <c r="M3" s="8">
        <v>0.87769784172661869</v>
      </c>
      <c r="N3" s="9">
        <v>0.56000000000000005</v>
      </c>
      <c r="O3" s="9">
        <v>0.72</v>
      </c>
      <c r="P3" s="13">
        <v>1</v>
      </c>
      <c r="Q3" t="s">
        <v>218</v>
      </c>
      <c r="R3">
        <v>0</v>
      </c>
      <c r="S3">
        <v>0</v>
      </c>
      <c r="T3">
        <v>1</v>
      </c>
      <c r="U3">
        <v>0</v>
      </c>
    </row>
    <row r="4" spans="1:21" x14ac:dyDescent="0.2">
      <c r="A4" t="s">
        <v>25</v>
      </c>
      <c r="B4">
        <v>66</v>
      </c>
      <c r="C4">
        <v>84</v>
      </c>
      <c r="D4">
        <v>122</v>
      </c>
      <c r="E4">
        <v>122</v>
      </c>
      <c r="F4">
        <v>64</v>
      </c>
      <c r="G4">
        <v>0</v>
      </c>
      <c r="H4">
        <v>564</v>
      </c>
      <c r="I4" s="8">
        <v>0.65591397849462363</v>
      </c>
      <c r="J4" s="8">
        <v>1</v>
      </c>
      <c r="K4" s="8">
        <v>1</v>
      </c>
      <c r="L4" s="8">
        <v>0.91466666666666663</v>
      </c>
      <c r="M4" s="8">
        <v>0.79220779220779225</v>
      </c>
      <c r="N4" s="9">
        <v>0.56000000000000005</v>
      </c>
      <c r="O4" s="9">
        <v>0.9</v>
      </c>
      <c r="P4" s="13">
        <v>1</v>
      </c>
      <c r="Q4" t="s">
        <v>218</v>
      </c>
      <c r="R4">
        <v>0</v>
      </c>
      <c r="S4">
        <v>0</v>
      </c>
      <c r="T4">
        <v>1</v>
      </c>
      <c r="U4">
        <v>0</v>
      </c>
    </row>
    <row r="5" spans="1:21" x14ac:dyDescent="0.2">
      <c r="A5" t="s">
        <v>23</v>
      </c>
      <c r="B5">
        <v>63</v>
      </c>
      <c r="C5">
        <v>87</v>
      </c>
      <c r="D5">
        <v>146</v>
      </c>
      <c r="E5">
        <v>126</v>
      </c>
      <c r="F5">
        <v>67</v>
      </c>
      <c r="G5">
        <v>20</v>
      </c>
      <c r="H5">
        <v>537</v>
      </c>
      <c r="I5" s="8">
        <v>0.65284974093264247</v>
      </c>
      <c r="J5" s="8">
        <v>0.96409335727109513</v>
      </c>
      <c r="K5" s="8">
        <v>0.86301369863013699</v>
      </c>
      <c r="L5" s="8">
        <v>0.88400000000000001</v>
      </c>
      <c r="M5" s="8">
        <v>0.74336283185840712</v>
      </c>
      <c r="N5" s="9">
        <v>0.57333333333333336</v>
      </c>
      <c r="O5" s="9">
        <v>0.94</v>
      </c>
      <c r="P5" s="13">
        <v>0.999160561660561</v>
      </c>
      <c r="Q5" t="s">
        <v>218</v>
      </c>
      <c r="R5">
        <v>0</v>
      </c>
      <c r="S5">
        <v>0</v>
      </c>
      <c r="T5">
        <v>1</v>
      </c>
      <c r="U5">
        <v>0</v>
      </c>
    </row>
    <row r="6" spans="1:21" x14ac:dyDescent="0.2">
      <c r="A6" t="s">
        <v>24</v>
      </c>
      <c r="B6">
        <v>34</v>
      </c>
      <c r="C6">
        <v>116</v>
      </c>
      <c r="D6">
        <v>231</v>
      </c>
      <c r="E6">
        <v>159</v>
      </c>
      <c r="F6">
        <v>36</v>
      </c>
      <c r="G6">
        <v>72</v>
      </c>
      <c r="H6">
        <v>483</v>
      </c>
      <c r="I6" s="8">
        <v>0.81538461538461537</v>
      </c>
      <c r="J6" s="8">
        <v>0.87027027027027026</v>
      </c>
      <c r="K6" s="8">
        <v>0.68831168831168832</v>
      </c>
      <c r="L6" s="8">
        <v>0.85599999999999998</v>
      </c>
      <c r="M6" s="8">
        <v>0.74647887323943662</v>
      </c>
      <c r="N6" s="9">
        <v>0.72666666666666668</v>
      </c>
      <c r="O6" s="9">
        <v>0.94</v>
      </c>
      <c r="P6" s="13">
        <v>0.98794815311432405</v>
      </c>
      <c r="Q6" t="s">
        <v>218</v>
      </c>
      <c r="R6">
        <v>0</v>
      </c>
      <c r="S6">
        <v>0</v>
      </c>
      <c r="T6">
        <v>1</v>
      </c>
      <c r="U6">
        <v>0</v>
      </c>
    </row>
    <row r="7" spans="1:21" x14ac:dyDescent="0.2">
      <c r="A7" t="s">
        <v>21</v>
      </c>
      <c r="B7">
        <v>66</v>
      </c>
      <c r="C7">
        <v>84</v>
      </c>
      <c r="D7">
        <v>122</v>
      </c>
      <c r="E7">
        <v>122</v>
      </c>
      <c r="F7">
        <v>33</v>
      </c>
      <c r="G7">
        <v>0</v>
      </c>
      <c r="H7">
        <v>595</v>
      </c>
      <c r="I7" s="8">
        <v>0.7870967741935484</v>
      </c>
      <c r="J7" s="8">
        <v>1</v>
      </c>
      <c r="K7" s="8">
        <v>1</v>
      </c>
      <c r="L7" s="8">
        <v>0.95599999999999996</v>
      </c>
      <c r="M7" s="8">
        <v>0.88086642599277976</v>
      </c>
      <c r="N7" s="9">
        <v>0.56000000000000005</v>
      </c>
      <c r="O7" s="9">
        <v>0.72</v>
      </c>
      <c r="P7" s="13">
        <v>1</v>
      </c>
      <c r="Q7" t="s">
        <v>218</v>
      </c>
      <c r="R7">
        <v>0</v>
      </c>
      <c r="S7">
        <v>0</v>
      </c>
      <c r="T7">
        <v>1</v>
      </c>
      <c r="U7">
        <v>0</v>
      </c>
    </row>
    <row r="8" spans="1:21" x14ac:dyDescent="0.2">
      <c r="A8" t="s">
        <v>28</v>
      </c>
      <c r="B8">
        <v>66</v>
      </c>
      <c r="C8">
        <v>84</v>
      </c>
      <c r="D8">
        <v>122</v>
      </c>
      <c r="E8">
        <v>122</v>
      </c>
      <c r="F8">
        <v>69</v>
      </c>
      <c r="G8">
        <v>0</v>
      </c>
      <c r="H8">
        <v>559</v>
      </c>
      <c r="I8" s="8">
        <v>0.63874345549738221</v>
      </c>
      <c r="J8" s="8">
        <v>1</v>
      </c>
      <c r="K8" s="8">
        <v>1</v>
      </c>
      <c r="L8" s="8">
        <v>0.90800000000000003</v>
      </c>
      <c r="M8" s="8">
        <v>0.7795527156549521</v>
      </c>
      <c r="N8" s="9">
        <v>0.56000000000000005</v>
      </c>
      <c r="O8" s="9">
        <v>0.92</v>
      </c>
      <c r="P8" s="13">
        <v>1</v>
      </c>
      <c r="Q8" t="s">
        <v>217</v>
      </c>
      <c r="R8">
        <v>0</v>
      </c>
      <c r="S8">
        <v>0</v>
      </c>
      <c r="T8">
        <v>2</v>
      </c>
      <c r="U8">
        <v>0</v>
      </c>
    </row>
    <row r="9" spans="1:21" x14ac:dyDescent="0.2">
      <c r="A9" t="s">
        <v>30</v>
      </c>
      <c r="B9">
        <v>66</v>
      </c>
      <c r="C9">
        <v>84</v>
      </c>
      <c r="D9">
        <v>122</v>
      </c>
      <c r="E9">
        <v>122</v>
      </c>
      <c r="F9">
        <v>64</v>
      </c>
      <c r="G9">
        <v>0</v>
      </c>
      <c r="H9">
        <v>564</v>
      </c>
      <c r="I9" s="8">
        <v>0.65591397849462363</v>
      </c>
      <c r="J9" s="8">
        <v>1</v>
      </c>
      <c r="K9" s="8">
        <v>1</v>
      </c>
      <c r="L9" s="8">
        <v>0.91466666666666663</v>
      </c>
      <c r="M9" s="8">
        <v>0.79220779220779225</v>
      </c>
      <c r="N9" s="9">
        <v>0.56000000000000005</v>
      </c>
      <c r="O9" s="9">
        <v>0.88666666666666671</v>
      </c>
      <c r="P9" s="13">
        <v>1</v>
      </c>
      <c r="Q9" t="s">
        <v>217</v>
      </c>
      <c r="R9">
        <v>0</v>
      </c>
      <c r="S9">
        <v>0</v>
      </c>
      <c r="T9">
        <v>2</v>
      </c>
      <c r="U9">
        <v>0</v>
      </c>
    </row>
    <row r="10" spans="1:21" x14ac:dyDescent="0.2">
      <c r="A10" t="s">
        <v>29</v>
      </c>
      <c r="B10">
        <v>66</v>
      </c>
      <c r="C10">
        <v>84</v>
      </c>
      <c r="D10">
        <v>122</v>
      </c>
      <c r="E10">
        <v>122</v>
      </c>
      <c r="F10">
        <v>64</v>
      </c>
      <c r="G10">
        <v>0</v>
      </c>
      <c r="H10">
        <v>564</v>
      </c>
      <c r="I10" s="8">
        <v>0.65591397849462363</v>
      </c>
      <c r="J10" s="8">
        <v>1</v>
      </c>
      <c r="K10" s="8">
        <v>1</v>
      </c>
      <c r="L10" s="8">
        <v>0.91466666666666663</v>
      </c>
      <c r="M10" s="8">
        <v>0.79220779220779225</v>
      </c>
      <c r="N10" s="9">
        <v>0.56000000000000005</v>
      </c>
      <c r="O10" s="9">
        <v>0.88666666666666671</v>
      </c>
      <c r="P10" s="13">
        <v>0.999999999999999</v>
      </c>
      <c r="Q10" t="s">
        <v>217</v>
      </c>
      <c r="R10">
        <v>0</v>
      </c>
      <c r="S10">
        <v>0</v>
      </c>
      <c r="T10">
        <v>2</v>
      </c>
      <c r="U10">
        <v>0</v>
      </c>
    </row>
    <row r="11" spans="1:21" x14ac:dyDescent="0.2">
      <c r="A11" t="s">
        <v>31</v>
      </c>
      <c r="B11">
        <v>13</v>
      </c>
      <c r="C11">
        <v>137</v>
      </c>
      <c r="D11">
        <v>321</v>
      </c>
      <c r="E11">
        <v>186</v>
      </c>
      <c r="F11">
        <v>7</v>
      </c>
      <c r="G11">
        <v>135</v>
      </c>
      <c r="H11">
        <v>422</v>
      </c>
      <c r="I11" s="8">
        <v>0.96373056994818651</v>
      </c>
      <c r="J11" s="8">
        <v>0.75763016157989227</v>
      </c>
      <c r="K11" s="8">
        <v>0.57943925233644855</v>
      </c>
      <c r="L11" s="8">
        <v>0.81066666666666665</v>
      </c>
      <c r="M11" s="8">
        <v>0.72373540856031127</v>
      </c>
      <c r="N11" s="9">
        <v>0.89333333333333331</v>
      </c>
      <c r="O11" s="9">
        <v>0.94</v>
      </c>
      <c r="P11" s="13">
        <v>0.95477770151757702</v>
      </c>
      <c r="Q11" t="s">
        <v>217</v>
      </c>
      <c r="R11">
        <v>0</v>
      </c>
      <c r="S11">
        <v>0</v>
      </c>
      <c r="T11">
        <v>2</v>
      </c>
      <c r="U11">
        <v>0</v>
      </c>
    </row>
    <row r="12" spans="1:21" x14ac:dyDescent="0.2">
      <c r="A12" t="s">
        <v>32</v>
      </c>
      <c r="B12">
        <v>66</v>
      </c>
      <c r="C12">
        <v>84</v>
      </c>
      <c r="D12">
        <v>122</v>
      </c>
      <c r="E12">
        <v>122</v>
      </c>
      <c r="F12">
        <v>64</v>
      </c>
      <c r="G12">
        <v>0</v>
      </c>
      <c r="H12">
        <v>564</v>
      </c>
      <c r="I12" s="8">
        <v>0.65591397849462363</v>
      </c>
      <c r="J12" s="8">
        <v>1</v>
      </c>
      <c r="K12" s="8">
        <v>1</v>
      </c>
      <c r="L12" s="8">
        <v>0.91466666666666663</v>
      </c>
      <c r="M12" s="8">
        <v>0.79220779220779225</v>
      </c>
      <c r="N12" s="9">
        <v>0.56000000000000005</v>
      </c>
      <c r="O12" s="9">
        <v>0.88666666666666671</v>
      </c>
      <c r="P12" s="13">
        <v>1</v>
      </c>
      <c r="Q12" t="s">
        <v>217</v>
      </c>
      <c r="R12">
        <v>0</v>
      </c>
      <c r="S12">
        <v>0</v>
      </c>
      <c r="T12">
        <v>2</v>
      </c>
      <c r="U12">
        <v>0</v>
      </c>
    </row>
    <row r="13" spans="1:21" x14ac:dyDescent="0.2">
      <c r="A13" t="s">
        <v>33</v>
      </c>
      <c r="B13">
        <v>66</v>
      </c>
      <c r="C13">
        <v>84</v>
      </c>
      <c r="D13">
        <v>122</v>
      </c>
      <c r="E13">
        <v>122</v>
      </c>
      <c r="F13">
        <v>73</v>
      </c>
      <c r="G13">
        <v>0</v>
      </c>
      <c r="H13">
        <v>555</v>
      </c>
      <c r="I13" s="8">
        <v>0.62564102564102564</v>
      </c>
      <c r="J13" s="8">
        <v>1</v>
      </c>
      <c r="K13" s="8">
        <v>1</v>
      </c>
      <c r="L13" s="8">
        <v>0.90266666666666662</v>
      </c>
      <c r="M13" s="8">
        <v>0.7697160883280757</v>
      </c>
      <c r="N13" s="9">
        <v>0.56000000000000005</v>
      </c>
      <c r="O13" s="9">
        <v>0.93333333333333335</v>
      </c>
      <c r="P13" s="13">
        <v>1</v>
      </c>
      <c r="Q13" t="s">
        <v>217</v>
      </c>
      <c r="R13">
        <v>0</v>
      </c>
      <c r="S13">
        <v>0</v>
      </c>
      <c r="T13">
        <v>2</v>
      </c>
      <c r="U13">
        <v>0</v>
      </c>
    </row>
    <row r="14" spans="1:21" x14ac:dyDescent="0.2">
      <c r="A14" t="s">
        <v>35</v>
      </c>
      <c r="B14">
        <v>66</v>
      </c>
      <c r="C14">
        <v>84</v>
      </c>
      <c r="D14">
        <v>122</v>
      </c>
      <c r="E14">
        <v>122</v>
      </c>
      <c r="F14">
        <v>69</v>
      </c>
      <c r="G14">
        <v>0</v>
      </c>
      <c r="H14">
        <v>559</v>
      </c>
      <c r="I14" s="8">
        <v>0.63874345549738221</v>
      </c>
      <c r="J14" s="8">
        <v>1</v>
      </c>
      <c r="K14" s="8">
        <v>1</v>
      </c>
      <c r="L14" s="8">
        <v>0.90800000000000003</v>
      </c>
      <c r="M14" s="8">
        <v>0.7795527156549521</v>
      </c>
      <c r="N14" s="9">
        <v>0.56000000000000005</v>
      </c>
      <c r="O14" s="9">
        <v>0.91333333333333333</v>
      </c>
      <c r="P14" s="13">
        <v>0.999999999999999</v>
      </c>
      <c r="Q14" t="s">
        <v>217</v>
      </c>
      <c r="R14">
        <v>0</v>
      </c>
      <c r="S14">
        <v>0</v>
      </c>
      <c r="T14">
        <v>2</v>
      </c>
      <c r="U14">
        <v>0</v>
      </c>
    </row>
    <row r="15" spans="1:21" x14ac:dyDescent="0.2">
      <c r="A15" t="s">
        <v>34</v>
      </c>
      <c r="B15">
        <v>66</v>
      </c>
      <c r="C15">
        <v>84</v>
      </c>
      <c r="D15">
        <v>122</v>
      </c>
      <c r="E15">
        <v>122</v>
      </c>
      <c r="F15">
        <v>68</v>
      </c>
      <c r="G15">
        <v>0</v>
      </c>
      <c r="H15">
        <v>560</v>
      </c>
      <c r="I15" s="8">
        <v>0.64210526315789473</v>
      </c>
      <c r="J15" s="8">
        <v>1</v>
      </c>
      <c r="K15" s="8">
        <v>1</v>
      </c>
      <c r="L15" s="8">
        <v>0.90933333333333333</v>
      </c>
      <c r="M15" s="8">
        <v>0.78205128205128205</v>
      </c>
      <c r="N15" s="9">
        <v>0.56000000000000005</v>
      </c>
      <c r="O15" s="9">
        <v>0.90666666666666662</v>
      </c>
      <c r="P15" s="13">
        <v>1</v>
      </c>
      <c r="Q15" t="s">
        <v>217</v>
      </c>
      <c r="R15">
        <v>0</v>
      </c>
      <c r="S15">
        <v>0</v>
      </c>
      <c r="T15">
        <v>2</v>
      </c>
      <c r="U15">
        <v>0</v>
      </c>
    </row>
    <row r="16" spans="1:21" x14ac:dyDescent="0.2">
      <c r="A16" t="s">
        <v>40</v>
      </c>
      <c r="B16">
        <v>62</v>
      </c>
      <c r="C16">
        <v>88</v>
      </c>
      <c r="D16">
        <v>248</v>
      </c>
      <c r="E16">
        <v>115</v>
      </c>
      <c r="F16">
        <v>36</v>
      </c>
      <c r="G16">
        <v>133</v>
      </c>
      <c r="H16">
        <v>466</v>
      </c>
      <c r="I16" s="8">
        <v>0.76158940397350994</v>
      </c>
      <c r="J16" s="8">
        <v>0.77796327212020033</v>
      </c>
      <c r="K16" s="8">
        <v>0.46370967741935482</v>
      </c>
      <c r="L16" s="8">
        <v>0.77466666666666661</v>
      </c>
      <c r="M16" s="8">
        <v>0.5764411027568922</v>
      </c>
      <c r="N16" s="9">
        <v>0.55333333333333334</v>
      </c>
      <c r="O16" s="9">
        <v>0.78</v>
      </c>
      <c r="P16" s="13">
        <v>0.89842519685039302</v>
      </c>
      <c r="Q16" t="s">
        <v>214</v>
      </c>
      <c r="R16">
        <v>0</v>
      </c>
      <c r="S16">
        <v>0</v>
      </c>
      <c r="T16">
        <v>3</v>
      </c>
      <c r="U16">
        <v>0</v>
      </c>
    </row>
    <row r="17" spans="1:21" x14ac:dyDescent="0.2">
      <c r="A17" t="s">
        <v>44</v>
      </c>
      <c r="B17">
        <v>65</v>
      </c>
      <c r="C17">
        <v>85</v>
      </c>
      <c r="D17">
        <v>123</v>
      </c>
      <c r="E17">
        <v>122</v>
      </c>
      <c r="F17">
        <v>1</v>
      </c>
      <c r="G17">
        <v>1</v>
      </c>
      <c r="H17">
        <v>626</v>
      </c>
      <c r="I17" s="8">
        <v>0.99186991869918695</v>
      </c>
      <c r="J17" s="8">
        <v>0.99840510366826152</v>
      </c>
      <c r="K17" s="8">
        <v>0.99186991869918695</v>
      </c>
      <c r="L17" s="8">
        <v>0.99733333333333329</v>
      </c>
      <c r="M17" s="8">
        <v>0.99186991869918695</v>
      </c>
      <c r="N17" s="9">
        <v>0.56000000000000005</v>
      </c>
      <c r="O17" s="9">
        <v>0.56666666666666665</v>
      </c>
      <c r="P17" s="13">
        <v>1</v>
      </c>
      <c r="Q17" t="s">
        <v>214</v>
      </c>
      <c r="R17">
        <v>0</v>
      </c>
      <c r="S17">
        <v>0</v>
      </c>
      <c r="T17">
        <v>3</v>
      </c>
      <c r="U17">
        <v>0</v>
      </c>
    </row>
    <row r="18" spans="1:21" x14ac:dyDescent="0.2">
      <c r="A18" t="s">
        <v>38</v>
      </c>
      <c r="B18">
        <v>57</v>
      </c>
      <c r="C18">
        <v>93</v>
      </c>
      <c r="D18">
        <v>274</v>
      </c>
      <c r="E18">
        <v>119</v>
      </c>
      <c r="F18">
        <v>18</v>
      </c>
      <c r="G18">
        <v>155</v>
      </c>
      <c r="H18">
        <v>458</v>
      </c>
      <c r="I18" s="8">
        <v>0.86861313868613144</v>
      </c>
      <c r="J18" s="8">
        <v>0.74714518760195758</v>
      </c>
      <c r="K18" s="8">
        <v>0.43430656934306572</v>
      </c>
      <c r="L18" s="8">
        <v>0.76933333333333331</v>
      </c>
      <c r="M18" s="8">
        <v>0.57907542579075422</v>
      </c>
      <c r="N18" s="9">
        <v>0.56666666666666665</v>
      </c>
      <c r="O18" s="9">
        <v>0.67333333333333334</v>
      </c>
      <c r="P18" s="13">
        <v>0.90095087163232901</v>
      </c>
      <c r="Q18" t="s">
        <v>214</v>
      </c>
      <c r="R18">
        <v>0</v>
      </c>
      <c r="S18">
        <v>0</v>
      </c>
      <c r="T18">
        <v>3</v>
      </c>
      <c r="U18">
        <v>0</v>
      </c>
    </row>
    <row r="19" spans="1:21" x14ac:dyDescent="0.2">
      <c r="A19" t="s">
        <v>42</v>
      </c>
      <c r="B19">
        <v>6</v>
      </c>
      <c r="C19">
        <v>144</v>
      </c>
      <c r="D19">
        <v>479</v>
      </c>
      <c r="E19">
        <v>121</v>
      </c>
      <c r="F19">
        <v>0</v>
      </c>
      <c r="G19">
        <v>358</v>
      </c>
      <c r="H19">
        <v>271</v>
      </c>
      <c r="I19" s="8">
        <v>1</v>
      </c>
      <c r="J19" s="8">
        <v>0.43084260731319557</v>
      </c>
      <c r="K19" s="8">
        <v>0.25260960334029225</v>
      </c>
      <c r="L19" s="8">
        <v>0.52266666666666661</v>
      </c>
      <c r="M19" s="8">
        <v>0.40333333333333332</v>
      </c>
      <c r="N19" s="9">
        <v>0.56000000000000005</v>
      </c>
      <c r="O19" s="9">
        <v>0.56000000000000005</v>
      </c>
      <c r="P19" s="13">
        <v>0.686784742934475</v>
      </c>
      <c r="Q19" t="s">
        <v>214</v>
      </c>
      <c r="R19">
        <v>0</v>
      </c>
      <c r="S19">
        <v>0</v>
      </c>
      <c r="T19">
        <v>3</v>
      </c>
      <c r="U19">
        <v>0</v>
      </c>
    </row>
    <row r="20" spans="1:21" x14ac:dyDescent="0.2">
      <c r="A20" t="s">
        <v>39</v>
      </c>
      <c r="B20">
        <v>57</v>
      </c>
      <c r="C20">
        <v>93</v>
      </c>
      <c r="D20">
        <v>282</v>
      </c>
      <c r="E20">
        <v>108</v>
      </c>
      <c r="F20">
        <v>14</v>
      </c>
      <c r="G20">
        <v>174</v>
      </c>
      <c r="H20">
        <v>454</v>
      </c>
      <c r="I20" s="8">
        <v>0.88524590163934425</v>
      </c>
      <c r="J20" s="8">
        <v>0.72292993630573243</v>
      </c>
      <c r="K20" s="8">
        <v>0.38297872340425532</v>
      </c>
      <c r="L20" s="8">
        <v>0.7493333333333333</v>
      </c>
      <c r="M20" s="8">
        <v>0.53465346534653468</v>
      </c>
      <c r="N20" s="9">
        <v>0.53333333333333333</v>
      </c>
      <c r="O20" s="9">
        <v>0.62</v>
      </c>
      <c r="P20" s="13">
        <v>0.89408099688473497</v>
      </c>
      <c r="Q20" t="s">
        <v>214</v>
      </c>
      <c r="R20">
        <v>0</v>
      </c>
      <c r="S20">
        <v>0</v>
      </c>
      <c r="T20">
        <v>3</v>
      </c>
      <c r="U20">
        <v>0</v>
      </c>
    </row>
    <row r="21" spans="1:21" x14ac:dyDescent="0.2">
      <c r="A21" t="s">
        <v>43</v>
      </c>
      <c r="B21">
        <v>6</v>
      </c>
      <c r="C21">
        <v>144</v>
      </c>
      <c r="D21">
        <v>490</v>
      </c>
      <c r="E21">
        <v>112</v>
      </c>
      <c r="F21">
        <v>0</v>
      </c>
      <c r="G21">
        <v>378</v>
      </c>
      <c r="H21">
        <v>260</v>
      </c>
      <c r="I21" s="8">
        <v>1</v>
      </c>
      <c r="J21" s="8">
        <v>0.40752351097178685</v>
      </c>
      <c r="K21" s="8">
        <v>0.22857142857142856</v>
      </c>
      <c r="L21" s="8">
        <v>0.496</v>
      </c>
      <c r="M21" s="8">
        <v>0.37209302325581395</v>
      </c>
      <c r="N21" s="9">
        <v>0.52666666666666662</v>
      </c>
      <c r="O21" s="9">
        <v>0.52666666666666662</v>
      </c>
      <c r="P21" s="13">
        <v>0.56332568293775098</v>
      </c>
      <c r="Q21" t="s">
        <v>214</v>
      </c>
      <c r="R21">
        <v>0</v>
      </c>
      <c r="S21">
        <v>0</v>
      </c>
      <c r="T21">
        <v>3</v>
      </c>
      <c r="U21">
        <v>0</v>
      </c>
    </row>
    <row r="22" spans="1:21" x14ac:dyDescent="0.2">
      <c r="A22" t="s">
        <v>37</v>
      </c>
      <c r="B22">
        <v>62</v>
      </c>
      <c r="C22">
        <v>88</v>
      </c>
      <c r="D22">
        <v>246</v>
      </c>
      <c r="E22">
        <v>113</v>
      </c>
      <c r="F22">
        <v>35</v>
      </c>
      <c r="G22">
        <v>133</v>
      </c>
      <c r="H22">
        <v>469</v>
      </c>
      <c r="I22" s="8">
        <v>0.76351351351351349</v>
      </c>
      <c r="J22" s="8">
        <v>0.77906976744186052</v>
      </c>
      <c r="K22" s="8">
        <v>0.45934959349593496</v>
      </c>
      <c r="L22" s="8">
        <v>0.77600000000000002</v>
      </c>
      <c r="M22" s="8">
        <v>0.57360406091370564</v>
      </c>
      <c r="N22" s="9">
        <v>0.54</v>
      </c>
      <c r="O22" s="9">
        <v>0.76666666666666672</v>
      </c>
      <c r="P22" s="13">
        <v>0.89717425431711095</v>
      </c>
      <c r="Q22" t="s">
        <v>214</v>
      </c>
      <c r="R22">
        <v>0</v>
      </c>
      <c r="S22">
        <v>0</v>
      </c>
      <c r="T22">
        <v>3</v>
      </c>
      <c r="U22">
        <v>0</v>
      </c>
    </row>
    <row r="23" spans="1:21" x14ac:dyDescent="0.2">
      <c r="A23" t="s">
        <v>41</v>
      </c>
      <c r="B23">
        <v>66</v>
      </c>
      <c r="C23">
        <v>84</v>
      </c>
      <c r="D23">
        <v>122</v>
      </c>
      <c r="E23">
        <v>122</v>
      </c>
      <c r="F23">
        <v>23</v>
      </c>
      <c r="G23">
        <v>0</v>
      </c>
      <c r="H23">
        <v>605</v>
      </c>
      <c r="I23" s="8">
        <v>0.8413793103448276</v>
      </c>
      <c r="J23" s="8">
        <v>1</v>
      </c>
      <c r="K23" s="8">
        <v>1</v>
      </c>
      <c r="L23" s="8">
        <v>0.96933333333333338</v>
      </c>
      <c r="M23" s="8">
        <v>0.91385767790262173</v>
      </c>
      <c r="N23" s="9">
        <v>0.56000000000000005</v>
      </c>
      <c r="O23" s="9">
        <v>0.70666666666666667</v>
      </c>
      <c r="P23" s="13">
        <v>0.999999999999999</v>
      </c>
      <c r="Q23" t="s">
        <v>214</v>
      </c>
      <c r="R23">
        <v>0</v>
      </c>
      <c r="S23">
        <v>0</v>
      </c>
      <c r="T23">
        <v>3</v>
      </c>
      <c r="U23">
        <v>0</v>
      </c>
    </row>
    <row r="24" spans="1:21" x14ac:dyDescent="0.2">
      <c r="A24" t="s">
        <v>14</v>
      </c>
      <c r="B24">
        <v>4</v>
      </c>
      <c r="C24">
        <v>146</v>
      </c>
      <c r="D24">
        <v>371</v>
      </c>
      <c r="E24">
        <v>183</v>
      </c>
      <c r="F24">
        <v>1</v>
      </c>
      <c r="G24">
        <v>188</v>
      </c>
      <c r="H24">
        <v>378</v>
      </c>
      <c r="I24" s="8">
        <v>0.99456521739130432</v>
      </c>
      <c r="J24" s="8">
        <v>0.66784452296819785</v>
      </c>
      <c r="K24" s="8">
        <v>0.49326145552560646</v>
      </c>
      <c r="L24" s="8">
        <v>0.748</v>
      </c>
      <c r="M24" s="8">
        <v>0.6594594594594595</v>
      </c>
      <c r="N24" s="9">
        <v>0.91333333333333333</v>
      </c>
      <c r="O24" s="9">
        <v>0.92</v>
      </c>
      <c r="P24" s="13">
        <v>0.85097001763668401</v>
      </c>
      <c r="Q24" t="s">
        <v>273</v>
      </c>
      <c r="R24">
        <v>0</v>
      </c>
      <c r="S24">
        <v>0</v>
      </c>
      <c r="T24">
        <v>4</v>
      </c>
      <c r="U24">
        <v>0</v>
      </c>
    </row>
    <row r="25" spans="1:21" x14ac:dyDescent="0.2">
      <c r="A25" t="s">
        <v>16</v>
      </c>
      <c r="B25">
        <v>3</v>
      </c>
      <c r="C25">
        <v>147</v>
      </c>
      <c r="D25">
        <v>552</v>
      </c>
      <c r="E25">
        <v>163</v>
      </c>
      <c r="F25">
        <v>0</v>
      </c>
      <c r="G25">
        <v>388</v>
      </c>
      <c r="H25">
        <v>199</v>
      </c>
      <c r="I25" s="8">
        <v>1</v>
      </c>
      <c r="J25" s="8">
        <v>0.33901192504258942</v>
      </c>
      <c r="K25" s="8">
        <v>0.29582577132486387</v>
      </c>
      <c r="L25" s="8">
        <v>0.48266666666666669</v>
      </c>
      <c r="M25" s="8">
        <v>0.45658263305322128</v>
      </c>
      <c r="N25" s="9">
        <v>0.82</v>
      </c>
      <c r="O25" s="9">
        <v>0.82</v>
      </c>
      <c r="P25" s="13">
        <v>0.67546848381601299</v>
      </c>
      <c r="Q25" t="s">
        <v>273</v>
      </c>
      <c r="R25">
        <v>0</v>
      </c>
      <c r="S25">
        <v>0</v>
      </c>
      <c r="T25">
        <v>4</v>
      </c>
      <c r="U25">
        <v>0</v>
      </c>
    </row>
    <row r="26" spans="1:21" x14ac:dyDescent="0.2">
      <c r="A26" t="s">
        <v>18</v>
      </c>
      <c r="B26">
        <v>4</v>
      </c>
      <c r="C26">
        <v>146</v>
      </c>
      <c r="D26">
        <v>362</v>
      </c>
      <c r="E26">
        <v>183</v>
      </c>
      <c r="F26">
        <v>1</v>
      </c>
      <c r="G26">
        <v>179</v>
      </c>
      <c r="H26">
        <v>387</v>
      </c>
      <c r="I26" s="8">
        <v>0.99456521739130432</v>
      </c>
      <c r="J26" s="8">
        <v>0.68374558303886923</v>
      </c>
      <c r="K26" s="8">
        <v>0.50552486187845302</v>
      </c>
      <c r="L26" s="8">
        <v>0.76</v>
      </c>
      <c r="M26" s="8">
        <v>0.67032967032967028</v>
      </c>
      <c r="N26" s="9">
        <v>0.91333333333333333</v>
      </c>
      <c r="O26" s="9">
        <v>0.92</v>
      </c>
      <c r="P26" s="13">
        <v>0.85802469135802395</v>
      </c>
      <c r="Q26" t="s">
        <v>273</v>
      </c>
      <c r="R26">
        <v>0</v>
      </c>
      <c r="S26">
        <v>0</v>
      </c>
      <c r="T26">
        <v>4</v>
      </c>
      <c r="U26">
        <v>0</v>
      </c>
    </row>
    <row r="27" spans="1:21" x14ac:dyDescent="0.2">
      <c r="A27" t="s">
        <v>13</v>
      </c>
      <c r="B27">
        <v>65</v>
      </c>
      <c r="C27">
        <v>85</v>
      </c>
      <c r="D27">
        <v>125</v>
      </c>
      <c r="E27">
        <v>121</v>
      </c>
      <c r="F27">
        <v>39</v>
      </c>
      <c r="G27">
        <v>4</v>
      </c>
      <c r="H27">
        <v>586</v>
      </c>
      <c r="I27" s="8">
        <v>0.75624999999999998</v>
      </c>
      <c r="J27" s="8">
        <v>0.99322033898305084</v>
      </c>
      <c r="K27" s="8">
        <v>0.96799999999999997</v>
      </c>
      <c r="L27" s="8">
        <v>0.94266666666666665</v>
      </c>
      <c r="M27" s="8">
        <v>0.84912280701754383</v>
      </c>
      <c r="N27" s="9">
        <v>0.55333333333333334</v>
      </c>
      <c r="O27" s="9">
        <v>0.74</v>
      </c>
      <c r="P27" s="13">
        <v>0.99920508744038095</v>
      </c>
      <c r="Q27" t="s">
        <v>273</v>
      </c>
      <c r="R27">
        <v>0</v>
      </c>
      <c r="S27">
        <v>0</v>
      </c>
      <c r="T27">
        <v>4</v>
      </c>
      <c r="U27">
        <v>0</v>
      </c>
    </row>
    <row r="28" spans="1:21" x14ac:dyDescent="0.2">
      <c r="A28" t="s">
        <v>15</v>
      </c>
      <c r="B28">
        <v>5</v>
      </c>
      <c r="C28">
        <v>145</v>
      </c>
      <c r="D28">
        <v>337</v>
      </c>
      <c r="E28">
        <v>193</v>
      </c>
      <c r="F28">
        <v>1</v>
      </c>
      <c r="G28">
        <v>144</v>
      </c>
      <c r="H28">
        <v>412</v>
      </c>
      <c r="I28" s="8">
        <v>0.99484536082474229</v>
      </c>
      <c r="J28" s="8">
        <v>0.74100719424460426</v>
      </c>
      <c r="K28" s="8">
        <v>0.57270029673590506</v>
      </c>
      <c r="L28" s="8">
        <v>0.80666666666666664</v>
      </c>
      <c r="M28" s="8">
        <v>0.72693032015065917</v>
      </c>
      <c r="N28" s="9">
        <v>0.92666666666666664</v>
      </c>
      <c r="O28" s="9">
        <v>0.93333333333333335</v>
      </c>
      <c r="P28" s="13">
        <v>0.87432675044883301</v>
      </c>
      <c r="Q28" t="s">
        <v>273</v>
      </c>
      <c r="R28">
        <v>0</v>
      </c>
      <c r="S28">
        <v>0</v>
      </c>
      <c r="T28">
        <v>4</v>
      </c>
      <c r="U28">
        <v>0</v>
      </c>
    </row>
    <row r="29" spans="1:21" x14ac:dyDescent="0.2">
      <c r="A29" t="s">
        <v>17</v>
      </c>
      <c r="B29">
        <v>65</v>
      </c>
      <c r="C29">
        <v>85</v>
      </c>
      <c r="D29">
        <v>125</v>
      </c>
      <c r="E29">
        <v>121</v>
      </c>
      <c r="F29">
        <v>41</v>
      </c>
      <c r="G29">
        <v>4</v>
      </c>
      <c r="H29">
        <v>584</v>
      </c>
      <c r="I29" s="8">
        <v>0.74691358024691357</v>
      </c>
      <c r="J29" s="8">
        <v>0.99319727891156462</v>
      </c>
      <c r="K29" s="8">
        <v>0.96799999999999997</v>
      </c>
      <c r="L29" s="8">
        <v>0.94</v>
      </c>
      <c r="M29" s="8">
        <v>0.84320557491289194</v>
      </c>
      <c r="N29" s="9">
        <v>0.55333333333333334</v>
      </c>
      <c r="O29" s="9">
        <v>0.7466666666666667</v>
      </c>
      <c r="P29" s="13">
        <v>0.99920508744038095</v>
      </c>
      <c r="Q29" t="s">
        <v>273</v>
      </c>
      <c r="R29">
        <v>0</v>
      </c>
      <c r="S29">
        <v>0</v>
      </c>
      <c r="T29">
        <v>4</v>
      </c>
      <c r="U29">
        <v>0</v>
      </c>
    </row>
    <row r="30" spans="1:21" x14ac:dyDescent="0.2">
      <c r="A30" t="s">
        <v>46</v>
      </c>
      <c r="B30">
        <v>19</v>
      </c>
      <c r="C30">
        <v>131</v>
      </c>
      <c r="D30">
        <v>189</v>
      </c>
      <c r="E30">
        <v>182</v>
      </c>
      <c r="F30">
        <v>0</v>
      </c>
      <c r="G30">
        <v>7</v>
      </c>
      <c r="H30">
        <v>561</v>
      </c>
      <c r="I30" s="8">
        <v>1</v>
      </c>
      <c r="J30" s="8">
        <v>0.98767605633802813</v>
      </c>
      <c r="K30" s="8">
        <v>0.96296296296296291</v>
      </c>
      <c r="L30" s="8">
        <v>0.9906666666666667</v>
      </c>
      <c r="M30" s="8">
        <v>0.98113207547169812</v>
      </c>
      <c r="N30" s="9">
        <v>0.87333333333333329</v>
      </c>
      <c r="O30" s="9">
        <v>0.87333333333333329</v>
      </c>
      <c r="P30" s="13">
        <v>0.99383802816901401</v>
      </c>
      <c r="Q30" t="s">
        <v>213</v>
      </c>
      <c r="R30">
        <v>1</v>
      </c>
      <c r="S30">
        <v>0</v>
      </c>
      <c r="T30">
        <v>0</v>
      </c>
      <c r="U30">
        <v>0</v>
      </c>
    </row>
    <row r="31" spans="1:21" x14ac:dyDescent="0.2">
      <c r="A31" t="s">
        <v>22</v>
      </c>
      <c r="B31">
        <v>19</v>
      </c>
      <c r="C31">
        <v>131</v>
      </c>
      <c r="D31">
        <v>200</v>
      </c>
      <c r="E31">
        <v>182</v>
      </c>
      <c r="F31">
        <v>8</v>
      </c>
      <c r="G31">
        <v>18</v>
      </c>
      <c r="H31">
        <v>542</v>
      </c>
      <c r="I31" s="8">
        <v>0.95789473684210524</v>
      </c>
      <c r="J31" s="8">
        <v>0.96785714285714286</v>
      </c>
      <c r="K31" s="8">
        <v>0.91</v>
      </c>
      <c r="L31" s="8">
        <v>0.96533333333333338</v>
      </c>
      <c r="M31" s="8">
        <v>0.93333333333333335</v>
      </c>
      <c r="N31" s="9">
        <v>0.87333333333333329</v>
      </c>
      <c r="O31" s="9">
        <v>0.91333333333333333</v>
      </c>
      <c r="P31" s="13">
        <v>0.99383802816901401</v>
      </c>
      <c r="Q31" t="s">
        <v>213</v>
      </c>
      <c r="R31">
        <v>1</v>
      </c>
      <c r="S31">
        <v>0</v>
      </c>
      <c r="T31">
        <v>1</v>
      </c>
      <c r="U31">
        <v>0</v>
      </c>
    </row>
    <row r="32" spans="1:21" x14ac:dyDescent="0.2">
      <c r="A32" t="s">
        <v>25</v>
      </c>
      <c r="B32">
        <v>19</v>
      </c>
      <c r="C32">
        <v>131</v>
      </c>
      <c r="D32">
        <v>194</v>
      </c>
      <c r="E32">
        <v>182</v>
      </c>
      <c r="F32">
        <v>8</v>
      </c>
      <c r="G32">
        <v>12</v>
      </c>
      <c r="H32">
        <v>548</v>
      </c>
      <c r="I32" s="8">
        <v>0.95789473684210524</v>
      </c>
      <c r="J32" s="8">
        <v>0.97857142857142854</v>
      </c>
      <c r="K32" s="8">
        <v>0.93814432989690721</v>
      </c>
      <c r="L32" s="8">
        <v>0.97333333333333338</v>
      </c>
      <c r="M32" s="8">
        <v>0.94791666666666663</v>
      </c>
      <c r="N32" s="9">
        <v>0.87333333333333329</v>
      </c>
      <c r="O32" s="9">
        <v>0.91333333333333333</v>
      </c>
      <c r="P32" s="13">
        <v>0.99383802816901401</v>
      </c>
      <c r="Q32" t="s">
        <v>213</v>
      </c>
      <c r="R32">
        <v>1</v>
      </c>
      <c r="S32">
        <v>0</v>
      </c>
      <c r="T32">
        <v>1</v>
      </c>
      <c r="U32">
        <v>0</v>
      </c>
    </row>
    <row r="33" spans="1:21" x14ac:dyDescent="0.2">
      <c r="A33" t="s">
        <v>23</v>
      </c>
      <c r="B33">
        <v>18</v>
      </c>
      <c r="C33">
        <v>132</v>
      </c>
      <c r="D33">
        <v>228</v>
      </c>
      <c r="E33">
        <v>185</v>
      </c>
      <c r="F33">
        <v>8</v>
      </c>
      <c r="G33">
        <v>43</v>
      </c>
      <c r="H33">
        <v>514</v>
      </c>
      <c r="I33" s="8">
        <v>0.95854922279792742</v>
      </c>
      <c r="J33" s="8">
        <v>0.92280071813285458</v>
      </c>
      <c r="K33" s="8">
        <v>0.81140350877192979</v>
      </c>
      <c r="L33" s="8">
        <v>0.93200000000000005</v>
      </c>
      <c r="M33" s="8">
        <v>0.87885985748218531</v>
      </c>
      <c r="N33" s="9">
        <v>0.88</v>
      </c>
      <c r="O33" s="9">
        <v>0.93333333333333335</v>
      </c>
      <c r="P33" s="13">
        <v>0.99292992107151401</v>
      </c>
      <c r="Q33" t="s">
        <v>213</v>
      </c>
      <c r="R33">
        <v>1</v>
      </c>
      <c r="S33">
        <v>0</v>
      </c>
      <c r="T33">
        <v>1</v>
      </c>
      <c r="U33">
        <v>0</v>
      </c>
    </row>
    <row r="34" spans="1:21" x14ac:dyDescent="0.2">
      <c r="A34" t="s">
        <v>24</v>
      </c>
      <c r="B34">
        <v>14</v>
      </c>
      <c r="C34">
        <v>136</v>
      </c>
      <c r="D34">
        <v>317</v>
      </c>
      <c r="E34">
        <v>188</v>
      </c>
      <c r="F34">
        <v>8</v>
      </c>
      <c r="G34">
        <v>128</v>
      </c>
      <c r="H34">
        <v>426</v>
      </c>
      <c r="I34" s="8">
        <v>0.95918367346938771</v>
      </c>
      <c r="J34" s="8">
        <v>0.76895306859205781</v>
      </c>
      <c r="K34" s="8">
        <v>0.59493670886075944</v>
      </c>
      <c r="L34" s="8">
        <v>0.81866666666666665</v>
      </c>
      <c r="M34" s="8">
        <v>0.734375</v>
      </c>
      <c r="N34" s="9">
        <v>0.9</v>
      </c>
      <c r="O34" s="9">
        <v>0.94</v>
      </c>
      <c r="P34" s="13">
        <v>0.99225316120239204</v>
      </c>
      <c r="Q34" t="s">
        <v>213</v>
      </c>
      <c r="R34">
        <v>1</v>
      </c>
      <c r="S34">
        <v>0</v>
      </c>
      <c r="T34">
        <v>1</v>
      </c>
      <c r="U34">
        <v>0</v>
      </c>
    </row>
    <row r="35" spans="1:21" x14ac:dyDescent="0.2">
      <c r="A35" t="s">
        <v>21</v>
      </c>
      <c r="B35">
        <v>19</v>
      </c>
      <c r="C35">
        <v>131</v>
      </c>
      <c r="D35">
        <v>198</v>
      </c>
      <c r="E35">
        <v>182</v>
      </c>
      <c r="F35">
        <v>8</v>
      </c>
      <c r="G35">
        <v>16</v>
      </c>
      <c r="H35">
        <v>544</v>
      </c>
      <c r="I35" s="8">
        <v>0.95789473684210524</v>
      </c>
      <c r="J35" s="8">
        <v>0.97142857142857142</v>
      </c>
      <c r="K35" s="8">
        <v>0.91919191919191923</v>
      </c>
      <c r="L35" s="8">
        <v>0.96799999999999997</v>
      </c>
      <c r="M35" s="8">
        <v>0.93814432989690721</v>
      </c>
      <c r="N35" s="9">
        <v>0.87333333333333329</v>
      </c>
      <c r="O35" s="9">
        <v>0.91333333333333333</v>
      </c>
      <c r="P35" s="13">
        <v>0.99383802816901401</v>
      </c>
      <c r="Q35" t="s">
        <v>213</v>
      </c>
      <c r="R35">
        <v>1</v>
      </c>
      <c r="S35">
        <v>0</v>
      </c>
      <c r="T35">
        <v>1</v>
      </c>
      <c r="U35">
        <v>0</v>
      </c>
    </row>
    <row r="36" spans="1:21" x14ac:dyDescent="0.2">
      <c r="A36" t="s">
        <v>28</v>
      </c>
      <c r="B36">
        <v>19</v>
      </c>
      <c r="C36">
        <v>131</v>
      </c>
      <c r="D36">
        <v>189</v>
      </c>
      <c r="E36">
        <v>182</v>
      </c>
      <c r="F36">
        <v>13</v>
      </c>
      <c r="G36">
        <v>7</v>
      </c>
      <c r="H36">
        <v>548</v>
      </c>
      <c r="I36" s="8">
        <v>0.93333333333333335</v>
      </c>
      <c r="J36" s="8">
        <v>0.98738738738738741</v>
      </c>
      <c r="K36" s="8">
        <v>0.96296296296296291</v>
      </c>
      <c r="L36" s="8">
        <v>0.97333333333333338</v>
      </c>
      <c r="M36" s="8">
        <v>0.94791666666666663</v>
      </c>
      <c r="N36" s="9">
        <v>0.87333333333333329</v>
      </c>
      <c r="O36" s="9">
        <v>0.94</v>
      </c>
      <c r="P36" s="13">
        <v>0.99383802816901401</v>
      </c>
      <c r="Q36" t="s">
        <v>216</v>
      </c>
      <c r="R36">
        <v>1</v>
      </c>
      <c r="S36">
        <v>0</v>
      </c>
      <c r="T36">
        <v>2</v>
      </c>
      <c r="U36">
        <v>0</v>
      </c>
    </row>
    <row r="37" spans="1:21" x14ac:dyDescent="0.2">
      <c r="A37" t="s">
        <v>30</v>
      </c>
      <c r="B37">
        <v>19</v>
      </c>
      <c r="C37">
        <v>131</v>
      </c>
      <c r="D37">
        <v>189</v>
      </c>
      <c r="E37">
        <v>182</v>
      </c>
      <c r="F37">
        <v>12</v>
      </c>
      <c r="G37">
        <v>7</v>
      </c>
      <c r="H37">
        <v>549</v>
      </c>
      <c r="I37" s="8">
        <v>0.93814432989690721</v>
      </c>
      <c r="J37" s="8">
        <v>0.98741007194244601</v>
      </c>
      <c r="K37" s="8">
        <v>0.96296296296296291</v>
      </c>
      <c r="L37" s="8">
        <v>0.97466666666666668</v>
      </c>
      <c r="M37" s="8">
        <v>0.95039164490861616</v>
      </c>
      <c r="N37" s="9">
        <v>0.87333333333333329</v>
      </c>
      <c r="O37" s="9">
        <v>0.93333333333333335</v>
      </c>
      <c r="P37" s="13">
        <v>0.99383802816901401</v>
      </c>
      <c r="Q37" t="s">
        <v>216</v>
      </c>
      <c r="R37">
        <v>1</v>
      </c>
      <c r="S37">
        <v>0</v>
      </c>
      <c r="T37">
        <v>2</v>
      </c>
      <c r="U37">
        <v>0</v>
      </c>
    </row>
    <row r="38" spans="1:21" x14ac:dyDescent="0.2">
      <c r="A38" t="s">
        <v>29</v>
      </c>
      <c r="B38">
        <v>19</v>
      </c>
      <c r="C38">
        <v>131</v>
      </c>
      <c r="D38">
        <v>189</v>
      </c>
      <c r="E38">
        <v>182</v>
      </c>
      <c r="F38">
        <v>12</v>
      </c>
      <c r="G38">
        <v>7</v>
      </c>
      <c r="H38">
        <v>549</v>
      </c>
      <c r="I38" s="8">
        <v>0.93814432989690721</v>
      </c>
      <c r="J38" s="8">
        <v>0.98741007194244601</v>
      </c>
      <c r="K38" s="8">
        <v>0.96296296296296291</v>
      </c>
      <c r="L38" s="8">
        <v>0.97466666666666668</v>
      </c>
      <c r="M38" s="8">
        <v>0.95039164490861616</v>
      </c>
      <c r="N38" s="9">
        <v>0.87333333333333329</v>
      </c>
      <c r="O38" s="9">
        <v>0.93333333333333335</v>
      </c>
      <c r="P38" s="13">
        <v>0.99383802816901401</v>
      </c>
      <c r="Q38" t="s">
        <v>216</v>
      </c>
      <c r="R38">
        <v>1</v>
      </c>
      <c r="S38">
        <v>0</v>
      </c>
      <c r="T38">
        <v>2</v>
      </c>
      <c r="U38">
        <v>0</v>
      </c>
    </row>
    <row r="39" spans="1:21" x14ac:dyDescent="0.2">
      <c r="A39" t="s">
        <v>31</v>
      </c>
      <c r="B39">
        <v>12</v>
      </c>
      <c r="C39">
        <v>138</v>
      </c>
      <c r="D39">
        <v>368</v>
      </c>
      <c r="E39">
        <v>186</v>
      </c>
      <c r="F39">
        <v>9</v>
      </c>
      <c r="G39">
        <v>182</v>
      </c>
      <c r="H39">
        <v>373</v>
      </c>
      <c r="I39" s="8">
        <v>0.9538461538461539</v>
      </c>
      <c r="J39" s="8">
        <v>0.67207207207207209</v>
      </c>
      <c r="K39" s="8">
        <v>0.50543478260869568</v>
      </c>
      <c r="L39" s="8">
        <v>0.74533333333333329</v>
      </c>
      <c r="M39" s="8">
        <v>0.66074600355239788</v>
      </c>
      <c r="N39" s="9">
        <v>0.90666666666666662</v>
      </c>
      <c r="O39" s="9">
        <v>0.94666666666666666</v>
      </c>
      <c r="P39" s="13">
        <v>0.953767253870205</v>
      </c>
      <c r="Q39" t="s">
        <v>216</v>
      </c>
      <c r="R39">
        <v>1</v>
      </c>
      <c r="S39">
        <v>0</v>
      </c>
      <c r="T39">
        <v>2</v>
      </c>
      <c r="U39">
        <v>0</v>
      </c>
    </row>
    <row r="40" spans="1:21" x14ac:dyDescent="0.2">
      <c r="A40" t="s">
        <v>32</v>
      </c>
      <c r="B40">
        <v>19</v>
      </c>
      <c r="C40">
        <v>131</v>
      </c>
      <c r="D40">
        <v>189</v>
      </c>
      <c r="E40">
        <v>182</v>
      </c>
      <c r="F40">
        <v>12</v>
      </c>
      <c r="G40">
        <v>7</v>
      </c>
      <c r="H40">
        <v>549</v>
      </c>
      <c r="I40" s="8">
        <v>0.93814432989690721</v>
      </c>
      <c r="J40" s="8">
        <v>0.98741007194244601</v>
      </c>
      <c r="K40" s="8">
        <v>0.96296296296296291</v>
      </c>
      <c r="L40" s="8">
        <v>0.97466666666666668</v>
      </c>
      <c r="M40" s="8">
        <v>0.95039164490861616</v>
      </c>
      <c r="N40" s="9">
        <v>0.87333333333333329</v>
      </c>
      <c r="O40" s="9">
        <v>0.93333333333333335</v>
      </c>
      <c r="P40" s="13">
        <v>0.99383802816901401</v>
      </c>
      <c r="Q40" t="s">
        <v>216</v>
      </c>
      <c r="R40">
        <v>1</v>
      </c>
      <c r="S40">
        <v>0</v>
      </c>
      <c r="T40">
        <v>2</v>
      </c>
      <c r="U40">
        <v>0</v>
      </c>
    </row>
    <row r="41" spans="1:21" x14ac:dyDescent="0.2">
      <c r="A41" t="s">
        <v>33</v>
      </c>
      <c r="B41">
        <v>19</v>
      </c>
      <c r="C41">
        <v>131</v>
      </c>
      <c r="D41">
        <v>189</v>
      </c>
      <c r="E41">
        <v>182</v>
      </c>
      <c r="F41">
        <v>14</v>
      </c>
      <c r="G41">
        <v>7</v>
      </c>
      <c r="H41">
        <v>547</v>
      </c>
      <c r="I41" s="8">
        <v>0.9285714285714286</v>
      </c>
      <c r="J41" s="8">
        <v>0.9873646209386282</v>
      </c>
      <c r="K41" s="8">
        <v>0.96296296296296291</v>
      </c>
      <c r="L41" s="8">
        <v>0.97199999999999998</v>
      </c>
      <c r="M41" s="8">
        <v>0.94545454545454544</v>
      </c>
      <c r="N41" s="9">
        <v>0.87333333333333329</v>
      </c>
      <c r="O41" s="9">
        <v>0.94</v>
      </c>
      <c r="P41" s="13">
        <v>0.99383802816901401</v>
      </c>
      <c r="Q41" t="s">
        <v>216</v>
      </c>
      <c r="R41">
        <v>1</v>
      </c>
      <c r="S41">
        <v>0</v>
      </c>
      <c r="T41">
        <v>2</v>
      </c>
      <c r="U41">
        <v>0</v>
      </c>
    </row>
    <row r="42" spans="1:21" x14ac:dyDescent="0.2">
      <c r="A42" t="s">
        <v>35</v>
      </c>
      <c r="B42">
        <v>19</v>
      </c>
      <c r="C42">
        <v>131</v>
      </c>
      <c r="D42">
        <v>189</v>
      </c>
      <c r="E42">
        <v>182</v>
      </c>
      <c r="F42">
        <v>12</v>
      </c>
      <c r="G42">
        <v>7</v>
      </c>
      <c r="H42">
        <v>549</v>
      </c>
      <c r="I42" s="8">
        <v>0.93814432989690721</v>
      </c>
      <c r="J42" s="8">
        <v>0.98741007194244601</v>
      </c>
      <c r="K42" s="8">
        <v>0.96296296296296291</v>
      </c>
      <c r="L42" s="8">
        <v>0.97466666666666668</v>
      </c>
      <c r="M42" s="8">
        <v>0.95039164490861616</v>
      </c>
      <c r="N42" s="9">
        <v>0.87333333333333329</v>
      </c>
      <c r="O42" s="9">
        <v>0.93333333333333335</v>
      </c>
      <c r="P42" s="13">
        <v>0.99383802816901401</v>
      </c>
      <c r="Q42" t="s">
        <v>216</v>
      </c>
      <c r="R42">
        <v>1</v>
      </c>
      <c r="S42">
        <v>0</v>
      </c>
      <c r="T42">
        <v>2</v>
      </c>
      <c r="U42">
        <v>0</v>
      </c>
    </row>
    <row r="43" spans="1:21" x14ac:dyDescent="0.2">
      <c r="A43" t="s">
        <v>34</v>
      </c>
      <c r="B43">
        <v>19</v>
      </c>
      <c r="C43">
        <v>131</v>
      </c>
      <c r="D43">
        <v>189</v>
      </c>
      <c r="E43">
        <v>182</v>
      </c>
      <c r="F43">
        <v>13</v>
      </c>
      <c r="G43">
        <v>7</v>
      </c>
      <c r="H43">
        <v>548</v>
      </c>
      <c r="I43" s="8">
        <v>0.93333333333333335</v>
      </c>
      <c r="J43" s="8">
        <v>0.98738738738738741</v>
      </c>
      <c r="K43" s="8">
        <v>0.96296296296296291</v>
      </c>
      <c r="L43" s="8">
        <v>0.97333333333333338</v>
      </c>
      <c r="M43" s="8">
        <v>0.94791666666666663</v>
      </c>
      <c r="N43" s="9">
        <v>0.87333333333333329</v>
      </c>
      <c r="O43" s="9">
        <v>0.93333333333333335</v>
      </c>
      <c r="P43" s="13">
        <v>0.99383802816901401</v>
      </c>
      <c r="Q43" t="s">
        <v>216</v>
      </c>
      <c r="R43">
        <v>1</v>
      </c>
      <c r="S43">
        <v>0</v>
      </c>
      <c r="T43">
        <v>2</v>
      </c>
      <c r="U43">
        <v>0</v>
      </c>
    </row>
    <row r="44" spans="1:21" x14ac:dyDescent="0.2">
      <c r="A44" t="s">
        <v>40</v>
      </c>
      <c r="B44">
        <v>17</v>
      </c>
      <c r="C44">
        <v>133</v>
      </c>
      <c r="D44">
        <v>368</v>
      </c>
      <c r="E44">
        <v>164</v>
      </c>
      <c r="F44">
        <v>7</v>
      </c>
      <c r="G44">
        <v>203</v>
      </c>
      <c r="H44">
        <v>376</v>
      </c>
      <c r="I44" s="8">
        <v>0.95906432748538006</v>
      </c>
      <c r="J44" s="8">
        <v>0.64939550949913649</v>
      </c>
      <c r="K44" s="8">
        <v>0.44686648501362397</v>
      </c>
      <c r="L44" s="8">
        <v>0.72</v>
      </c>
      <c r="M44" s="8">
        <v>0.60966542750929364</v>
      </c>
      <c r="N44" s="9">
        <v>0.84666666666666668</v>
      </c>
      <c r="O44" s="9">
        <v>0.89333333333333331</v>
      </c>
      <c r="P44" s="13">
        <v>0.82935153583617705</v>
      </c>
      <c r="Q44" t="s">
        <v>212</v>
      </c>
      <c r="R44">
        <v>1</v>
      </c>
      <c r="S44">
        <v>0</v>
      </c>
      <c r="T44">
        <v>3</v>
      </c>
      <c r="U44">
        <v>0</v>
      </c>
    </row>
    <row r="45" spans="1:21" x14ac:dyDescent="0.2">
      <c r="A45" t="s">
        <v>44</v>
      </c>
      <c r="B45">
        <v>19</v>
      </c>
      <c r="C45">
        <v>131</v>
      </c>
      <c r="D45">
        <v>190</v>
      </c>
      <c r="E45">
        <v>182</v>
      </c>
      <c r="F45">
        <v>3</v>
      </c>
      <c r="G45">
        <v>8</v>
      </c>
      <c r="H45">
        <v>557</v>
      </c>
      <c r="I45" s="8">
        <v>0.98378378378378384</v>
      </c>
      <c r="J45" s="8">
        <v>0.98584070796460177</v>
      </c>
      <c r="K45" s="8">
        <v>0.95789473684210524</v>
      </c>
      <c r="L45" s="8">
        <v>0.98533333333333328</v>
      </c>
      <c r="M45" s="8">
        <v>0.97066666666666668</v>
      </c>
      <c r="N45" s="9">
        <v>0.87333333333333329</v>
      </c>
      <c r="O45" s="9">
        <v>0.89333333333333331</v>
      </c>
      <c r="P45" s="13">
        <v>0.99383802816901401</v>
      </c>
      <c r="Q45" t="s">
        <v>212</v>
      </c>
      <c r="R45">
        <v>1</v>
      </c>
      <c r="S45">
        <v>0</v>
      </c>
      <c r="T45">
        <v>3</v>
      </c>
      <c r="U45">
        <v>0</v>
      </c>
    </row>
    <row r="46" spans="1:21" x14ac:dyDescent="0.2">
      <c r="A46" t="s">
        <v>38</v>
      </c>
      <c r="B46">
        <v>16</v>
      </c>
      <c r="C46">
        <v>134</v>
      </c>
      <c r="D46">
        <v>401</v>
      </c>
      <c r="E46">
        <v>170</v>
      </c>
      <c r="F46">
        <v>3</v>
      </c>
      <c r="G46">
        <v>230</v>
      </c>
      <c r="H46">
        <v>347</v>
      </c>
      <c r="I46" s="8">
        <v>0.98265895953757221</v>
      </c>
      <c r="J46" s="8">
        <v>0.60138648180242638</v>
      </c>
      <c r="K46" s="8">
        <v>0.42499999999999999</v>
      </c>
      <c r="L46" s="8">
        <v>0.68933333333333335</v>
      </c>
      <c r="M46" s="8">
        <v>0.59336823734729494</v>
      </c>
      <c r="N46" s="9">
        <v>0.87333333333333329</v>
      </c>
      <c r="O46" s="9">
        <v>0.89333333333333331</v>
      </c>
      <c r="P46" s="13">
        <v>0.832758620689655</v>
      </c>
      <c r="Q46" t="s">
        <v>212</v>
      </c>
      <c r="R46">
        <v>1</v>
      </c>
      <c r="S46">
        <v>0</v>
      </c>
      <c r="T46">
        <v>3</v>
      </c>
      <c r="U46">
        <v>0</v>
      </c>
    </row>
    <row r="47" spans="1:21" x14ac:dyDescent="0.2">
      <c r="A47" t="s">
        <v>42</v>
      </c>
      <c r="B47">
        <v>5</v>
      </c>
      <c r="C47">
        <v>145</v>
      </c>
      <c r="D47">
        <v>312</v>
      </c>
      <c r="E47">
        <v>181</v>
      </c>
      <c r="F47">
        <v>0</v>
      </c>
      <c r="G47">
        <v>131</v>
      </c>
      <c r="H47">
        <v>438</v>
      </c>
      <c r="I47" s="8">
        <v>1</v>
      </c>
      <c r="J47" s="8">
        <v>0.76977152899824253</v>
      </c>
      <c r="K47" s="8">
        <v>0.58012820512820518</v>
      </c>
      <c r="L47" s="8">
        <v>0.82533333333333336</v>
      </c>
      <c r="M47" s="8">
        <v>0.73427991886409738</v>
      </c>
      <c r="N47" s="9">
        <v>0.8666666666666667</v>
      </c>
      <c r="O47" s="9">
        <v>0.8666666666666667</v>
      </c>
      <c r="P47" s="13">
        <v>0.87202031284894499</v>
      </c>
      <c r="Q47" t="s">
        <v>212</v>
      </c>
      <c r="R47">
        <v>1</v>
      </c>
      <c r="S47">
        <v>0</v>
      </c>
      <c r="T47">
        <v>3</v>
      </c>
      <c r="U47">
        <v>0</v>
      </c>
    </row>
    <row r="48" spans="1:21" x14ac:dyDescent="0.2">
      <c r="A48" t="s">
        <v>39</v>
      </c>
      <c r="B48">
        <v>15</v>
      </c>
      <c r="C48">
        <v>135</v>
      </c>
      <c r="D48">
        <v>426</v>
      </c>
      <c r="E48">
        <v>171</v>
      </c>
      <c r="F48">
        <v>2</v>
      </c>
      <c r="G48">
        <v>254</v>
      </c>
      <c r="H48">
        <v>323</v>
      </c>
      <c r="I48" s="8">
        <v>0.98843930635838151</v>
      </c>
      <c r="J48" s="8">
        <v>0.5597920277296361</v>
      </c>
      <c r="K48" s="8">
        <v>0.40235294117647058</v>
      </c>
      <c r="L48" s="8">
        <v>0.65866666666666662</v>
      </c>
      <c r="M48" s="8">
        <v>0.57190635451505012</v>
      </c>
      <c r="N48" s="9">
        <v>0.84666666666666668</v>
      </c>
      <c r="O48" s="9">
        <v>0.86</v>
      </c>
      <c r="P48" s="13">
        <v>0.83333333333333304</v>
      </c>
      <c r="Q48" t="s">
        <v>212</v>
      </c>
      <c r="R48">
        <v>1</v>
      </c>
      <c r="S48">
        <v>0</v>
      </c>
      <c r="T48">
        <v>3</v>
      </c>
      <c r="U48">
        <v>0</v>
      </c>
    </row>
    <row r="49" spans="1:21" x14ac:dyDescent="0.2">
      <c r="A49" t="s">
        <v>43</v>
      </c>
      <c r="B49">
        <v>5</v>
      </c>
      <c r="C49">
        <v>145</v>
      </c>
      <c r="D49">
        <v>344</v>
      </c>
      <c r="E49">
        <v>178</v>
      </c>
      <c r="F49">
        <v>0</v>
      </c>
      <c r="G49">
        <v>166</v>
      </c>
      <c r="H49">
        <v>406</v>
      </c>
      <c r="I49" s="8">
        <v>1</v>
      </c>
      <c r="J49" s="8">
        <v>0.70979020979020979</v>
      </c>
      <c r="K49" s="8">
        <v>0.51744186046511631</v>
      </c>
      <c r="L49" s="8">
        <v>0.77866666666666662</v>
      </c>
      <c r="M49" s="8">
        <v>0.68199233716475094</v>
      </c>
      <c r="N49" s="9">
        <v>0.85333333333333339</v>
      </c>
      <c r="O49" s="9">
        <v>0.85333333333333339</v>
      </c>
      <c r="P49" s="13">
        <v>0.84913471360100501</v>
      </c>
      <c r="Q49" t="s">
        <v>212</v>
      </c>
      <c r="R49">
        <v>1</v>
      </c>
      <c r="S49">
        <v>0</v>
      </c>
      <c r="T49">
        <v>3</v>
      </c>
      <c r="U49">
        <v>0</v>
      </c>
    </row>
    <row r="50" spans="1:21" x14ac:dyDescent="0.2">
      <c r="A50" t="s">
        <v>37</v>
      </c>
      <c r="B50">
        <v>17</v>
      </c>
      <c r="C50">
        <v>133</v>
      </c>
      <c r="D50">
        <v>368</v>
      </c>
      <c r="E50">
        <v>166</v>
      </c>
      <c r="F50">
        <v>6</v>
      </c>
      <c r="G50">
        <v>201</v>
      </c>
      <c r="H50">
        <v>377</v>
      </c>
      <c r="I50" s="8">
        <v>0.96511627906976749</v>
      </c>
      <c r="J50" s="8">
        <v>0.65224913494809689</v>
      </c>
      <c r="K50" s="8">
        <v>0.45231607629427795</v>
      </c>
      <c r="L50" s="8">
        <v>0.72399999999999998</v>
      </c>
      <c r="M50" s="8">
        <v>0.61595547309833021</v>
      </c>
      <c r="N50" s="9">
        <v>0.84666666666666668</v>
      </c>
      <c r="O50" s="9">
        <v>0.88666666666666671</v>
      </c>
      <c r="P50" s="13">
        <v>0.83047945205479401</v>
      </c>
      <c r="Q50" t="s">
        <v>212</v>
      </c>
      <c r="R50">
        <v>1</v>
      </c>
      <c r="S50">
        <v>0</v>
      </c>
      <c r="T50">
        <v>3</v>
      </c>
      <c r="U50">
        <v>0</v>
      </c>
    </row>
    <row r="51" spans="1:21" x14ac:dyDescent="0.2">
      <c r="A51" t="s">
        <v>41</v>
      </c>
      <c r="B51">
        <v>19</v>
      </c>
      <c r="C51">
        <v>131</v>
      </c>
      <c r="D51">
        <v>189</v>
      </c>
      <c r="E51">
        <v>182</v>
      </c>
      <c r="F51">
        <v>12</v>
      </c>
      <c r="G51">
        <v>7</v>
      </c>
      <c r="H51">
        <v>549</v>
      </c>
      <c r="I51" s="8">
        <v>0.93814432989690721</v>
      </c>
      <c r="J51" s="8">
        <v>0.98741007194244601</v>
      </c>
      <c r="K51" s="8">
        <v>0.96296296296296291</v>
      </c>
      <c r="L51" s="8">
        <v>0.97466666666666668</v>
      </c>
      <c r="M51" s="8">
        <v>0.95039164490861616</v>
      </c>
      <c r="N51" s="9">
        <v>0.87333333333333329</v>
      </c>
      <c r="O51" s="9">
        <v>0.92666666666666664</v>
      </c>
      <c r="P51" s="13">
        <v>0.99383802816901401</v>
      </c>
      <c r="Q51" t="s">
        <v>212</v>
      </c>
      <c r="R51">
        <v>1</v>
      </c>
      <c r="S51">
        <v>0</v>
      </c>
      <c r="T51">
        <v>3</v>
      </c>
      <c r="U51">
        <v>0</v>
      </c>
    </row>
    <row r="52" spans="1:21" x14ac:dyDescent="0.2">
      <c r="A52" t="s">
        <v>14</v>
      </c>
      <c r="B52">
        <v>5</v>
      </c>
      <c r="C52">
        <v>145</v>
      </c>
      <c r="D52">
        <v>422</v>
      </c>
      <c r="E52">
        <v>182</v>
      </c>
      <c r="F52">
        <v>5</v>
      </c>
      <c r="G52">
        <v>239</v>
      </c>
      <c r="H52">
        <v>324</v>
      </c>
      <c r="I52" s="8">
        <v>0.9732620320855615</v>
      </c>
      <c r="J52" s="8">
        <v>0.57548845470692722</v>
      </c>
      <c r="K52" s="8">
        <v>0.43230403800475059</v>
      </c>
      <c r="L52" s="8">
        <v>0.67466666666666664</v>
      </c>
      <c r="M52" s="8">
        <v>0.59868421052631582</v>
      </c>
      <c r="N52" s="9">
        <v>0.91333333333333333</v>
      </c>
      <c r="O52" s="9">
        <v>0.92</v>
      </c>
      <c r="P52" s="13">
        <v>0.79841549295774605</v>
      </c>
      <c r="Q52" t="s">
        <v>274</v>
      </c>
      <c r="R52">
        <v>1</v>
      </c>
      <c r="S52">
        <v>0</v>
      </c>
      <c r="T52">
        <v>4</v>
      </c>
      <c r="U52">
        <v>0</v>
      </c>
    </row>
    <row r="53" spans="1:21" x14ac:dyDescent="0.2">
      <c r="A53" t="s">
        <v>16</v>
      </c>
      <c r="B53">
        <v>3</v>
      </c>
      <c r="C53">
        <v>147</v>
      </c>
      <c r="D53">
        <v>475</v>
      </c>
      <c r="E53">
        <v>178</v>
      </c>
      <c r="F53">
        <v>0</v>
      </c>
      <c r="G53">
        <v>296</v>
      </c>
      <c r="H53">
        <v>276</v>
      </c>
      <c r="I53" s="8">
        <v>1</v>
      </c>
      <c r="J53" s="8">
        <v>0.4825174825174825</v>
      </c>
      <c r="K53" s="8">
        <v>0.37552742616033757</v>
      </c>
      <c r="L53" s="8">
        <v>0.60533333333333328</v>
      </c>
      <c r="M53" s="8">
        <v>0.54601226993865026</v>
      </c>
      <c r="N53" s="9">
        <v>0.9</v>
      </c>
      <c r="O53" s="9">
        <v>0.9</v>
      </c>
      <c r="P53" s="13">
        <v>0.74825174825174801</v>
      </c>
      <c r="Q53" t="s">
        <v>274</v>
      </c>
      <c r="R53">
        <v>1</v>
      </c>
      <c r="S53">
        <v>0</v>
      </c>
      <c r="T53">
        <v>4</v>
      </c>
      <c r="U53">
        <v>0</v>
      </c>
    </row>
    <row r="54" spans="1:21" x14ac:dyDescent="0.2">
      <c r="A54" t="s">
        <v>18</v>
      </c>
      <c r="B54">
        <v>6</v>
      </c>
      <c r="C54">
        <v>144</v>
      </c>
      <c r="D54">
        <v>420</v>
      </c>
      <c r="E54">
        <v>182</v>
      </c>
      <c r="F54">
        <v>5</v>
      </c>
      <c r="G54">
        <v>237</v>
      </c>
      <c r="H54">
        <v>326</v>
      </c>
      <c r="I54" s="8">
        <v>0.9732620320855615</v>
      </c>
      <c r="J54" s="8">
        <v>0.57904085257548843</v>
      </c>
      <c r="K54" s="8">
        <v>0.43436754176610981</v>
      </c>
      <c r="L54" s="8">
        <v>0.67733333333333334</v>
      </c>
      <c r="M54" s="8">
        <v>0.60066006600660071</v>
      </c>
      <c r="N54" s="9">
        <v>0.91333333333333333</v>
      </c>
      <c r="O54" s="9">
        <v>0.92666666666666664</v>
      </c>
      <c r="P54" s="13">
        <v>0.79841549295774605</v>
      </c>
      <c r="Q54" t="s">
        <v>274</v>
      </c>
      <c r="R54">
        <v>1</v>
      </c>
      <c r="S54">
        <v>0</v>
      </c>
      <c r="T54">
        <v>4</v>
      </c>
      <c r="U54">
        <v>0</v>
      </c>
    </row>
    <row r="55" spans="1:21" x14ac:dyDescent="0.2">
      <c r="A55" t="s">
        <v>13</v>
      </c>
      <c r="B55">
        <v>19</v>
      </c>
      <c r="C55">
        <v>131</v>
      </c>
      <c r="D55">
        <v>194</v>
      </c>
      <c r="E55">
        <v>181</v>
      </c>
      <c r="F55">
        <v>7</v>
      </c>
      <c r="G55">
        <v>13</v>
      </c>
      <c r="H55">
        <v>549</v>
      </c>
      <c r="I55" s="8">
        <v>0.96276595744680848</v>
      </c>
      <c r="J55" s="8">
        <v>0.97686832740213525</v>
      </c>
      <c r="K55" s="8">
        <v>0.9329896907216495</v>
      </c>
      <c r="L55" s="8">
        <v>0.97333333333333338</v>
      </c>
      <c r="M55" s="8">
        <v>0.94764397905759157</v>
      </c>
      <c r="N55" s="9">
        <v>0.8666666666666667</v>
      </c>
      <c r="O55" s="9">
        <v>0.90666666666666662</v>
      </c>
      <c r="P55" s="13">
        <v>0.99297012302284704</v>
      </c>
      <c r="Q55" t="s">
        <v>274</v>
      </c>
      <c r="R55">
        <v>1</v>
      </c>
      <c r="S55">
        <v>0</v>
      </c>
      <c r="T55">
        <v>4</v>
      </c>
      <c r="U55">
        <v>0</v>
      </c>
    </row>
    <row r="56" spans="1:21" x14ac:dyDescent="0.2">
      <c r="A56" t="s">
        <v>15</v>
      </c>
      <c r="B56">
        <v>6</v>
      </c>
      <c r="C56">
        <v>144</v>
      </c>
      <c r="D56">
        <v>389</v>
      </c>
      <c r="E56">
        <v>192</v>
      </c>
      <c r="F56">
        <v>2</v>
      </c>
      <c r="G56">
        <v>196</v>
      </c>
      <c r="H56">
        <v>360</v>
      </c>
      <c r="I56" s="8">
        <v>0.98969072164948457</v>
      </c>
      <c r="J56" s="8">
        <v>0.64748201438848918</v>
      </c>
      <c r="K56" s="8">
        <v>0.49484536082474229</v>
      </c>
      <c r="L56" s="8">
        <v>0.73599999999999999</v>
      </c>
      <c r="M56" s="8">
        <v>0.65979381443298968</v>
      </c>
      <c r="N56" s="9">
        <v>0.92666666666666664</v>
      </c>
      <c r="O56" s="9">
        <v>0.94</v>
      </c>
      <c r="P56" s="13">
        <v>0.82795698924731098</v>
      </c>
      <c r="Q56" t="s">
        <v>274</v>
      </c>
      <c r="R56">
        <v>1</v>
      </c>
      <c r="S56">
        <v>0</v>
      </c>
      <c r="T56">
        <v>4</v>
      </c>
      <c r="U56">
        <v>0</v>
      </c>
    </row>
    <row r="57" spans="1:21" x14ac:dyDescent="0.2">
      <c r="A57" t="s">
        <v>17</v>
      </c>
      <c r="B57">
        <v>19</v>
      </c>
      <c r="C57">
        <v>131</v>
      </c>
      <c r="D57">
        <v>194</v>
      </c>
      <c r="E57">
        <v>181</v>
      </c>
      <c r="F57">
        <v>8</v>
      </c>
      <c r="G57">
        <v>13</v>
      </c>
      <c r="H57">
        <v>548</v>
      </c>
      <c r="I57" s="8">
        <v>0.95767195767195767</v>
      </c>
      <c r="J57" s="8">
        <v>0.97682709447415328</v>
      </c>
      <c r="K57" s="8">
        <v>0.9329896907216495</v>
      </c>
      <c r="L57" s="8">
        <v>0.97199999999999998</v>
      </c>
      <c r="M57" s="8">
        <v>0.94516971279373363</v>
      </c>
      <c r="N57" s="9">
        <v>0.8666666666666667</v>
      </c>
      <c r="O57" s="9">
        <v>0.91333333333333333</v>
      </c>
      <c r="P57" s="13">
        <v>0.99297012302284704</v>
      </c>
      <c r="Q57" t="s">
        <v>274</v>
      </c>
      <c r="R57">
        <v>1</v>
      </c>
      <c r="S57">
        <v>0</v>
      </c>
      <c r="T57">
        <v>4</v>
      </c>
      <c r="U57">
        <v>0</v>
      </c>
    </row>
    <row r="58" spans="1:21" x14ac:dyDescent="0.2">
      <c r="A58" t="s">
        <v>46</v>
      </c>
      <c r="B58">
        <v>42</v>
      </c>
      <c r="C58">
        <v>108</v>
      </c>
      <c r="D58">
        <v>155</v>
      </c>
      <c r="E58">
        <v>149</v>
      </c>
      <c r="F58">
        <v>0</v>
      </c>
      <c r="G58">
        <v>6</v>
      </c>
      <c r="H58">
        <v>595</v>
      </c>
      <c r="I58" s="8">
        <v>1</v>
      </c>
      <c r="J58" s="8">
        <v>0.99001663893510816</v>
      </c>
      <c r="K58" s="8">
        <v>0.96129032258064517</v>
      </c>
      <c r="L58" s="8">
        <v>0.99199999999999999</v>
      </c>
      <c r="M58" s="8">
        <v>0.98026315789473684</v>
      </c>
      <c r="N58" s="9">
        <v>0.72</v>
      </c>
      <c r="O58" s="9">
        <v>0.72</v>
      </c>
      <c r="P58" s="13">
        <v>0.99500831946755397</v>
      </c>
      <c r="Q58" t="s">
        <v>215</v>
      </c>
      <c r="R58">
        <v>1</v>
      </c>
      <c r="S58">
        <v>1</v>
      </c>
      <c r="T58">
        <v>1</v>
      </c>
      <c r="U58">
        <v>0</v>
      </c>
    </row>
    <row r="59" spans="1:21" x14ac:dyDescent="0.2">
      <c r="A59" t="s">
        <v>22</v>
      </c>
      <c r="B59">
        <v>30</v>
      </c>
      <c r="C59">
        <v>120</v>
      </c>
      <c r="D59">
        <v>182</v>
      </c>
      <c r="E59">
        <v>165</v>
      </c>
      <c r="F59">
        <v>25</v>
      </c>
      <c r="G59">
        <v>17</v>
      </c>
      <c r="H59">
        <v>543</v>
      </c>
      <c r="I59" s="8">
        <v>0.86842105263157898</v>
      </c>
      <c r="J59" s="8">
        <v>0.96964285714285714</v>
      </c>
      <c r="K59" s="8">
        <v>0.90659340659340659</v>
      </c>
      <c r="L59" s="8">
        <v>0.94399999999999995</v>
      </c>
      <c r="M59" s="8">
        <v>0.88709677419354838</v>
      </c>
      <c r="N59" s="9">
        <v>0.8</v>
      </c>
      <c r="O59" s="9">
        <v>0.91333333333333333</v>
      </c>
      <c r="P59" s="13">
        <v>0.99342139342139302</v>
      </c>
      <c r="Q59" t="s">
        <v>215</v>
      </c>
      <c r="R59">
        <v>1</v>
      </c>
      <c r="S59">
        <v>1</v>
      </c>
      <c r="T59">
        <v>1</v>
      </c>
      <c r="U59">
        <v>0</v>
      </c>
    </row>
    <row r="60" spans="1:21" x14ac:dyDescent="0.2">
      <c r="A60" t="s">
        <v>25</v>
      </c>
      <c r="B60">
        <v>32</v>
      </c>
      <c r="C60">
        <v>118</v>
      </c>
      <c r="D60">
        <v>175</v>
      </c>
      <c r="E60">
        <v>163</v>
      </c>
      <c r="F60">
        <v>19</v>
      </c>
      <c r="G60">
        <v>12</v>
      </c>
      <c r="H60">
        <v>556</v>
      </c>
      <c r="I60" s="8">
        <v>0.89560439560439564</v>
      </c>
      <c r="J60" s="8">
        <v>0.97887323943661975</v>
      </c>
      <c r="K60" s="8">
        <v>0.93142857142857138</v>
      </c>
      <c r="L60" s="8">
        <v>0.95866666666666667</v>
      </c>
      <c r="M60" s="8">
        <v>0.91316526610644255</v>
      </c>
      <c r="N60" s="9">
        <v>0.78666666666666663</v>
      </c>
      <c r="O60" s="9">
        <v>0.88666666666666671</v>
      </c>
      <c r="P60" s="13">
        <v>0.99403225300738896</v>
      </c>
      <c r="Q60" t="s">
        <v>215</v>
      </c>
      <c r="R60">
        <v>1</v>
      </c>
      <c r="S60">
        <v>1</v>
      </c>
      <c r="T60">
        <v>1</v>
      </c>
      <c r="U60">
        <v>0</v>
      </c>
    </row>
    <row r="61" spans="1:21" x14ac:dyDescent="0.2">
      <c r="A61" t="s">
        <v>23</v>
      </c>
      <c r="B61">
        <v>25</v>
      </c>
      <c r="C61">
        <v>125</v>
      </c>
      <c r="D61">
        <v>209</v>
      </c>
      <c r="E61">
        <v>178</v>
      </c>
      <c r="F61">
        <v>15</v>
      </c>
      <c r="G61">
        <v>31</v>
      </c>
      <c r="H61">
        <v>526</v>
      </c>
      <c r="I61" s="8">
        <v>0.92227979274611394</v>
      </c>
      <c r="J61" s="8">
        <v>0.94434470377019752</v>
      </c>
      <c r="K61" s="8">
        <v>0.85167464114832536</v>
      </c>
      <c r="L61" s="8">
        <v>0.93866666666666665</v>
      </c>
      <c r="M61" s="8">
        <v>0.88557213930348255</v>
      </c>
      <c r="N61" s="9">
        <v>0.83333333333333337</v>
      </c>
      <c r="O61" s="9">
        <v>0.93333333333333335</v>
      </c>
      <c r="P61" s="13">
        <v>0.99206411565962105</v>
      </c>
      <c r="Q61" t="s">
        <v>215</v>
      </c>
      <c r="R61">
        <v>1</v>
      </c>
      <c r="S61">
        <v>1</v>
      </c>
      <c r="T61">
        <v>1</v>
      </c>
      <c r="U61">
        <v>0</v>
      </c>
    </row>
    <row r="62" spans="1:21" x14ac:dyDescent="0.2">
      <c r="A62" t="s">
        <v>24</v>
      </c>
      <c r="B62">
        <v>15</v>
      </c>
      <c r="C62">
        <v>135</v>
      </c>
      <c r="D62">
        <v>303</v>
      </c>
      <c r="E62">
        <v>187</v>
      </c>
      <c r="F62">
        <v>9</v>
      </c>
      <c r="G62">
        <v>115</v>
      </c>
      <c r="H62">
        <v>439</v>
      </c>
      <c r="I62" s="8">
        <v>0.95408163265306123</v>
      </c>
      <c r="J62" s="8">
        <v>0.79241877256317694</v>
      </c>
      <c r="K62" s="8">
        <v>0.61920529801324509</v>
      </c>
      <c r="L62" s="8">
        <v>0.83466666666666667</v>
      </c>
      <c r="M62" s="8">
        <v>0.75100401606425704</v>
      </c>
      <c r="N62" s="9">
        <v>0.89333333333333331</v>
      </c>
      <c r="O62" s="9">
        <v>0.94</v>
      </c>
      <c r="P62" s="13">
        <v>0.99001244289093004</v>
      </c>
      <c r="Q62" t="s">
        <v>215</v>
      </c>
      <c r="R62">
        <v>1</v>
      </c>
      <c r="S62">
        <v>1</v>
      </c>
      <c r="T62">
        <v>1</v>
      </c>
      <c r="U62">
        <v>0</v>
      </c>
    </row>
    <row r="63" spans="1:21" x14ac:dyDescent="0.2">
      <c r="A63" t="s">
        <v>21</v>
      </c>
      <c r="B63">
        <v>30</v>
      </c>
      <c r="C63">
        <v>120</v>
      </c>
      <c r="D63">
        <v>181</v>
      </c>
      <c r="E63">
        <v>165</v>
      </c>
      <c r="F63">
        <v>25</v>
      </c>
      <c r="G63">
        <v>16</v>
      </c>
      <c r="H63">
        <v>544</v>
      </c>
      <c r="I63" s="8">
        <v>0.86842105263157898</v>
      </c>
      <c r="J63" s="8">
        <v>0.97142857142857142</v>
      </c>
      <c r="K63" s="8">
        <v>0.91160220994475138</v>
      </c>
      <c r="L63" s="8">
        <v>0.94533333333333336</v>
      </c>
      <c r="M63" s="8">
        <v>0.88948787061994605</v>
      </c>
      <c r="N63" s="9">
        <v>0.8</v>
      </c>
      <c r="O63" s="9">
        <v>0.91333333333333333</v>
      </c>
      <c r="P63" s="13">
        <v>0.993519813519813</v>
      </c>
      <c r="Q63" t="s">
        <v>215</v>
      </c>
      <c r="R63">
        <v>1</v>
      </c>
      <c r="S63">
        <v>1</v>
      </c>
      <c r="T63">
        <v>1</v>
      </c>
      <c r="U63">
        <v>0</v>
      </c>
    </row>
    <row r="64" spans="1:21" x14ac:dyDescent="0.2">
      <c r="A64" t="s">
        <v>28</v>
      </c>
      <c r="B64">
        <v>41</v>
      </c>
      <c r="C64">
        <v>109</v>
      </c>
      <c r="D64">
        <v>156</v>
      </c>
      <c r="E64">
        <v>149</v>
      </c>
      <c r="F64">
        <v>44</v>
      </c>
      <c r="G64">
        <v>7</v>
      </c>
      <c r="H64">
        <v>550</v>
      </c>
      <c r="I64" s="8">
        <v>0.772020725388601</v>
      </c>
      <c r="J64" s="8">
        <v>0.9874326750448833</v>
      </c>
      <c r="K64" s="8">
        <v>0.95512820512820518</v>
      </c>
      <c r="L64" s="8">
        <v>0.93200000000000005</v>
      </c>
      <c r="M64" s="8">
        <v>0.85386819484240684</v>
      </c>
      <c r="N64" s="9">
        <v>0.72</v>
      </c>
      <c r="O64" s="9">
        <v>0.93333333333333335</v>
      </c>
      <c r="P64" s="13">
        <v>0.99413728796524803</v>
      </c>
      <c r="Q64" t="s">
        <v>226</v>
      </c>
      <c r="R64">
        <v>1</v>
      </c>
      <c r="S64">
        <v>1</v>
      </c>
      <c r="T64">
        <v>2</v>
      </c>
      <c r="U64">
        <v>0</v>
      </c>
    </row>
    <row r="65" spans="1:21" x14ac:dyDescent="0.2">
      <c r="A65" t="s">
        <v>30</v>
      </c>
      <c r="B65">
        <v>41</v>
      </c>
      <c r="C65">
        <v>109</v>
      </c>
      <c r="D65">
        <v>156</v>
      </c>
      <c r="E65">
        <v>149</v>
      </c>
      <c r="F65">
        <v>43</v>
      </c>
      <c r="G65">
        <v>7</v>
      </c>
      <c r="H65">
        <v>551</v>
      </c>
      <c r="I65" s="8">
        <v>0.77604166666666663</v>
      </c>
      <c r="J65" s="8">
        <v>0.98745519713261654</v>
      </c>
      <c r="K65" s="8">
        <v>0.95512820512820518</v>
      </c>
      <c r="L65" s="8">
        <v>0.93333333333333335</v>
      </c>
      <c r="M65" s="8">
        <v>0.85632183908045978</v>
      </c>
      <c r="N65" s="9">
        <v>0.72</v>
      </c>
      <c r="O65" s="9">
        <v>0.92666666666666664</v>
      </c>
      <c r="P65" s="13">
        <v>0.99413728796524803</v>
      </c>
      <c r="Q65" t="s">
        <v>226</v>
      </c>
      <c r="R65">
        <v>1</v>
      </c>
      <c r="S65">
        <v>1</v>
      </c>
      <c r="T65">
        <v>2</v>
      </c>
      <c r="U65">
        <v>0</v>
      </c>
    </row>
    <row r="66" spans="1:21" x14ac:dyDescent="0.2">
      <c r="A66" t="s">
        <v>29</v>
      </c>
      <c r="B66">
        <v>42</v>
      </c>
      <c r="C66">
        <v>108</v>
      </c>
      <c r="D66">
        <v>155</v>
      </c>
      <c r="E66">
        <v>148</v>
      </c>
      <c r="F66">
        <v>44</v>
      </c>
      <c r="G66">
        <v>7</v>
      </c>
      <c r="H66">
        <v>551</v>
      </c>
      <c r="I66" s="8">
        <v>0.77083333333333337</v>
      </c>
      <c r="J66" s="8">
        <v>0.98745519713261654</v>
      </c>
      <c r="K66" s="8">
        <v>0.95483870967741935</v>
      </c>
      <c r="L66" s="8">
        <v>0.93200000000000005</v>
      </c>
      <c r="M66" s="8">
        <v>0.85302593659942361</v>
      </c>
      <c r="N66" s="9">
        <v>0.71333333333333337</v>
      </c>
      <c r="O66" s="9">
        <v>0.92666666666666664</v>
      </c>
      <c r="P66" s="13">
        <v>0.99418604651162701</v>
      </c>
      <c r="Q66" t="s">
        <v>226</v>
      </c>
      <c r="R66">
        <v>1</v>
      </c>
      <c r="S66">
        <v>1</v>
      </c>
      <c r="T66">
        <v>2</v>
      </c>
      <c r="U66">
        <v>0</v>
      </c>
    </row>
    <row r="67" spans="1:21" x14ac:dyDescent="0.2">
      <c r="A67" t="s">
        <v>31</v>
      </c>
      <c r="B67">
        <v>30</v>
      </c>
      <c r="C67">
        <v>120</v>
      </c>
      <c r="D67">
        <v>322</v>
      </c>
      <c r="E67">
        <v>159</v>
      </c>
      <c r="F67">
        <v>32</v>
      </c>
      <c r="G67">
        <v>163</v>
      </c>
      <c r="H67">
        <v>396</v>
      </c>
      <c r="I67" s="8">
        <v>0.83246073298429324</v>
      </c>
      <c r="J67" s="8">
        <v>0.70840787119856885</v>
      </c>
      <c r="K67" s="8">
        <v>0.49378881987577639</v>
      </c>
      <c r="L67" s="8">
        <v>0.74</v>
      </c>
      <c r="M67" s="8">
        <v>0.61988304093567248</v>
      </c>
      <c r="N67" s="9">
        <v>0.77333333333333332</v>
      </c>
      <c r="O67" s="9">
        <v>0.94</v>
      </c>
      <c r="P67" s="13">
        <v>0.95803403250007901</v>
      </c>
      <c r="Q67" t="s">
        <v>226</v>
      </c>
      <c r="R67">
        <v>1</v>
      </c>
      <c r="S67">
        <v>1</v>
      </c>
      <c r="T67">
        <v>2</v>
      </c>
      <c r="U67">
        <v>0</v>
      </c>
    </row>
    <row r="68" spans="1:21" x14ac:dyDescent="0.2">
      <c r="A68" t="s">
        <v>32</v>
      </c>
      <c r="B68">
        <v>41</v>
      </c>
      <c r="C68">
        <v>109</v>
      </c>
      <c r="D68">
        <v>156</v>
      </c>
      <c r="E68">
        <v>149</v>
      </c>
      <c r="F68">
        <v>43</v>
      </c>
      <c r="G68">
        <v>7</v>
      </c>
      <c r="H68">
        <v>551</v>
      </c>
      <c r="I68" s="8">
        <v>0.77604166666666663</v>
      </c>
      <c r="J68" s="8">
        <v>0.98745519713261654</v>
      </c>
      <c r="K68" s="8">
        <v>0.95512820512820518</v>
      </c>
      <c r="L68" s="8">
        <v>0.93333333333333335</v>
      </c>
      <c r="M68" s="8">
        <v>0.85632183908045978</v>
      </c>
      <c r="N68" s="9">
        <v>0.72</v>
      </c>
      <c r="O68" s="9">
        <v>0.92666666666666664</v>
      </c>
      <c r="P68" s="13">
        <v>0.99413728796524803</v>
      </c>
      <c r="Q68" t="s">
        <v>226</v>
      </c>
      <c r="R68">
        <v>1</v>
      </c>
      <c r="S68">
        <v>1</v>
      </c>
      <c r="T68">
        <v>2</v>
      </c>
      <c r="U68">
        <v>0</v>
      </c>
    </row>
    <row r="69" spans="1:21" x14ac:dyDescent="0.2">
      <c r="A69" t="s">
        <v>33</v>
      </c>
      <c r="B69">
        <v>42</v>
      </c>
      <c r="C69">
        <v>108</v>
      </c>
      <c r="D69">
        <v>155</v>
      </c>
      <c r="E69">
        <v>148</v>
      </c>
      <c r="F69">
        <v>45</v>
      </c>
      <c r="G69">
        <v>7</v>
      </c>
      <c r="H69">
        <v>550</v>
      </c>
      <c r="I69" s="8">
        <v>0.76683937823834192</v>
      </c>
      <c r="J69" s="8">
        <v>0.9874326750448833</v>
      </c>
      <c r="K69" s="8">
        <v>0.95483870967741935</v>
      </c>
      <c r="L69" s="8">
        <v>0.93066666666666664</v>
      </c>
      <c r="M69" s="8">
        <v>0.85057471264367812</v>
      </c>
      <c r="N69" s="9">
        <v>0.71333333333333337</v>
      </c>
      <c r="O69" s="9">
        <v>0.92666666666666664</v>
      </c>
      <c r="P69" s="13">
        <v>0.99418604651162701</v>
      </c>
      <c r="Q69" t="s">
        <v>226</v>
      </c>
      <c r="R69">
        <v>1</v>
      </c>
      <c r="S69">
        <v>1</v>
      </c>
      <c r="T69">
        <v>2</v>
      </c>
      <c r="U69">
        <v>0</v>
      </c>
    </row>
    <row r="70" spans="1:21" x14ac:dyDescent="0.2">
      <c r="A70" t="s">
        <v>35</v>
      </c>
      <c r="B70">
        <v>42</v>
      </c>
      <c r="C70">
        <v>108</v>
      </c>
      <c r="D70">
        <v>155</v>
      </c>
      <c r="E70">
        <v>148</v>
      </c>
      <c r="F70">
        <v>43</v>
      </c>
      <c r="G70">
        <v>7</v>
      </c>
      <c r="H70">
        <v>552</v>
      </c>
      <c r="I70" s="8">
        <v>0.77486910994764402</v>
      </c>
      <c r="J70" s="8">
        <v>0.98747763864042937</v>
      </c>
      <c r="K70" s="8">
        <v>0.95483870967741935</v>
      </c>
      <c r="L70" s="8">
        <v>0.93333333333333335</v>
      </c>
      <c r="M70" s="8">
        <v>0.8554913294797688</v>
      </c>
      <c r="N70" s="9">
        <v>0.71333333333333337</v>
      </c>
      <c r="O70" s="9">
        <v>0.92</v>
      </c>
      <c r="P70" s="13">
        <v>0.99418604651162701</v>
      </c>
      <c r="Q70" t="s">
        <v>226</v>
      </c>
      <c r="R70">
        <v>1</v>
      </c>
      <c r="S70">
        <v>1</v>
      </c>
      <c r="T70">
        <v>2</v>
      </c>
      <c r="U70">
        <v>0</v>
      </c>
    </row>
    <row r="71" spans="1:21" x14ac:dyDescent="0.2">
      <c r="A71" t="s">
        <v>34</v>
      </c>
      <c r="B71">
        <v>42</v>
      </c>
      <c r="C71">
        <v>108</v>
      </c>
      <c r="D71">
        <v>155</v>
      </c>
      <c r="E71">
        <v>148</v>
      </c>
      <c r="F71">
        <v>44</v>
      </c>
      <c r="G71">
        <v>7</v>
      </c>
      <c r="H71">
        <v>551</v>
      </c>
      <c r="I71" s="8">
        <v>0.77083333333333337</v>
      </c>
      <c r="J71" s="8">
        <v>0.98745519713261654</v>
      </c>
      <c r="K71" s="8">
        <v>0.95483870967741935</v>
      </c>
      <c r="L71" s="8">
        <v>0.93200000000000005</v>
      </c>
      <c r="M71" s="8">
        <v>0.85302593659942361</v>
      </c>
      <c r="N71" s="9">
        <v>0.71333333333333337</v>
      </c>
      <c r="O71" s="9">
        <v>0.92</v>
      </c>
      <c r="P71" s="13">
        <v>0.99418604651162701</v>
      </c>
      <c r="Q71" t="s">
        <v>226</v>
      </c>
      <c r="R71">
        <v>1</v>
      </c>
      <c r="S71">
        <v>1</v>
      </c>
      <c r="T71">
        <v>2</v>
      </c>
      <c r="U71">
        <v>0</v>
      </c>
    </row>
    <row r="72" spans="1:21" x14ac:dyDescent="0.2">
      <c r="A72" t="s">
        <v>40</v>
      </c>
      <c r="B72">
        <v>24</v>
      </c>
      <c r="C72">
        <v>126</v>
      </c>
      <c r="D72">
        <v>347</v>
      </c>
      <c r="E72">
        <v>153</v>
      </c>
      <c r="F72">
        <v>17</v>
      </c>
      <c r="G72">
        <v>193</v>
      </c>
      <c r="H72">
        <v>387</v>
      </c>
      <c r="I72" s="8">
        <v>0.9</v>
      </c>
      <c r="J72" s="8">
        <v>0.66724137931034477</v>
      </c>
      <c r="K72" s="8">
        <v>0.44219653179190749</v>
      </c>
      <c r="L72" s="8">
        <v>0.72</v>
      </c>
      <c r="M72" s="8">
        <v>0.59302325581395354</v>
      </c>
      <c r="N72" s="9">
        <v>0.78666666666666663</v>
      </c>
      <c r="O72" s="9">
        <v>0.88</v>
      </c>
      <c r="P72" s="13">
        <v>0.84783941493962101</v>
      </c>
      <c r="Q72" t="s">
        <v>227</v>
      </c>
      <c r="R72">
        <v>1</v>
      </c>
      <c r="S72">
        <v>1</v>
      </c>
      <c r="T72">
        <v>3</v>
      </c>
      <c r="U72">
        <v>0</v>
      </c>
    </row>
    <row r="73" spans="1:21" x14ac:dyDescent="0.2">
      <c r="A73" t="s">
        <v>44</v>
      </c>
      <c r="B73">
        <v>26</v>
      </c>
      <c r="C73">
        <v>124</v>
      </c>
      <c r="D73">
        <v>179</v>
      </c>
      <c r="E73">
        <v>170</v>
      </c>
      <c r="F73">
        <v>14</v>
      </c>
      <c r="G73">
        <v>9</v>
      </c>
      <c r="H73">
        <v>557</v>
      </c>
      <c r="I73" s="8">
        <v>0.92391304347826086</v>
      </c>
      <c r="J73" s="8">
        <v>0.98409893992932862</v>
      </c>
      <c r="K73" s="8">
        <v>0.94972067039106145</v>
      </c>
      <c r="L73" s="8">
        <v>0.96933333333333338</v>
      </c>
      <c r="M73" s="8">
        <v>0.9366391184573003</v>
      </c>
      <c r="N73" s="9">
        <v>0.82</v>
      </c>
      <c r="O73" s="9">
        <v>0.88666666666666671</v>
      </c>
      <c r="P73" s="13">
        <v>0.99302231237322502</v>
      </c>
      <c r="Q73" t="s">
        <v>227</v>
      </c>
      <c r="R73">
        <v>1</v>
      </c>
      <c r="S73">
        <v>1</v>
      </c>
      <c r="T73">
        <v>3</v>
      </c>
      <c r="U73">
        <v>0</v>
      </c>
    </row>
    <row r="74" spans="1:21" x14ac:dyDescent="0.2">
      <c r="A74" t="s">
        <v>38</v>
      </c>
      <c r="B74">
        <v>23</v>
      </c>
      <c r="C74">
        <v>127</v>
      </c>
      <c r="D74">
        <v>373</v>
      </c>
      <c r="E74">
        <v>168</v>
      </c>
      <c r="F74">
        <v>10</v>
      </c>
      <c r="G74">
        <v>204</v>
      </c>
      <c r="H74">
        <v>368</v>
      </c>
      <c r="I74" s="8">
        <v>0.9438202247191011</v>
      </c>
      <c r="J74" s="8">
        <v>0.64335664335664333</v>
      </c>
      <c r="K74" s="8">
        <v>0.45161290322580644</v>
      </c>
      <c r="L74" s="8">
        <v>0.71466666666666667</v>
      </c>
      <c r="M74" s="8">
        <v>0.61090909090909096</v>
      </c>
      <c r="N74" s="9">
        <v>0.82</v>
      </c>
      <c r="O74" s="9">
        <v>0.88666666666666671</v>
      </c>
      <c r="P74" s="13">
        <v>0.84633754704630904</v>
      </c>
      <c r="Q74" t="s">
        <v>227</v>
      </c>
      <c r="R74">
        <v>1</v>
      </c>
      <c r="S74">
        <v>1</v>
      </c>
      <c r="T74">
        <v>3</v>
      </c>
      <c r="U74">
        <v>0</v>
      </c>
    </row>
    <row r="75" spans="1:21" x14ac:dyDescent="0.2">
      <c r="A75" t="s">
        <v>42</v>
      </c>
      <c r="B75">
        <v>12</v>
      </c>
      <c r="C75">
        <v>138</v>
      </c>
      <c r="D75">
        <v>294</v>
      </c>
      <c r="E75">
        <v>173</v>
      </c>
      <c r="F75">
        <v>7</v>
      </c>
      <c r="G75">
        <v>121</v>
      </c>
      <c r="H75">
        <v>449</v>
      </c>
      <c r="I75" s="8">
        <v>0.96111111111111114</v>
      </c>
      <c r="J75" s="8">
        <v>0.78771929824561404</v>
      </c>
      <c r="K75" s="8">
        <v>0.58843537414965985</v>
      </c>
      <c r="L75" s="8">
        <v>0.82933333333333337</v>
      </c>
      <c r="M75" s="8">
        <v>0.72995780590717296</v>
      </c>
      <c r="N75" s="9">
        <v>0.81333333333333335</v>
      </c>
      <c r="O75" s="9">
        <v>0.86</v>
      </c>
      <c r="P75" s="13">
        <v>0.86691678103805803</v>
      </c>
      <c r="Q75" t="s">
        <v>227</v>
      </c>
      <c r="R75">
        <v>1</v>
      </c>
      <c r="S75">
        <v>1</v>
      </c>
      <c r="T75">
        <v>3</v>
      </c>
      <c r="U75">
        <v>0</v>
      </c>
    </row>
    <row r="76" spans="1:21" x14ac:dyDescent="0.2">
      <c r="A76" t="s">
        <v>39</v>
      </c>
      <c r="B76">
        <v>16</v>
      </c>
      <c r="C76">
        <v>134</v>
      </c>
      <c r="D76">
        <v>420</v>
      </c>
      <c r="E76">
        <v>167</v>
      </c>
      <c r="F76">
        <v>3</v>
      </c>
      <c r="G76">
        <v>252</v>
      </c>
      <c r="H76">
        <v>328</v>
      </c>
      <c r="I76" s="8">
        <v>0.98235294117647054</v>
      </c>
      <c r="J76" s="8">
        <v>0.56551724137931036</v>
      </c>
      <c r="K76" s="8">
        <v>0.39856801909307876</v>
      </c>
      <c r="L76" s="8">
        <v>0.66</v>
      </c>
      <c r="M76" s="8">
        <v>0.56706281833616301</v>
      </c>
      <c r="N76" s="9">
        <v>0.84666666666666668</v>
      </c>
      <c r="O76" s="9">
        <v>0.8666666666666667</v>
      </c>
      <c r="P76" s="13">
        <v>0.84013105863744197</v>
      </c>
      <c r="Q76" t="s">
        <v>227</v>
      </c>
      <c r="R76">
        <v>1</v>
      </c>
      <c r="S76">
        <v>1</v>
      </c>
      <c r="T76">
        <v>3</v>
      </c>
      <c r="U76">
        <v>0</v>
      </c>
    </row>
    <row r="77" spans="1:21" x14ac:dyDescent="0.2">
      <c r="A77" t="s">
        <v>43</v>
      </c>
      <c r="B77">
        <v>6</v>
      </c>
      <c r="C77">
        <v>144</v>
      </c>
      <c r="D77">
        <v>335</v>
      </c>
      <c r="E77">
        <v>176</v>
      </c>
      <c r="F77">
        <v>1</v>
      </c>
      <c r="G77">
        <v>159</v>
      </c>
      <c r="H77">
        <v>414</v>
      </c>
      <c r="I77" s="8">
        <v>0.99435028248587576</v>
      </c>
      <c r="J77" s="8">
        <v>0.72251308900523559</v>
      </c>
      <c r="K77" s="8">
        <v>0.52537313432835819</v>
      </c>
      <c r="L77" s="8">
        <v>0.78666666666666663</v>
      </c>
      <c r="M77" s="8">
        <v>0.6875</v>
      </c>
      <c r="N77" s="9">
        <v>0.84</v>
      </c>
      <c r="O77" s="9">
        <v>0.84666666666666668</v>
      </c>
      <c r="P77" s="13">
        <v>0.84437361419068702</v>
      </c>
      <c r="Q77" t="s">
        <v>227</v>
      </c>
      <c r="R77">
        <v>1</v>
      </c>
      <c r="S77">
        <v>1</v>
      </c>
      <c r="T77">
        <v>3</v>
      </c>
      <c r="U77">
        <v>0</v>
      </c>
    </row>
    <row r="78" spans="1:21" x14ac:dyDescent="0.2">
      <c r="A78" t="s">
        <v>37</v>
      </c>
      <c r="B78">
        <v>29</v>
      </c>
      <c r="C78">
        <v>121</v>
      </c>
      <c r="D78">
        <v>330</v>
      </c>
      <c r="E78">
        <v>149</v>
      </c>
      <c r="F78">
        <v>21</v>
      </c>
      <c r="G78">
        <v>180</v>
      </c>
      <c r="H78">
        <v>400</v>
      </c>
      <c r="I78" s="8">
        <v>0.87647058823529411</v>
      </c>
      <c r="J78" s="8">
        <v>0.68965517241379315</v>
      </c>
      <c r="K78" s="8">
        <v>0.45288753799392095</v>
      </c>
      <c r="L78" s="8">
        <v>0.73199999999999998</v>
      </c>
      <c r="M78" s="8">
        <v>0.59719438877755515</v>
      </c>
      <c r="N78" s="9">
        <v>0.76666666666666672</v>
      </c>
      <c r="O78" s="9">
        <v>0.88</v>
      </c>
      <c r="P78" s="13">
        <v>0.85539202001139003</v>
      </c>
      <c r="Q78" t="s">
        <v>227</v>
      </c>
      <c r="R78">
        <v>1</v>
      </c>
      <c r="S78">
        <v>1</v>
      </c>
      <c r="T78">
        <v>3</v>
      </c>
      <c r="U78">
        <v>0</v>
      </c>
    </row>
    <row r="79" spans="1:21" x14ac:dyDescent="0.2">
      <c r="A79" t="s">
        <v>41</v>
      </c>
      <c r="B79">
        <v>31</v>
      </c>
      <c r="C79">
        <v>119</v>
      </c>
      <c r="D79">
        <v>171</v>
      </c>
      <c r="E79">
        <v>163</v>
      </c>
      <c r="F79">
        <v>30</v>
      </c>
      <c r="G79">
        <v>8</v>
      </c>
      <c r="H79">
        <v>549</v>
      </c>
      <c r="I79" s="8">
        <v>0.84455958549222798</v>
      </c>
      <c r="J79" s="8">
        <v>0.98563734290843807</v>
      </c>
      <c r="K79" s="8">
        <v>0.95321637426900585</v>
      </c>
      <c r="L79" s="8">
        <v>0.94933333333333336</v>
      </c>
      <c r="M79" s="8">
        <v>0.89560439560439564</v>
      </c>
      <c r="N79" s="9">
        <v>0.78666666666666663</v>
      </c>
      <c r="O79" s="9">
        <v>0.92</v>
      </c>
      <c r="P79" s="13">
        <v>0.99346265193716599</v>
      </c>
      <c r="Q79" t="s">
        <v>227</v>
      </c>
      <c r="R79">
        <v>1</v>
      </c>
      <c r="S79">
        <v>1</v>
      </c>
      <c r="T79">
        <v>3</v>
      </c>
      <c r="U79">
        <v>0</v>
      </c>
    </row>
    <row r="80" spans="1:21" x14ac:dyDescent="0.2">
      <c r="A80" t="s">
        <v>14</v>
      </c>
      <c r="B80">
        <v>15</v>
      </c>
      <c r="C80">
        <v>135</v>
      </c>
      <c r="D80">
        <v>387</v>
      </c>
      <c r="E80">
        <v>170</v>
      </c>
      <c r="F80">
        <v>17</v>
      </c>
      <c r="G80">
        <v>216</v>
      </c>
      <c r="H80">
        <v>347</v>
      </c>
      <c r="I80" s="8">
        <v>0.90909090909090906</v>
      </c>
      <c r="J80" s="8">
        <v>0.61634103019538189</v>
      </c>
      <c r="K80" s="8">
        <v>0.44041450777202074</v>
      </c>
      <c r="L80" s="8">
        <v>0.68933333333333335</v>
      </c>
      <c r="M80" s="8">
        <v>0.59336823734729494</v>
      </c>
      <c r="N80" s="9">
        <v>0.83333333333333337</v>
      </c>
      <c r="O80" s="9">
        <v>0.90666666666666662</v>
      </c>
      <c r="P80" s="13">
        <v>0.82307809330628801</v>
      </c>
      <c r="Q80" t="s">
        <v>275</v>
      </c>
      <c r="R80">
        <v>1</v>
      </c>
      <c r="S80">
        <v>1</v>
      </c>
      <c r="T80">
        <v>4</v>
      </c>
      <c r="U80">
        <v>0</v>
      </c>
    </row>
    <row r="81" spans="1:21" x14ac:dyDescent="0.2">
      <c r="A81" t="s">
        <v>16</v>
      </c>
      <c r="B81">
        <v>13</v>
      </c>
      <c r="C81">
        <v>137</v>
      </c>
      <c r="D81">
        <v>440</v>
      </c>
      <c r="E81">
        <v>166</v>
      </c>
      <c r="F81">
        <v>12</v>
      </c>
      <c r="G81">
        <v>273</v>
      </c>
      <c r="H81">
        <v>299</v>
      </c>
      <c r="I81" s="8">
        <v>0.93258426966292129</v>
      </c>
      <c r="J81" s="8">
        <v>0.52272727272727271</v>
      </c>
      <c r="K81" s="8">
        <v>0.37813211845102507</v>
      </c>
      <c r="L81" s="8">
        <v>0.62</v>
      </c>
      <c r="M81" s="8">
        <v>0.53808752025931927</v>
      </c>
      <c r="N81" s="9">
        <v>0.82</v>
      </c>
      <c r="O81" s="9">
        <v>0.88666666666666671</v>
      </c>
      <c r="P81" s="13">
        <v>0.76909865489354601</v>
      </c>
      <c r="Q81" t="s">
        <v>275</v>
      </c>
      <c r="R81">
        <v>1</v>
      </c>
      <c r="S81">
        <v>1</v>
      </c>
      <c r="T81">
        <v>4</v>
      </c>
      <c r="U81">
        <v>0</v>
      </c>
    </row>
    <row r="82" spans="1:21" x14ac:dyDescent="0.2">
      <c r="A82" t="s">
        <v>18</v>
      </c>
      <c r="B82">
        <v>16</v>
      </c>
      <c r="C82">
        <v>134</v>
      </c>
      <c r="D82">
        <v>385</v>
      </c>
      <c r="E82">
        <v>170</v>
      </c>
      <c r="F82">
        <v>17</v>
      </c>
      <c r="G82">
        <v>214</v>
      </c>
      <c r="H82">
        <v>349</v>
      </c>
      <c r="I82" s="8">
        <v>0.90909090909090906</v>
      </c>
      <c r="J82" s="8">
        <v>0.61989342806394321</v>
      </c>
      <c r="K82" s="8">
        <v>0.44270833333333331</v>
      </c>
      <c r="L82" s="8">
        <v>0.69199999999999995</v>
      </c>
      <c r="M82" s="8">
        <v>0.59544658493870406</v>
      </c>
      <c r="N82" s="9">
        <v>0.83333333333333337</v>
      </c>
      <c r="O82" s="9">
        <v>0.91333333333333333</v>
      </c>
      <c r="P82" s="13">
        <v>0.823356997971602</v>
      </c>
      <c r="Q82" t="s">
        <v>275</v>
      </c>
      <c r="R82">
        <v>1</v>
      </c>
      <c r="S82">
        <v>1</v>
      </c>
      <c r="T82">
        <v>4</v>
      </c>
      <c r="U82">
        <v>0</v>
      </c>
    </row>
    <row r="83" spans="1:21" x14ac:dyDescent="0.2">
      <c r="A83" t="s">
        <v>13</v>
      </c>
      <c r="B83">
        <v>29</v>
      </c>
      <c r="C83">
        <v>121</v>
      </c>
      <c r="D83">
        <v>181</v>
      </c>
      <c r="E83">
        <v>169</v>
      </c>
      <c r="F83">
        <v>19</v>
      </c>
      <c r="G83">
        <v>12</v>
      </c>
      <c r="H83">
        <v>550</v>
      </c>
      <c r="I83" s="8">
        <v>0.89893617021276595</v>
      </c>
      <c r="J83" s="8">
        <v>0.97864768683274017</v>
      </c>
      <c r="K83" s="8">
        <v>0.93370165745856348</v>
      </c>
      <c r="L83" s="8">
        <v>0.95866666666666667</v>
      </c>
      <c r="M83" s="8">
        <v>0.9159891598915989</v>
      </c>
      <c r="N83" s="9">
        <v>0.8</v>
      </c>
      <c r="O83" s="9">
        <v>0.90666666666666662</v>
      </c>
      <c r="P83" s="13">
        <v>0.99276904744930605</v>
      </c>
      <c r="Q83" t="s">
        <v>275</v>
      </c>
      <c r="R83">
        <v>1</v>
      </c>
      <c r="S83">
        <v>1</v>
      </c>
      <c r="T83">
        <v>4</v>
      </c>
      <c r="U83">
        <v>0</v>
      </c>
    </row>
    <row r="84" spans="1:21" x14ac:dyDescent="0.2">
      <c r="A84" t="s">
        <v>15</v>
      </c>
      <c r="B84">
        <v>16</v>
      </c>
      <c r="C84">
        <v>134</v>
      </c>
      <c r="D84">
        <v>344</v>
      </c>
      <c r="E84">
        <v>180</v>
      </c>
      <c r="F84">
        <v>14</v>
      </c>
      <c r="G84">
        <v>163</v>
      </c>
      <c r="H84">
        <v>393</v>
      </c>
      <c r="I84" s="8">
        <v>0.92783505154639179</v>
      </c>
      <c r="J84" s="8">
        <v>0.70683453237410077</v>
      </c>
      <c r="K84" s="8">
        <v>0.52478134110787167</v>
      </c>
      <c r="L84" s="8">
        <v>0.76400000000000001</v>
      </c>
      <c r="M84" s="8">
        <v>0.67039106145251393</v>
      </c>
      <c r="N84" s="9">
        <v>0.86</v>
      </c>
      <c r="O84" s="9">
        <v>0.94</v>
      </c>
      <c r="P84" s="13">
        <v>0.84381578947368396</v>
      </c>
      <c r="Q84" t="s">
        <v>275</v>
      </c>
      <c r="R84">
        <v>1</v>
      </c>
      <c r="S84">
        <v>1</v>
      </c>
      <c r="T84">
        <v>4</v>
      </c>
      <c r="U84">
        <v>0</v>
      </c>
    </row>
    <row r="85" spans="1:21" x14ac:dyDescent="0.2">
      <c r="A85" t="s">
        <v>17</v>
      </c>
      <c r="B85">
        <v>29</v>
      </c>
      <c r="C85">
        <v>121</v>
      </c>
      <c r="D85">
        <v>181</v>
      </c>
      <c r="E85">
        <v>169</v>
      </c>
      <c r="F85">
        <v>20</v>
      </c>
      <c r="G85">
        <v>12</v>
      </c>
      <c r="H85">
        <v>549</v>
      </c>
      <c r="I85" s="8">
        <v>0.89417989417989419</v>
      </c>
      <c r="J85" s="8">
        <v>0.97860962566844922</v>
      </c>
      <c r="K85" s="8">
        <v>0.93370165745856348</v>
      </c>
      <c r="L85" s="8">
        <v>0.95733333333333337</v>
      </c>
      <c r="M85" s="8">
        <v>0.91351351351351351</v>
      </c>
      <c r="N85" s="9">
        <v>0.8</v>
      </c>
      <c r="O85" s="9">
        <v>0.91333333333333333</v>
      </c>
      <c r="P85" s="13">
        <v>0.99276904744930605</v>
      </c>
      <c r="Q85" t="s">
        <v>275</v>
      </c>
      <c r="R85">
        <v>1</v>
      </c>
      <c r="S85">
        <v>1</v>
      </c>
      <c r="T85">
        <v>4</v>
      </c>
      <c r="U85">
        <v>0</v>
      </c>
    </row>
    <row r="86" spans="1:21" x14ac:dyDescent="0.2">
      <c r="A86" t="s">
        <v>14</v>
      </c>
      <c r="B86">
        <v>12</v>
      </c>
      <c r="C86">
        <v>138</v>
      </c>
      <c r="D86">
        <v>373</v>
      </c>
      <c r="E86">
        <v>184</v>
      </c>
      <c r="F86">
        <v>6</v>
      </c>
      <c r="G86">
        <v>189</v>
      </c>
      <c r="H86">
        <v>371</v>
      </c>
      <c r="I86" s="8">
        <v>0.96842105263157896</v>
      </c>
      <c r="J86" s="8">
        <v>0.66249999999999998</v>
      </c>
      <c r="K86" s="8">
        <v>0.49329758713136729</v>
      </c>
      <c r="L86" s="8">
        <v>0.74</v>
      </c>
      <c r="M86" s="8">
        <v>0.65364120781527535</v>
      </c>
      <c r="N86" s="9">
        <v>0.76666666666666672</v>
      </c>
      <c r="O86" s="9">
        <v>0.79333333333333333</v>
      </c>
      <c r="P86" s="13">
        <v>0.86572438162544096</v>
      </c>
      <c r="Q86" t="s">
        <v>276</v>
      </c>
      <c r="R86">
        <v>0</v>
      </c>
      <c r="S86">
        <v>0</v>
      </c>
      <c r="T86">
        <v>4</v>
      </c>
      <c r="U86">
        <v>1</v>
      </c>
    </row>
    <row r="87" spans="1:21" x14ac:dyDescent="0.2">
      <c r="A87" t="s">
        <v>16</v>
      </c>
      <c r="B87">
        <v>6</v>
      </c>
      <c r="C87">
        <v>144</v>
      </c>
      <c r="D87">
        <v>549</v>
      </c>
      <c r="E87">
        <v>154</v>
      </c>
      <c r="F87">
        <v>0</v>
      </c>
      <c r="G87">
        <v>395</v>
      </c>
      <c r="H87">
        <v>201</v>
      </c>
      <c r="I87" s="8">
        <v>1</v>
      </c>
      <c r="J87" s="8">
        <v>0.33724832214765099</v>
      </c>
      <c r="K87" s="8">
        <v>0.28051001821493626</v>
      </c>
      <c r="L87" s="8">
        <v>0.47333333333333333</v>
      </c>
      <c r="M87" s="8">
        <v>0.43812233285917496</v>
      </c>
      <c r="N87" s="9">
        <v>0.68666666666666665</v>
      </c>
      <c r="O87" s="9">
        <v>0.68666666666666665</v>
      </c>
      <c r="P87" s="13">
        <v>0.69127516778523401</v>
      </c>
      <c r="Q87" t="s">
        <v>276</v>
      </c>
      <c r="R87">
        <v>0</v>
      </c>
      <c r="S87">
        <v>0</v>
      </c>
      <c r="T87">
        <v>4</v>
      </c>
      <c r="U87">
        <v>1</v>
      </c>
    </row>
    <row r="88" spans="1:21" x14ac:dyDescent="0.2">
      <c r="A88" t="s">
        <v>18</v>
      </c>
      <c r="B88">
        <v>14</v>
      </c>
      <c r="C88">
        <v>136</v>
      </c>
      <c r="D88">
        <v>368</v>
      </c>
      <c r="E88">
        <v>189</v>
      </c>
      <c r="F88">
        <v>4</v>
      </c>
      <c r="G88">
        <v>179</v>
      </c>
      <c r="H88">
        <v>378</v>
      </c>
      <c r="I88" s="8">
        <v>0.97927461139896377</v>
      </c>
      <c r="J88" s="8">
        <v>0.67863554757630162</v>
      </c>
      <c r="K88" s="8">
        <v>0.51358695652173914</v>
      </c>
      <c r="L88" s="8">
        <v>0.75600000000000001</v>
      </c>
      <c r="M88" s="8">
        <v>0.6737967914438503</v>
      </c>
      <c r="N88" s="9">
        <v>0.79333333333333333</v>
      </c>
      <c r="O88" s="9">
        <v>0.82</v>
      </c>
      <c r="P88" s="13">
        <v>0.88057040998217395</v>
      </c>
      <c r="Q88" t="s">
        <v>276</v>
      </c>
      <c r="R88">
        <v>0</v>
      </c>
      <c r="S88">
        <v>0</v>
      </c>
      <c r="T88">
        <v>4</v>
      </c>
      <c r="U88">
        <v>1</v>
      </c>
    </row>
    <row r="89" spans="1:21" x14ac:dyDescent="0.2">
      <c r="A89" t="s">
        <v>13</v>
      </c>
      <c r="B89">
        <v>69</v>
      </c>
      <c r="C89">
        <v>81</v>
      </c>
      <c r="D89">
        <v>139</v>
      </c>
      <c r="E89">
        <v>127</v>
      </c>
      <c r="F89">
        <v>40</v>
      </c>
      <c r="G89">
        <v>12</v>
      </c>
      <c r="H89">
        <v>571</v>
      </c>
      <c r="I89" s="8">
        <v>0.76047904191616766</v>
      </c>
      <c r="J89" s="8">
        <v>0.97941680960548883</v>
      </c>
      <c r="K89" s="8">
        <v>0.91366906474820142</v>
      </c>
      <c r="L89" s="8">
        <v>0.93066666666666664</v>
      </c>
      <c r="M89" s="8">
        <v>0.83006535947712423</v>
      </c>
      <c r="N89" s="9">
        <v>0.52</v>
      </c>
      <c r="O89" s="9">
        <v>0.72</v>
      </c>
      <c r="P89" s="13">
        <v>0.99484334121156104</v>
      </c>
      <c r="Q89" t="s">
        <v>276</v>
      </c>
      <c r="R89">
        <v>0</v>
      </c>
      <c r="S89">
        <v>0</v>
      </c>
      <c r="T89">
        <v>4</v>
      </c>
      <c r="U89">
        <v>1</v>
      </c>
    </row>
    <row r="90" spans="1:21" x14ac:dyDescent="0.2">
      <c r="A90" t="s">
        <v>15</v>
      </c>
      <c r="B90">
        <v>16</v>
      </c>
      <c r="C90">
        <v>134</v>
      </c>
      <c r="D90">
        <v>320</v>
      </c>
      <c r="E90">
        <v>195</v>
      </c>
      <c r="F90">
        <v>11</v>
      </c>
      <c r="G90">
        <v>125</v>
      </c>
      <c r="H90">
        <v>419</v>
      </c>
      <c r="I90" s="8">
        <v>0.94660194174757284</v>
      </c>
      <c r="J90" s="8">
        <v>0.77022058823529416</v>
      </c>
      <c r="K90" s="8">
        <v>0.609375</v>
      </c>
      <c r="L90" s="8">
        <v>0.81866666666666665</v>
      </c>
      <c r="M90" s="8">
        <v>0.7414448669201521</v>
      </c>
      <c r="N90" s="9">
        <v>0.8</v>
      </c>
      <c r="O90" s="9">
        <v>0.85333333333333339</v>
      </c>
      <c r="P90" s="13">
        <v>0.893693693693693</v>
      </c>
      <c r="Q90" t="s">
        <v>276</v>
      </c>
      <c r="R90">
        <v>0</v>
      </c>
      <c r="S90">
        <v>0</v>
      </c>
      <c r="T90">
        <v>4</v>
      </c>
      <c r="U90">
        <v>1</v>
      </c>
    </row>
    <row r="91" spans="1:21" x14ac:dyDescent="0.2">
      <c r="A91" t="s">
        <v>17</v>
      </c>
      <c r="B91">
        <v>67</v>
      </c>
      <c r="C91">
        <v>83</v>
      </c>
      <c r="D91">
        <v>141</v>
      </c>
      <c r="E91">
        <v>129</v>
      </c>
      <c r="F91">
        <v>40</v>
      </c>
      <c r="G91">
        <v>12</v>
      </c>
      <c r="H91">
        <v>569</v>
      </c>
      <c r="I91" s="8">
        <v>0.76331360946745563</v>
      </c>
      <c r="J91" s="8">
        <v>0.97934595524956969</v>
      </c>
      <c r="K91" s="8">
        <v>0.91489361702127658</v>
      </c>
      <c r="L91" s="8">
        <v>0.93066666666666664</v>
      </c>
      <c r="M91" s="8">
        <v>0.83225806451612905</v>
      </c>
      <c r="N91" s="9">
        <v>0.53333333333333333</v>
      </c>
      <c r="O91" s="9">
        <v>0.73333333333333328</v>
      </c>
      <c r="P91" s="13">
        <v>0.99468224544058703</v>
      </c>
      <c r="Q91" t="s">
        <v>276</v>
      </c>
      <c r="R91">
        <v>0</v>
      </c>
      <c r="S91">
        <v>0</v>
      </c>
      <c r="T91">
        <v>4</v>
      </c>
      <c r="U91">
        <v>1</v>
      </c>
    </row>
    <row r="92" spans="1:21" x14ac:dyDescent="0.2">
      <c r="A92" t="s">
        <v>46</v>
      </c>
      <c r="B92">
        <v>41</v>
      </c>
      <c r="C92">
        <v>109</v>
      </c>
      <c r="D92">
        <v>181</v>
      </c>
      <c r="E92">
        <v>176</v>
      </c>
      <c r="F92">
        <v>0</v>
      </c>
      <c r="G92">
        <v>5</v>
      </c>
      <c r="H92">
        <v>569</v>
      </c>
      <c r="I92" s="8">
        <v>1</v>
      </c>
      <c r="J92" s="8">
        <v>0.99128919860627174</v>
      </c>
      <c r="K92" s="8">
        <v>0.97237569060773477</v>
      </c>
      <c r="L92" s="8">
        <v>0.99333333333333329</v>
      </c>
      <c r="M92" s="8">
        <v>0.98599439775910369</v>
      </c>
      <c r="N92" s="9">
        <v>0.72</v>
      </c>
      <c r="O92" s="9">
        <v>0.72</v>
      </c>
      <c r="P92" s="13">
        <v>0.99564459930313498</v>
      </c>
      <c r="Q92" t="s">
        <v>223</v>
      </c>
      <c r="R92">
        <v>1</v>
      </c>
      <c r="S92">
        <v>0</v>
      </c>
      <c r="T92">
        <v>0</v>
      </c>
      <c r="U92">
        <v>1</v>
      </c>
    </row>
    <row r="93" spans="1:21" x14ac:dyDescent="0.2">
      <c r="A93" t="s">
        <v>22</v>
      </c>
      <c r="B93">
        <v>39</v>
      </c>
      <c r="C93">
        <v>111</v>
      </c>
      <c r="D93">
        <v>198</v>
      </c>
      <c r="E93">
        <v>178</v>
      </c>
      <c r="F93">
        <v>23</v>
      </c>
      <c r="G93">
        <v>20</v>
      </c>
      <c r="H93">
        <v>529</v>
      </c>
      <c r="I93" s="8">
        <v>0.88557213930348255</v>
      </c>
      <c r="J93" s="8">
        <v>0.96357012750455373</v>
      </c>
      <c r="K93" s="8">
        <v>0.89898989898989901</v>
      </c>
      <c r="L93" s="8">
        <v>0.94266666666666665</v>
      </c>
      <c r="M93" s="8">
        <v>0.89223057644110271</v>
      </c>
      <c r="N93" s="9">
        <v>0.72666666666666668</v>
      </c>
      <c r="O93" s="9">
        <v>0.84</v>
      </c>
      <c r="P93" s="13">
        <v>0.99551151096094903</v>
      </c>
      <c r="Q93" t="s">
        <v>223</v>
      </c>
      <c r="R93">
        <v>1</v>
      </c>
      <c r="S93">
        <v>0</v>
      </c>
      <c r="T93">
        <v>1</v>
      </c>
      <c r="U93">
        <v>1</v>
      </c>
    </row>
    <row r="94" spans="1:21" x14ac:dyDescent="0.2">
      <c r="A94" t="s">
        <v>25</v>
      </c>
      <c r="B94">
        <v>40</v>
      </c>
      <c r="C94">
        <v>110</v>
      </c>
      <c r="D94">
        <v>193</v>
      </c>
      <c r="E94">
        <v>175</v>
      </c>
      <c r="F94">
        <v>22</v>
      </c>
      <c r="G94">
        <v>18</v>
      </c>
      <c r="H94">
        <v>535</v>
      </c>
      <c r="I94" s="8">
        <v>0.8883248730964467</v>
      </c>
      <c r="J94" s="8">
        <v>0.96745027124773963</v>
      </c>
      <c r="K94" s="8">
        <v>0.90673575129533679</v>
      </c>
      <c r="L94" s="8">
        <v>0.94666666666666666</v>
      </c>
      <c r="M94" s="8">
        <v>0.89743589743589747</v>
      </c>
      <c r="N94" s="9">
        <v>0.72</v>
      </c>
      <c r="O94" s="9">
        <v>0.81333333333333335</v>
      </c>
      <c r="P94" s="13">
        <v>0.99478260869565205</v>
      </c>
      <c r="Q94" t="s">
        <v>223</v>
      </c>
      <c r="R94">
        <v>1</v>
      </c>
      <c r="S94">
        <v>0</v>
      </c>
      <c r="T94">
        <v>1</v>
      </c>
      <c r="U94">
        <v>1</v>
      </c>
    </row>
    <row r="95" spans="1:21" x14ac:dyDescent="0.2">
      <c r="A95" t="s">
        <v>23</v>
      </c>
      <c r="B95">
        <v>35</v>
      </c>
      <c r="C95">
        <v>115</v>
      </c>
      <c r="D95">
        <v>226</v>
      </c>
      <c r="E95">
        <v>186</v>
      </c>
      <c r="F95">
        <v>19</v>
      </c>
      <c r="G95">
        <v>40</v>
      </c>
      <c r="H95">
        <v>505</v>
      </c>
      <c r="I95" s="8">
        <v>0.90731707317073174</v>
      </c>
      <c r="J95" s="8">
        <v>0.92660550458715596</v>
      </c>
      <c r="K95" s="8">
        <v>0.82300884955752207</v>
      </c>
      <c r="L95" s="8">
        <v>0.92133333333333334</v>
      </c>
      <c r="M95" s="8">
        <v>0.86310904872389793</v>
      </c>
      <c r="N95" s="9">
        <v>0.7533333333333333</v>
      </c>
      <c r="O95" s="9">
        <v>0.84666666666666668</v>
      </c>
      <c r="P95" s="13">
        <v>0.99421852360253105</v>
      </c>
      <c r="Q95" t="s">
        <v>223</v>
      </c>
      <c r="R95">
        <v>1</v>
      </c>
      <c r="S95">
        <v>0</v>
      </c>
      <c r="T95">
        <v>1</v>
      </c>
      <c r="U95">
        <v>1</v>
      </c>
    </row>
    <row r="96" spans="1:21" x14ac:dyDescent="0.2">
      <c r="A96" t="s">
        <v>24</v>
      </c>
      <c r="B96">
        <v>27</v>
      </c>
      <c r="C96">
        <v>123</v>
      </c>
      <c r="D96">
        <v>310</v>
      </c>
      <c r="E96">
        <v>194</v>
      </c>
      <c r="F96">
        <v>13</v>
      </c>
      <c r="G96">
        <v>116</v>
      </c>
      <c r="H96">
        <v>427</v>
      </c>
      <c r="I96" s="8">
        <v>0.9371980676328503</v>
      </c>
      <c r="J96" s="8">
        <v>0.78637200736648249</v>
      </c>
      <c r="K96" s="8">
        <v>0.62580645161290327</v>
      </c>
      <c r="L96" s="8">
        <v>0.82799999999999996</v>
      </c>
      <c r="M96" s="8">
        <v>0.75048355899419728</v>
      </c>
      <c r="N96" s="9">
        <v>0.78</v>
      </c>
      <c r="O96" s="9">
        <v>0.86</v>
      </c>
      <c r="P96" s="13">
        <v>0.99059000222502402</v>
      </c>
      <c r="Q96" t="s">
        <v>223</v>
      </c>
      <c r="R96">
        <v>1</v>
      </c>
      <c r="S96">
        <v>0</v>
      </c>
      <c r="T96">
        <v>1</v>
      </c>
      <c r="U96">
        <v>1</v>
      </c>
    </row>
    <row r="97" spans="1:21" x14ac:dyDescent="0.2">
      <c r="A97" t="s">
        <v>21</v>
      </c>
      <c r="B97">
        <v>39</v>
      </c>
      <c r="C97">
        <v>111</v>
      </c>
      <c r="D97">
        <v>197</v>
      </c>
      <c r="E97">
        <v>180</v>
      </c>
      <c r="F97">
        <v>23</v>
      </c>
      <c r="G97">
        <v>17</v>
      </c>
      <c r="H97">
        <v>530</v>
      </c>
      <c r="I97" s="8">
        <v>0.88669950738916259</v>
      </c>
      <c r="J97" s="8">
        <v>0.96892138939670935</v>
      </c>
      <c r="K97" s="8">
        <v>0.91370558375634514</v>
      </c>
      <c r="L97" s="8">
        <v>0.94666666666666666</v>
      </c>
      <c r="M97" s="8">
        <v>0.9</v>
      </c>
      <c r="N97" s="9">
        <v>0.72666666666666668</v>
      </c>
      <c r="O97" s="9">
        <v>0.84</v>
      </c>
      <c r="P97" s="13">
        <v>0.99727582846003804</v>
      </c>
      <c r="Q97" t="s">
        <v>223</v>
      </c>
      <c r="R97">
        <v>1</v>
      </c>
      <c r="S97">
        <v>0</v>
      </c>
      <c r="T97">
        <v>1</v>
      </c>
      <c r="U97">
        <v>1</v>
      </c>
    </row>
    <row r="98" spans="1:21" x14ac:dyDescent="0.2">
      <c r="A98" t="s">
        <v>28</v>
      </c>
      <c r="B98">
        <v>40</v>
      </c>
      <c r="C98">
        <v>110</v>
      </c>
      <c r="D98">
        <v>183</v>
      </c>
      <c r="E98">
        <v>178</v>
      </c>
      <c r="F98">
        <v>33</v>
      </c>
      <c r="G98">
        <v>5</v>
      </c>
      <c r="H98">
        <v>534</v>
      </c>
      <c r="I98" s="8">
        <v>0.84360189573459721</v>
      </c>
      <c r="J98" s="8">
        <v>0.99072356215213353</v>
      </c>
      <c r="K98" s="8">
        <v>0.97267759562841527</v>
      </c>
      <c r="L98" s="8">
        <v>0.94933333333333336</v>
      </c>
      <c r="M98" s="8">
        <v>0.90355329949238583</v>
      </c>
      <c r="N98" s="9">
        <v>0.72666666666666668</v>
      </c>
      <c r="O98" s="9">
        <v>0.8666666666666667</v>
      </c>
      <c r="P98" s="13">
        <v>0.99558026243419495</v>
      </c>
      <c r="Q98" t="s">
        <v>224</v>
      </c>
      <c r="R98">
        <v>1</v>
      </c>
      <c r="S98">
        <v>0</v>
      </c>
      <c r="T98">
        <v>2</v>
      </c>
      <c r="U98">
        <v>1</v>
      </c>
    </row>
    <row r="99" spans="1:21" x14ac:dyDescent="0.2">
      <c r="A99" t="s">
        <v>30</v>
      </c>
      <c r="B99">
        <v>40</v>
      </c>
      <c r="C99">
        <v>110</v>
      </c>
      <c r="D99">
        <v>183</v>
      </c>
      <c r="E99">
        <v>177</v>
      </c>
      <c r="F99">
        <v>30</v>
      </c>
      <c r="G99">
        <v>6</v>
      </c>
      <c r="H99">
        <v>537</v>
      </c>
      <c r="I99" s="8">
        <v>0.85507246376811596</v>
      </c>
      <c r="J99" s="8">
        <v>0.98895027624309395</v>
      </c>
      <c r="K99" s="8">
        <v>0.96721311475409832</v>
      </c>
      <c r="L99" s="8">
        <v>0.95199999999999996</v>
      </c>
      <c r="M99" s="8">
        <v>0.90769230769230769</v>
      </c>
      <c r="N99" s="9">
        <v>0.72666666666666668</v>
      </c>
      <c r="O99" s="9">
        <v>0.86</v>
      </c>
      <c r="P99" s="13">
        <v>0.99470523856006099</v>
      </c>
      <c r="Q99" t="s">
        <v>224</v>
      </c>
      <c r="R99">
        <v>1</v>
      </c>
      <c r="S99">
        <v>0</v>
      </c>
      <c r="T99">
        <v>2</v>
      </c>
      <c r="U99">
        <v>1</v>
      </c>
    </row>
    <row r="100" spans="1:21" x14ac:dyDescent="0.2">
      <c r="A100" t="s">
        <v>29</v>
      </c>
      <c r="B100">
        <v>40</v>
      </c>
      <c r="C100">
        <v>110</v>
      </c>
      <c r="D100">
        <v>182</v>
      </c>
      <c r="E100">
        <v>177</v>
      </c>
      <c r="F100">
        <v>31</v>
      </c>
      <c r="G100">
        <v>5</v>
      </c>
      <c r="H100">
        <v>537</v>
      </c>
      <c r="I100" s="8">
        <v>0.85096153846153844</v>
      </c>
      <c r="J100" s="8">
        <v>0.9907749077490775</v>
      </c>
      <c r="K100" s="8">
        <v>0.97252747252747251</v>
      </c>
      <c r="L100" s="8">
        <v>0.95199999999999996</v>
      </c>
      <c r="M100" s="8">
        <v>0.90769230769230769</v>
      </c>
      <c r="N100" s="9">
        <v>0.72666666666666668</v>
      </c>
      <c r="O100" s="9">
        <v>0.8666666666666667</v>
      </c>
      <c r="P100" s="13">
        <v>0.99561234852742497</v>
      </c>
      <c r="Q100" t="s">
        <v>224</v>
      </c>
      <c r="R100">
        <v>1</v>
      </c>
      <c r="S100">
        <v>0</v>
      </c>
      <c r="T100">
        <v>2</v>
      </c>
      <c r="U100">
        <v>1</v>
      </c>
    </row>
    <row r="101" spans="1:21" x14ac:dyDescent="0.2">
      <c r="A101" t="s">
        <v>31</v>
      </c>
      <c r="B101">
        <v>18</v>
      </c>
      <c r="C101">
        <v>132</v>
      </c>
      <c r="D101">
        <v>334</v>
      </c>
      <c r="E101">
        <v>197</v>
      </c>
      <c r="F101">
        <v>13</v>
      </c>
      <c r="G101">
        <v>137</v>
      </c>
      <c r="H101">
        <v>403</v>
      </c>
      <c r="I101" s="8">
        <v>0.93809523809523809</v>
      </c>
      <c r="J101" s="8">
        <v>0.74629629629629635</v>
      </c>
      <c r="K101" s="8">
        <v>0.58982035928143717</v>
      </c>
      <c r="L101" s="8">
        <v>0.8</v>
      </c>
      <c r="M101" s="8">
        <v>0.72426470588235292</v>
      </c>
      <c r="N101" s="9">
        <v>0.81333333333333335</v>
      </c>
      <c r="O101" s="9">
        <v>0.87333333333333329</v>
      </c>
      <c r="P101" s="13">
        <v>0.96856096419162596</v>
      </c>
      <c r="Q101" t="s">
        <v>224</v>
      </c>
      <c r="R101">
        <v>1</v>
      </c>
      <c r="S101">
        <v>0</v>
      </c>
      <c r="T101">
        <v>2</v>
      </c>
      <c r="U101">
        <v>1</v>
      </c>
    </row>
    <row r="102" spans="1:21" x14ac:dyDescent="0.2">
      <c r="A102" t="s">
        <v>32</v>
      </c>
      <c r="B102">
        <v>40</v>
      </c>
      <c r="C102">
        <v>110</v>
      </c>
      <c r="D102">
        <v>183</v>
      </c>
      <c r="E102">
        <v>177</v>
      </c>
      <c r="F102">
        <v>30</v>
      </c>
      <c r="G102">
        <v>6</v>
      </c>
      <c r="H102">
        <v>537</v>
      </c>
      <c r="I102" s="8">
        <v>0.85507246376811596</v>
      </c>
      <c r="J102" s="8">
        <v>0.98895027624309395</v>
      </c>
      <c r="K102" s="8">
        <v>0.96721311475409832</v>
      </c>
      <c r="L102" s="8">
        <v>0.95199999999999996</v>
      </c>
      <c r="M102" s="8">
        <v>0.90769230769230769</v>
      </c>
      <c r="N102" s="9">
        <v>0.72666666666666668</v>
      </c>
      <c r="O102" s="9">
        <v>0.86</v>
      </c>
      <c r="P102" s="13">
        <v>0.99470523856006099</v>
      </c>
      <c r="Q102" t="s">
        <v>224</v>
      </c>
      <c r="R102">
        <v>1</v>
      </c>
      <c r="S102">
        <v>0</v>
      </c>
      <c r="T102">
        <v>2</v>
      </c>
      <c r="U102">
        <v>1</v>
      </c>
    </row>
    <row r="103" spans="1:21" x14ac:dyDescent="0.2">
      <c r="A103" t="s">
        <v>33</v>
      </c>
      <c r="B103">
        <v>40</v>
      </c>
      <c r="C103">
        <v>110</v>
      </c>
      <c r="D103">
        <v>182</v>
      </c>
      <c r="E103">
        <v>178</v>
      </c>
      <c r="F103">
        <v>32</v>
      </c>
      <c r="G103">
        <v>4</v>
      </c>
      <c r="H103">
        <v>536</v>
      </c>
      <c r="I103" s="8">
        <v>0.84761904761904761</v>
      </c>
      <c r="J103" s="8">
        <v>0.99259259259259258</v>
      </c>
      <c r="K103" s="8">
        <v>0.97802197802197799</v>
      </c>
      <c r="L103" s="8">
        <v>0.95199999999999996</v>
      </c>
      <c r="M103" s="8">
        <v>0.90816326530612246</v>
      </c>
      <c r="N103" s="9">
        <v>0.72666666666666668</v>
      </c>
      <c r="O103" s="9">
        <v>0.87333333333333329</v>
      </c>
      <c r="P103" s="13">
        <v>0.99648385322542599</v>
      </c>
      <c r="Q103" t="s">
        <v>224</v>
      </c>
      <c r="R103">
        <v>1</v>
      </c>
      <c r="S103">
        <v>0</v>
      </c>
      <c r="T103">
        <v>2</v>
      </c>
      <c r="U103">
        <v>1</v>
      </c>
    </row>
    <row r="104" spans="1:21" x14ac:dyDescent="0.2">
      <c r="A104" t="s">
        <v>35</v>
      </c>
      <c r="B104">
        <v>40</v>
      </c>
      <c r="C104">
        <v>110</v>
      </c>
      <c r="D104">
        <v>182</v>
      </c>
      <c r="E104">
        <v>177</v>
      </c>
      <c r="F104">
        <v>32</v>
      </c>
      <c r="G104">
        <v>5</v>
      </c>
      <c r="H104">
        <v>536</v>
      </c>
      <c r="I104" s="8">
        <v>0.84688995215311003</v>
      </c>
      <c r="J104" s="8">
        <v>0.99075785582255083</v>
      </c>
      <c r="K104" s="8">
        <v>0.97252747252747251</v>
      </c>
      <c r="L104" s="8">
        <v>0.95066666666666666</v>
      </c>
      <c r="M104" s="8">
        <v>0.90537084398976986</v>
      </c>
      <c r="N104" s="9">
        <v>0.72666666666666668</v>
      </c>
      <c r="O104" s="9">
        <v>0.87333333333333329</v>
      </c>
      <c r="P104" s="13">
        <v>0.99561234852742497</v>
      </c>
      <c r="Q104" t="s">
        <v>224</v>
      </c>
      <c r="R104">
        <v>1</v>
      </c>
      <c r="S104">
        <v>0</v>
      </c>
      <c r="T104">
        <v>2</v>
      </c>
      <c r="U104">
        <v>1</v>
      </c>
    </row>
    <row r="105" spans="1:21" x14ac:dyDescent="0.2">
      <c r="A105" t="s">
        <v>34</v>
      </c>
      <c r="B105">
        <v>40</v>
      </c>
      <c r="C105">
        <v>110</v>
      </c>
      <c r="D105">
        <v>182</v>
      </c>
      <c r="E105">
        <v>177</v>
      </c>
      <c r="F105">
        <v>32</v>
      </c>
      <c r="G105">
        <v>5</v>
      </c>
      <c r="H105">
        <v>536</v>
      </c>
      <c r="I105" s="8">
        <v>0.84688995215311003</v>
      </c>
      <c r="J105" s="8">
        <v>0.99075785582255083</v>
      </c>
      <c r="K105" s="8">
        <v>0.97252747252747251</v>
      </c>
      <c r="L105" s="8">
        <v>0.95066666666666666</v>
      </c>
      <c r="M105" s="8">
        <v>0.90537084398976986</v>
      </c>
      <c r="N105" s="9">
        <v>0.72666666666666668</v>
      </c>
      <c r="O105" s="9">
        <v>0.87333333333333329</v>
      </c>
      <c r="P105" s="13">
        <v>0.99561234852742497</v>
      </c>
      <c r="Q105" t="s">
        <v>224</v>
      </c>
      <c r="R105">
        <v>1</v>
      </c>
      <c r="S105">
        <v>0</v>
      </c>
      <c r="T105">
        <v>2</v>
      </c>
      <c r="U105">
        <v>1</v>
      </c>
    </row>
    <row r="106" spans="1:21" x14ac:dyDescent="0.2">
      <c r="A106" t="s">
        <v>40</v>
      </c>
      <c r="B106">
        <v>35</v>
      </c>
      <c r="C106">
        <v>115</v>
      </c>
      <c r="D106">
        <v>277</v>
      </c>
      <c r="E106">
        <v>169</v>
      </c>
      <c r="F106">
        <v>25</v>
      </c>
      <c r="G106">
        <v>108</v>
      </c>
      <c r="H106">
        <v>448</v>
      </c>
      <c r="I106" s="8">
        <v>0.87113402061855671</v>
      </c>
      <c r="J106" s="8">
        <v>0.80575539568345322</v>
      </c>
      <c r="K106" s="8">
        <v>0.61010830324909748</v>
      </c>
      <c r="L106" s="8">
        <v>0.82266666666666666</v>
      </c>
      <c r="M106" s="8">
        <v>0.71762208067940547</v>
      </c>
      <c r="N106" s="9">
        <v>0.72666666666666668</v>
      </c>
      <c r="O106" s="9">
        <v>0.84666666666666668</v>
      </c>
      <c r="P106" s="13">
        <v>0.91566265060240903</v>
      </c>
      <c r="Q106" t="s">
        <v>225</v>
      </c>
      <c r="R106">
        <v>1</v>
      </c>
      <c r="S106">
        <v>0</v>
      </c>
      <c r="T106">
        <v>3</v>
      </c>
      <c r="U106">
        <v>1</v>
      </c>
    </row>
    <row r="107" spans="1:21" x14ac:dyDescent="0.2">
      <c r="A107" t="s">
        <v>44</v>
      </c>
      <c r="B107">
        <v>35</v>
      </c>
      <c r="C107">
        <v>115</v>
      </c>
      <c r="D107">
        <v>199</v>
      </c>
      <c r="E107">
        <v>177</v>
      </c>
      <c r="F107">
        <v>7</v>
      </c>
      <c r="G107">
        <v>22</v>
      </c>
      <c r="H107">
        <v>544</v>
      </c>
      <c r="I107" s="8">
        <v>0.96195652173913049</v>
      </c>
      <c r="J107" s="8">
        <v>0.96113074204946991</v>
      </c>
      <c r="K107" s="8">
        <v>0.88944723618090449</v>
      </c>
      <c r="L107" s="8">
        <v>0.96133333333333337</v>
      </c>
      <c r="M107" s="8">
        <v>0.92428198433420361</v>
      </c>
      <c r="N107" s="9">
        <v>0.73333333333333328</v>
      </c>
      <c r="O107" s="9">
        <v>0.78</v>
      </c>
      <c r="P107" s="13">
        <v>0.99127399650959802</v>
      </c>
      <c r="Q107" t="s">
        <v>225</v>
      </c>
      <c r="R107">
        <v>1</v>
      </c>
      <c r="S107">
        <v>0</v>
      </c>
      <c r="T107">
        <v>3</v>
      </c>
      <c r="U107">
        <v>1</v>
      </c>
    </row>
    <row r="108" spans="1:21" x14ac:dyDescent="0.2">
      <c r="A108" t="s">
        <v>38</v>
      </c>
      <c r="B108">
        <v>32</v>
      </c>
      <c r="C108">
        <v>118</v>
      </c>
      <c r="D108">
        <v>316</v>
      </c>
      <c r="E108">
        <v>174</v>
      </c>
      <c r="F108">
        <v>22</v>
      </c>
      <c r="G108">
        <v>142</v>
      </c>
      <c r="H108">
        <v>412</v>
      </c>
      <c r="I108" s="8">
        <v>0.88775510204081631</v>
      </c>
      <c r="J108" s="8">
        <v>0.7436823104693141</v>
      </c>
      <c r="K108" s="8">
        <v>0.55063291139240511</v>
      </c>
      <c r="L108" s="8">
        <v>0.78133333333333332</v>
      </c>
      <c r="M108" s="8">
        <v>0.6796875</v>
      </c>
      <c r="N108" s="9">
        <v>0.76666666666666672</v>
      </c>
      <c r="O108" s="9">
        <v>0.85333333333333339</v>
      </c>
      <c r="P108" s="13">
        <v>0.91613785121328195</v>
      </c>
      <c r="Q108" t="s">
        <v>225</v>
      </c>
      <c r="R108">
        <v>1</v>
      </c>
      <c r="S108">
        <v>0</v>
      </c>
      <c r="T108">
        <v>3</v>
      </c>
      <c r="U108">
        <v>1</v>
      </c>
    </row>
    <row r="109" spans="1:21" x14ac:dyDescent="0.2">
      <c r="A109" t="s">
        <v>42</v>
      </c>
      <c r="B109">
        <v>13</v>
      </c>
      <c r="C109">
        <v>137</v>
      </c>
      <c r="D109">
        <v>374</v>
      </c>
      <c r="E109">
        <v>177</v>
      </c>
      <c r="F109">
        <v>0</v>
      </c>
      <c r="G109">
        <v>197</v>
      </c>
      <c r="H109">
        <v>376</v>
      </c>
      <c r="I109" s="8">
        <v>1</v>
      </c>
      <c r="J109" s="8">
        <v>0.65619546247818494</v>
      </c>
      <c r="K109" s="8">
        <v>0.4732620320855615</v>
      </c>
      <c r="L109" s="8">
        <v>0.73733333333333329</v>
      </c>
      <c r="M109" s="8">
        <v>0.64246823956442833</v>
      </c>
      <c r="N109" s="9">
        <v>0.72</v>
      </c>
      <c r="O109" s="9">
        <v>0.72</v>
      </c>
      <c r="P109" s="13">
        <v>0.78097238244544998</v>
      </c>
      <c r="Q109" t="s">
        <v>225</v>
      </c>
      <c r="R109">
        <v>1</v>
      </c>
      <c r="S109">
        <v>0</v>
      </c>
      <c r="T109">
        <v>3</v>
      </c>
      <c r="U109">
        <v>1</v>
      </c>
    </row>
    <row r="110" spans="1:21" x14ac:dyDescent="0.2">
      <c r="A110" t="s">
        <v>39</v>
      </c>
      <c r="B110">
        <v>27</v>
      </c>
      <c r="C110">
        <v>123</v>
      </c>
      <c r="D110">
        <v>372</v>
      </c>
      <c r="E110">
        <v>183</v>
      </c>
      <c r="F110">
        <v>13</v>
      </c>
      <c r="G110">
        <v>189</v>
      </c>
      <c r="H110">
        <v>365</v>
      </c>
      <c r="I110" s="8">
        <v>0.93367346938775508</v>
      </c>
      <c r="J110" s="8">
        <v>0.65884476534296033</v>
      </c>
      <c r="K110" s="8">
        <v>0.49193548387096775</v>
      </c>
      <c r="L110" s="8">
        <v>0.73066666666666669</v>
      </c>
      <c r="M110" s="8">
        <v>0.64436619718309862</v>
      </c>
      <c r="N110" s="9">
        <v>0.77333333333333332</v>
      </c>
      <c r="O110" s="9">
        <v>0.83333333333333337</v>
      </c>
      <c r="P110" s="13">
        <v>0.90770135214579595</v>
      </c>
      <c r="Q110" t="s">
        <v>225</v>
      </c>
      <c r="R110">
        <v>1</v>
      </c>
      <c r="S110">
        <v>0</v>
      </c>
      <c r="T110">
        <v>3</v>
      </c>
      <c r="U110">
        <v>1</v>
      </c>
    </row>
    <row r="111" spans="1:21" x14ac:dyDescent="0.2">
      <c r="A111" t="s">
        <v>43</v>
      </c>
      <c r="B111">
        <v>12</v>
      </c>
      <c r="C111">
        <v>138</v>
      </c>
      <c r="D111">
        <v>408</v>
      </c>
      <c r="E111">
        <v>170</v>
      </c>
      <c r="F111">
        <v>0</v>
      </c>
      <c r="G111">
        <v>238</v>
      </c>
      <c r="H111">
        <v>342</v>
      </c>
      <c r="I111" s="8">
        <v>1</v>
      </c>
      <c r="J111" s="8">
        <v>0.58965517241379306</v>
      </c>
      <c r="K111" s="8">
        <v>0.41666666666666669</v>
      </c>
      <c r="L111" s="8">
        <v>0.68266666666666664</v>
      </c>
      <c r="M111" s="8">
        <v>0.58823529411764708</v>
      </c>
      <c r="N111" s="9">
        <v>0.69333333333333336</v>
      </c>
      <c r="O111" s="9">
        <v>0.69333333333333336</v>
      </c>
      <c r="P111" s="13">
        <v>0.74098884381338703</v>
      </c>
      <c r="Q111" t="s">
        <v>225</v>
      </c>
      <c r="R111">
        <v>1</v>
      </c>
      <c r="S111">
        <v>0</v>
      </c>
      <c r="T111">
        <v>3</v>
      </c>
      <c r="U111">
        <v>1</v>
      </c>
    </row>
    <row r="112" spans="1:21" x14ac:dyDescent="0.2">
      <c r="A112" t="s">
        <v>37</v>
      </c>
      <c r="B112">
        <v>35</v>
      </c>
      <c r="C112">
        <v>115</v>
      </c>
      <c r="D112">
        <v>271</v>
      </c>
      <c r="E112">
        <v>172</v>
      </c>
      <c r="F112">
        <v>27</v>
      </c>
      <c r="G112">
        <v>99</v>
      </c>
      <c r="H112">
        <v>452</v>
      </c>
      <c r="I112" s="8">
        <v>0.86432160804020097</v>
      </c>
      <c r="J112" s="8">
        <v>0.82032667876588017</v>
      </c>
      <c r="K112" s="8">
        <v>0.63468634686346859</v>
      </c>
      <c r="L112" s="8">
        <v>0.83199999999999996</v>
      </c>
      <c r="M112" s="8">
        <v>0.73191489361702122</v>
      </c>
      <c r="N112" s="9">
        <v>0.74</v>
      </c>
      <c r="O112" s="9">
        <v>0.86</v>
      </c>
      <c r="P112" s="13">
        <v>0.91782006920415204</v>
      </c>
      <c r="Q112" t="s">
        <v>225</v>
      </c>
      <c r="R112">
        <v>1</v>
      </c>
      <c r="S112">
        <v>0</v>
      </c>
      <c r="T112">
        <v>3</v>
      </c>
      <c r="U112">
        <v>1</v>
      </c>
    </row>
    <row r="113" spans="1:21" x14ac:dyDescent="0.2">
      <c r="A113" t="s">
        <v>41</v>
      </c>
      <c r="B113">
        <v>37</v>
      </c>
      <c r="C113">
        <v>113</v>
      </c>
      <c r="D113">
        <v>190</v>
      </c>
      <c r="E113">
        <v>177</v>
      </c>
      <c r="F113">
        <v>9</v>
      </c>
      <c r="G113">
        <v>13</v>
      </c>
      <c r="H113">
        <v>551</v>
      </c>
      <c r="I113" s="8">
        <v>0.95161290322580649</v>
      </c>
      <c r="J113" s="8">
        <v>0.97695035460992907</v>
      </c>
      <c r="K113" s="8">
        <v>0.93157894736842106</v>
      </c>
      <c r="L113" s="8">
        <v>0.97066666666666668</v>
      </c>
      <c r="M113" s="8">
        <v>0.94148936170212771</v>
      </c>
      <c r="N113" s="9">
        <v>0.73333333333333328</v>
      </c>
      <c r="O113" s="9">
        <v>0.79333333333333333</v>
      </c>
      <c r="P113" s="13">
        <v>0.99127399650959802</v>
      </c>
      <c r="Q113" t="s">
        <v>225</v>
      </c>
      <c r="R113">
        <v>1</v>
      </c>
      <c r="S113">
        <v>0</v>
      </c>
      <c r="T113">
        <v>3</v>
      </c>
      <c r="U113">
        <v>1</v>
      </c>
    </row>
    <row r="114" spans="1:21" x14ac:dyDescent="0.2">
      <c r="A114" t="s">
        <v>14</v>
      </c>
      <c r="B114">
        <v>15</v>
      </c>
      <c r="C114">
        <v>135</v>
      </c>
      <c r="D114">
        <v>397</v>
      </c>
      <c r="E114">
        <v>185</v>
      </c>
      <c r="F114">
        <v>10</v>
      </c>
      <c r="G114">
        <v>212</v>
      </c>
      <c r="H114">
        <v>343</v>
      </c>
      <c r="I114" s="8">
        <v>0.94871794871794868</v>
      </c>
      <c r="J114" s="8">
        <v>0.61801801801801803</v>
      </c>
      <c r="K114" s="8">
        <v>0.46599496221662468</v>
      </c>
      <c r="L114" s="8">
        <v>0.70399999999999996</v>
      </c>
      <c r="M114" s="8">
        <v>0.625</v>
      </c>
      <c r="N114" s="9">
        <v>0.77333333333333332</v>
      </c>
      <c r="O114" s="9">
        <v>0.80666666666666664</v>
      </c>
      <c r="P114" s="13">
        <v>0.83893805309734504</v>
      </c>
      <c r="Q114" t="s">
        <v>277</v>
      </c>
      <c r="R114">
        <v>1</v>
      </c>
      <c r="S114">
        <v>0</v>
      </c>
      <c r="T114">
        <v>4</v>
      </c>
      <c r="U114">
        <v>1</v>
      </c>
    </row>
    <row r="115" spans="1:21" x14ac:dyDescent="0.2">
      <c r="A115" t="s">
        <v>16</v>
      </c>
      <c r="B115">
        <v>9</v>
      </c>
      <c r="C115">
        <v>141</v>
      </c>
      <c r="D115">
        <v>469</v>
      </c>
      <c r="E115">
        <v>188</v>
      </c>
      <c r="F115">
        <v>4</v>
      </c>
      <c r="G115">
        <v>281</v>
      </c>
      <c r="H115">
        <v>277</v>
      </c>
      <c r="I115" s="8">
        <v>0.97916666666666663</v>
      </c>
      <c r="J115" s="8">
        <v>0.49641577060931902</v>
      </c>
      <c r="K115" s="8">
        <v>0.40085287846481876</v>
      </c>
      <c r="L115" s="8">
        <v>0.62</v>
      </c>
      <c r="M115" s="8">
        <v>0.56883509833585477</v>
      </c>
      <c r="N115" s="9">
        <v>0.8</v>
      </c>
      <c r="O115" s="9">
        <v>0.81333333333333335</v>
      </c>
      <c r="P115" s="13">
        <v>0.77402135231316704</v>
      </c>
      <c r="Q115" t="s">
        <v>277</v>
      </c>
      <c r="R115">
        <v>1</v>
      </c>
      <c r="S115">
        <v>0</v>
      </c>
      <c r="T115">
        <v>4</v>
      </c>
      <c r="U115">
        <v>1</v>
      </c>
    </row>
    <row r="116" spans="1:21" x14ac:dyDescent="0.2">
      <c r="A116" t="s">
        <v>18</v>
      </c>
      <c r="B116">
        <v>16</v>
      </c>
      <c r="C116">
        <v>134</v>
      </c>
      <c r="D116">
        <v>400</v>
      </c>
      <c r="E116">
        <v>188</v>
      </c>
      <c r="F116">
        <v>7</v>
      </c>
      <c r="G116">
        <v>212</v>
      </c>
      <c r="H116">
        <v>343</v>
      </c>
      <c r="I116" s="8">
        <v>0.96410256410256412</v>
      </c>
      <c r="J116" s="8">
        <v>0.61801801801801803</v>
      </c>
      <c r="K116" s="8">
        <v>0.47</v>
      </c>
      <c r="L116" s="8">
        <v>0.70799999999999996</v>
      </c>
      <c r="M116" s="8">
        <v>0.63193277310924367</v>
      </c>
      <c r="N116" s="9">
        <v>0.79333333333333333</v>
      </c>
      <c r="O116" s="9">
        <v>0.82666666666666666</v>
      </c>
      <c r="P116" s="13">
        <v>0.84074733096085397</v>
      </c>
      <c r="Q116" t="s">
        <v>277</v>
      </c>
      <c r="R116">
        <v>1</v>
      </c>
      <c r="S116">
        <v>0</v>
      </c>
      <c r="T116">
        <v>4</v>
      </c>
      <c r="U116">
        <v>1</v>
      </c>
    </row>
    <row r="117" spans="1:21" x14ac:dyDescent="0.2">
      <c r="A117" t="s">
        <v>13</v>
      </c>
      <c r="B117">
        <v>37</v>
      </c>
      <c r="C117">
        <v>113</v>
      </c>
      <c r="D117">
        <v>200</v>
      </c>
      <c r="E117">
        <v>182</v>
      </c>
      <c r="F117">
        <v>22</v>
      </c>
      <c r="G117">
        <v>18</v>
      </c>
      <c r="H117">
        <v>528</v>
      </c>
      <c r="I117" s="8">
        <v>0.89215686274509809</v>
      </c>
      <c r="J117" s="8">
        <v>0.96703296703296704</v>
      </c>
      <c r="K117" s="8">
        <v>0.91</v>
      </c>
      <c r="L117" s="8">
        <v>0.94666666666666666</v>
      </c>
      <c r="M117" s="8">
        <v>0.90099009900990101</v>
      </c>
      <c r="N117" s="9">
        <v>0.74</v>
      </c>
      <c r="O117" s="9">
        <v>0.84666666666666668</v>
      </c>
      <c r="P117" s="13">
        <v>0.99436522984058195</v>
      </c>
      <c r="Q117" t="s">
        <v>277</v>
      </c>
      <c r="R117">
        <v>1</v>
      </c>
      <c r="S117">
        <v>0</v>
      </c>
      <c r="T117">
        <v>4</v>
      </c>
      <c r="U117">
        <v>1</v>
      </c>
    </row>
    <row r="118" spans="1:21" x14ac:dyDescent="0.2">
      <c r="A118" t="s">
        <v>15</v>
      </c>
      <c r="B118">
        <v>19</v>
      </c>
      <c r="C118">
        <v>131</v>
      </c>
      <c r="D118">
        <v>337</v>
      </c>
      <c r="E118">
        <v>196</v>
      </c>
      <c r="F118">
        <v>12</v>
      </c>
      <c r="G118">
        <v>141</v>
      </c>
      <c r="H118">
        <v>401</v>
      </c>
      <c r="I118" s="8">
        <v>0.94230769230769229</v>
      </c>
      <c r="J118" s="8">
        <v>0.73985239852398521</v>
      </c>
      <c r="K118" s="8">
        <v>0.58160237388724034</v>
      </c>
      <c r="L118" s="8">
        <v>0.79600000000000004</v>
      </c>
      <c r="M118" s="8">
        <v>0.7192660550458716</v>
      </c>
      <c r="N118" s="9">
        <v>0.80666666666666664</v>
      </c>
      <c r="O118" s="9">
        <v>0.86</v>
      </c>
      <c r="P118" s="13">
        <v>0.88357400722021595</v>
      </c>
      <c r="Q118" t="s">
        <v>277</v>
      </c>
      <c r="R118">
        <v>1</v>
      </c>
      <c r="S118">
        <v>0</v>
      </c>
      <c r="T118">
        <v>4</v>
      </c>
      <c r="U118">
        <v>1</v>
      </c>
    </row>
    <row r="119" spans="1:21" x14ac:dyDescent="0.2">
      <c r="A119" t="s">
        <v>17</v>
      </c>
      <c r="B119">
        <v>35</v>
      </c>
      <c r="C119">
        <v>115</v>
      </c>
      <c r="D119">
        <v>202</v>
      </c>
      <c r="E119">
        <v>184</v>
      </c>
      <c r="F119">
        <v>22</v>
      </c>
      <c r="G119">
        <v>18</v>
      </c>
      <c r="H119">
        <v>526</v>
      </c>
      <c r="I119" s="8">
        <v>0.89320388349514568</v>
      </c>
      <c r="J119" s="8">
        <v>0.96691176470588236</v>
      </c>
      <c r="K119" s="8">
        <v>0.91089108910891092</v>
      </c>
      <c r="L119" s="8">
        <v>0.94666666666666666</v>
      </c>
      <c r="M119" s="8">
        <v>0.90196078431372551</v>
      </c>
      <c r="N119" s="9">
        <v>0.7533333333333333</v>
      </c>
      <c r="O119" s="9">
        <v>0.85333333333333339</v>
      </c>
      <c r="P119" s="13">
        <v>0.99434917037947401</v>
      </c>
      <c r="Q119" t="s">
        <v>277</v>
      </c>
      <c r="R119">
        <v>1</v>
      </c>
      <c r="S119">
        <v>0</v>
      </c>
      <c r="T119">
        <v>4</v>
      </c>
      <c r="U119">
        <v>1</v>
      </c>
    </row>
  </sheetData>
  <sortState xmlns:xlrd2="http://schemas.microsoft.com/office/spreadsheetml/2017/richdata2" ref="A2:U119">
    <sortCondition ref="U2:U119"/>
    <sortCondition ref="S2:S119"/>
    <sortCondition ref="R2:R119"/>
    <sortCondition ref="T2:T119"/>
    <sortCondition ref="A2:A119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6E700-17B0-B741-8222-F61447189D5E}">
  <sheetPr filterMode="1"/>
  <dimension ref="A1:Z119"/>
  <sheetViews>
    <sheetView workbookViewId="0">
      <pane ySplit="1" topLeftCell="A2" activePane="bottomLeft" state="frozen"/>
      <selection pane="bottomLeft" activeCell="A7" sqref="A7:XFD7"/>
    </sheetView>
  </sheetViews>
  <sheetFormatPr baseColWidth="10" defaultColWidth="22.1640625" defaultRowHeight="16" x14ac:dyDescent="0.2"/>
  <cols>
    <col min="1" max="1" width="24.5" bestFit="1" customWidth="1"/>
    <col min="2" max="2" width="4.1640625" bestFit="1" customWidth="1"/>
    <col min="3" max="3" width="5" bestFit="1" customWidth="1"/>
    <col min="4" max="4" width="7.5" customWidth="1"/>
    <col min="5" max="5" width="4.1640625" bestFit="1" customWidth="1"/>
    <col min="6" max="6" width="3.5" bestFit="1" customWidth="1"/>
    <col min="7" max="8" width="4.1640625" bestFit="1" customWidth="1"/>
    <col min="9" max="9" width="6.1640625" bestFit="1" customWidth="1"/>
    <col min="10" max="10" width="9.6640625" bestFit="1" customWidth="1"/>
    <col min="11" max="12" width="8.5" bestFit="1" customWidth="1"/>
    <col min="13" max="13" width="8.5" customWidth="1"/>
    <col min="14" max="14" width="8.1640625" bestFit="1" customWidth="1"/>
    <col min="15" max="15" width="8" customWidth="1"/>
    <col min="16" max="16" width="6.83203125" customWidth="1"/>
    <col min="17" max="19" width="7.5" customWidth="1"/>
    <col min="20" max="20" width="4.1640625" bestFit="1" customWidth="1"/>
    <col min="21" max="21" width="6.1640625" customWidth="1"/>
    <col min="22" max="22" width="15.83203125" bestFit="1" customWidth="1"/>
    <col min="23" max="23" width="3.1640625" bestFit="1" customWidth="1"/>
    <col min="24" max="24" width="8" bestFit="1" customWidth="1"/>
    <col min="25" max="25" width="5.83203125" bestFit="1" customWidth="1"/>
    <col min="26" max="26" width="7.5" bestFit="1" customWidth="1"/>
  </cols>
  <sheetData>
    <row r="1" spans="1:26" ht="33" customHeight="1" x14ac:dyDescent="0.2">
      <c r="A1" s="62" t="s">
        <v>0</v>
      </c>
      <c r="B1" s="62" t="s">
        <v>48</v>
      </c>
      <c r="C1" s="62" t="s">
        <v>47</v>
      </c>
      <c r="D1" s="64" t="s">
        <v>1</v>
      </c>
      <c r="E1" s="62" t="s">
        <v>2</v>
      </c>
      <c r="F1" s="62" t="s">
        <v>3</v>
      </c>
      <c r="G1" s="62" t="s">
        <v>4</v>
      </c>
      <c r="H1" s="62" t="s">
        <v>5</v>
      </c>
      <c r="I1" s="62" t="s">
        <v>6</v>
      </c>
      <c r="J1" s="62" t="s">
        <v>7</v>
      </c>
      <c r="K1" s="62" t="s">
        <v>8</v>
      </c>
      <c r="L1" s="62" t="s">
        <v>9</v>
      </c>
      <c r="M1" s="64" t="s">
        <v>228</v>
      </c>
      <c r="N1" s="62" t="s">
        <v>10</v>
      </c>
      <c r="O1" s="64" t="s">
        <v>178</v>
      </c>
      <c r="P1" s="64" t="s">
        <v>179</v>
      </c>
      <c r="Q1" s="64" t="s">
        <v>12</v>
      </c>
      <c r="R1" s="64" t="s">
        <v>229</v>
      </c>
      <c r="S1" s="64" t="s">
        <v>230</v>
      </c>
      <c r="T1" s="66" t="s">
        <v>52</v>
      </c>
      <c r="U1" s="66" t="s">
        <v>53</v>
      </c>
      <c r="V1" s="62" t="s">
        <v>211</v>
      </c>
      <c r="W1" s="63" t="s">
        <v>219</v>
      </c>
      <c r="X1" s="63" t="s">
        <v>220</v>
      </c>
      <c r="Y1" s="63" t="s">
        <v>221</v>
      </c>
      <c r="Z1" s="63" t="s">
        <v>222</v>
      </c>
    </row>
    <row r="2" spans="1:26" x14ac:dyDescent="0.2">
      <c r="A2" t="s">
        <v>46</v>
      </c>
      <c r="B2">
        <v>84</v>
      </c>
      <c r="C2">
        <v>66</v>
      </c>
      <c r="D2">
        <v>122</v>
      </c>
      <c r="E2">
        <v>122</v>
      </c>
      <c r="F2">
        <v>0</v>
      </c>
      <c r="G2">
        <v>0</v>
      </c>
      <c r="H2">
        <v>628</v>
      </c>
      <c r="I2" s="8">
        <v>1</v>
      </c>
      <c r="J2" s="8">
        <v>1</v>
      </c>
      <c r="K2" s="8">
        <v>1</v>
      </c>
      <c r="L2" s="8">
        <v>1</v>
      </c>
      <c r="M2" s="8">
        <f t="shared" ref="M2:M33" si="0">(I2+J2)/2</f>
        <v>1</v>
      </c>
      <c r="N2" s="8">
        <v>1</v>
      </c>
      <c r="O2" s="9">
        <v>0.56000000000000005</v>
      </c>
      <c r="P2" s="9">
        <v>0.56000000000000005</v>
      </c>
      <c r="Q2" s="13">
        <v>1</v>
      </c>
      <c r="R2" s="14">
        <f t="shared" ref="R2:R33" si="1">P2*150</f>
        <v>84.000000000000014</v>
      </c>
      <c r="S2" s="14">
        <f t="shared" ref="S2:S33" si="2">150-R2</f>
        <v>65.999999999999986</v>
      </c>
      <c r="T2" s="14">
        <f t="shared" ref="T2:T33" si="3">R2-B2</f>
        <v>0</v>
      </c>
      <c r="U2" s="8">
        <f t="shared" ref="U2:U23" si="4">R2/$R$2</f>
        <v>1</v>
      </c>
      <c r="V2" t="s">
        <v>218</v>
      </c>
      <c r="W2">
        <v>0</v>
      </c>
      <c r="X2">
        <v>0</v>
      </c>
      <c r="Y2">
        <v>0</v>
      </c>
      <c r="Z2">
        <v>0</v>
      </c>
    </row>
    <row r="3" spans="1:26" x14ac:dyDescent="0.2">
      <c r="A3" t="s">
        <v>22</v>
      </c>
      <c r="B3">
        <v>84</v>
      </c>
      <c r="C3">
        <v>66</v>
      </c>
      <c r="D3">
        <v>122</v>
      </c>
      <c r="E3">
        <v>122</v>
      </c>
      <c r="F3">
        <v>34</v>
      </c>
      <c r="G3">
        <v>0</v>
      </c>
      <c r="H3">
        <v>594</v>
      </c>
      <c r="I3" s="8">
        <v>0.78205128205128205</v>
      </c>
      <c r="J3" s="8">
        <v>1</v>
      </c>
      <c r="K3" s="8">
        <v>1</v>
      </c>
      <c r="L3" s="8">
        <v>0.95466666666666666</v>
      </c>
      <c r="M3" s="8">
        <f t="shared" si="0"/>
        <v>0.89102564102564097</v>
      </c>
      <c r="N3" s="8">
        <v>0.87769784172661869</v>
      </c>
      <c r="O3" s="9">
        <v>0.56000000000000005</v>
      </c>
      <c r="P3" s="9">
        <v>0.72</v>
      </c>
      <c r="Q3" s="13">
        <v>1</v>
      </c>
      <c r="R3" s="14">
        <f t="shared" si="1"/>
        <v>108</v>
      </c>
      <c r="S3" s="14">
        <f t="shared" si="2"/>
        <v>42</v>
      </c>
      <c r="T3" s="14">
        <f t="shared" si="3"/>
        <v>24</v>
      </c>
      <c r="U3" s="8">
        <f t="shared" si="4"/>
        <v>1.2857142857142856</v>
      </c>
      <c r="V3" t="s">
        <v>218</v>
      </c>
      <c r="W3">
        <v>0</v>
      </c>
      <c r="X3">
        <v>0</v>
      </c>
      <c r="Y3">
        <v>1</v>
      </c>
      <c r="Z3">
        <v>0</v>
      </c>
    </row>
    <row r="4" spans="1:26" x14ac:dyDescent="0.2">
      <c r="A4" t="s">
        <v>25</v>
      </c>
      <c r="B4">
        <v>84</v>
      </c>
      <c r="C4">
        <v>66</v>
      </c>
      <c r="D4">
        <v>122</v>
      </c>
      <c r="E4">
        <v>122</v>
      </c>
      <c r="F4">
        <v>64</v>
      </c>
      <c r="G4">
        <v>0</v>
      </c>
      <c r="H4">
        <v>564</v>
      </c>
      <c r="I4" s="8">
        <v>0.65591397849462363</v>
      </c>
      <c r="J4" s="8">
        <v>1</v>
      </c>
      <c r="K4" s="8">
        <v>1</v>
      </c>
      <c r="L4" s="8">
        <v>0.91466666666666663</v>
      </c>
      <c r="M4" s="8">
        <f t="shared" si="0"/>
        <v>0.82795698924731176</v>
      </c>
      <c r="N4" s="8">
        <v>0.79220779220779225</v>
      </c>
      <c r="O4" s="9">
        <v>0.56000000000000005</v>
      </c>
      <c r="P4" s="9">
        <v>0.9</v>
      </c>
      <c r="Q4" s="13">
        <v>1</v>
      </c>
      <c r="R4" s="14">
        <f t="shared" si="1"/>
        <v>135</v>
      </c>
      <c r="S4" s="14">
        <f t="shared" si="2"/>
        <v>15</v>
      </c>
      <c r="T4" s="14">
        <f t="shared" si="3"/>
        <v>51</v>
      </c>
      <c r="U4" s="8">
        <f t="shared" si="4"/>
        <v>1.6071428571428568</v>
      </c>
      <c r="V4" t="s">
        <v>218</v>
      </c>
      <c r="W4">
        <v>0</v>
      </c>
      <c r="X4">
        <v>0</v>
      </c>
      <c r="Y4">
        <v>1</v>
      </c>
      <c r="Z4">
        <v>0</v>
      </c>
    </row>
    <row r="5" spans="1:26" x14ac:dyDescent="0.2">
      <c r="A5" t="s">
        <v>23</v>
      </c>
      <c r="B5">
        <v>87</v>
      </c>
      <c r="C5">
        <v>63</v>
      </c>
      <c r="D5">
        <v>146</v>
      </c>
      <c r="E5">
        <v>126</v>
      </c>
      <c r="F5">
        <v>67</v>
      </c>
      <c r="G5">
        <v>20</v>
      </c>
      <c r="H5">
        <v>537</v>
      </c>
      <c r="I5" s="8">
        <v>0.65284974093264247</v>
      </c>
      <c r="J5" s="8">
        <v>0.96409335727109513</v>
      </c>
      <c r="K5" s="8">
        <v>0.86301369863013699</v>
      </c>
      <c r="L5" s="8">
        <v>0.88400000000000001</v>
      </c>
      <c r="M5" s="8">
        <f t="shared" si="0"/>
        <v>0.8084715491018688</v>
      </c>
      <c r="N5" s="8">
        <v>0.74336283185840712</v>
      </c>
      <c r="O5" s="9">
        <v>0.57333333333333336</v>
      </c>
      <c r="P5" s="9">
        <v>0.94</v>
      </c>
      <c r="Q5" s="13">
        <v>0.999160561660561</v>
      </c>
      <c r="R5" s="14">
        <f t="shared" si="1"/>
        <v>141</v>
      </c>
      <c r="S5" s="14">
        <f t="shared" si="2"/>
        <v>9</v>
      </c>
      <c r="T5" s="14">
        <f t="shared" si="3"/>
        <v>54</v>
      </c>
      <c r="U5" s="8">
        <f t="shared" si="4"/>
        <v>1.6785714285714284</v>
      </c>
      <c r="V5" t="s">
        <v>218</v>
      </c>
      <c r="W5">
        <v>0</v>
      </c>
      <c r="X5">
        <v>0</v>
      </c>
      <c r="Y5">
        <v>1</v>
      </c>
      <c r="Z5">
        <v>0</v>
      </c>
    </row>
    <row r="6" spans="1:26" x14ac:dyDescent="0.2">
      <c r="A6" t="s">
        <v>24</v>
      </c>
      <c r="B6">
        <v>116</v>
      </c>
      <c r="C6">
        <v>34</v>
      </c>
      <c r="D6">
        <v>231</v>
      </c>
      <c r="E6">
        <v>159</v>
      </c>
      <c r="F6">
        <v>36</v>
      </c>
      <c r="G6">
        <v>72</v>
      </c>
      <c r="H6">
        <v>483</v>
      </c>
      <c r="I6" s="8">
        <v>0.81538461538461537</v>
      </c>
      <c r="J6" s="8">
        <v>0.87027027027027026</v>
      </c>
      <c r="K6" s="8">
        <v>0.68831168831168832</v>
      </c>
      <c r="L6" s="8">
        <v>0.85599999999999998</v>
      </c>
      <c r="M6" s="8">
        <f t="shared" si="0"/>
        <v>0.84282744282744282</v>
      </c>
      <c r="N6" s="8">
        <v>0.74647887323943662</v>
      </c>
      <c r="O6" s="9">
        <v>0.72666666666666668</v>
      </c>
      <c r="P6" s="9">
        <v>0.94</v>
      </c>
      <c r="Q6" s="13">
        <v>0.98794815311432405</v>
      </c>
      <c r="R6" s="14">
        <f t="shared" si="1"/>
        <v>141</v>
      </c>
      <c r="S6" s="14">
        <f t="shared" si="2"/>
        <v>9</v>
      </c>
      <c r="T6" s="14">
        <f t="shared" si="3"/>
        <v>25</v>
      </c>
      <c r="U6" s="8">
        <f t="shared" si="4"/>
        <v>1.6785714285714284</v>
      </c>
      <c r="V6" t="s">
        <v>218</v>
      </c>
      <c r="W6">
        <v>0</v>
      </c>
      <c r="X6">
        <v>0</v>
      </c>
      <c r="Y6">
        <v>1</v>
      </c>
      <c r="Z6">
        <v>0</v>
      </c>
    </row>
    <row r="7" spans="1:26" x14ac:dyDescent="0.2">
      <c r="A7" t="s">
        <v>21</v>
      </c>
      <c r="B7">
        <v>84</v>
      </c>
      <c r="C7">
        <v>66</v>
      </c>
      <c r="D7">
        <v>122</v>
      </c>
      <c r="E7">
        <v>122</v>
      </c>
      <c r="F7">
        <v>33</v>
      </c>
      <c r="G7">
        <v>0</v>
      </c>
      <c r="H7">
        <v>595</v>
      </c>
      <c r="I7" s="8">
        <v>0.7870967741935484</v>
      </c>
      <c r="J7" s="8">
        <v>1</v>
      </c>
      <c r="K7" s="8">
        <v>1</v>
      </c>
      <c r="L7" s="8">
        <v>0.95599999999999996</v>
      </c>
      <c r="M7" s="8">
        <f t="shared" si="0"/>
        <v>0.8935483870967742</v>
      </c>
      <c r="N7" s="8">
        <v>0.88086642599277976</v>
      </c>
      <c r="O7" s="9">
        <v>0.56000000000000005</v>
      </c>
      <c r="P7" s="9">
        <v>0.72</v>
      </c>
      <c r="Q7" s="13">
        <v>1</v>
      </c>
      <c r="R7" s="14">
        <f t="shared" si="1"/>
        <v>108</v>
      </c>
      <c r="S7" s="14">
        <f t="shared" si="2"/>
        <v>42</v>
      </c>
      <c r="T7" s="14">
        <f t="shared" si="3"/>
        <v>24</v>
      </c>
      <c r="U7" s="8">
        <f t="shared" si="4"/>
        <v>1.2857142857142856</v>
      </c>
      <c r="V7" t="s">
        <v>218</v>
      </c>
      <c r="W7">
        <v>0</v>
      </c>
      <c r="X7">
        <v>0</v>
      </c>
      <c r="Y7">
        <v>1</v>
      </c>
      <c r="Z7">
        <v>0</v>
      </c>
    </row>
    <row r="8" spans="1:26" x14ac:dyDescent="0.2">
      <c r="A8" t="s">
        <v>28</v>
      </c>
      <c r="B8">
        <v>84</v>
      </c>
      <c r="C8">
        <v>66</v>
      </c>
      <c r="D8">
        <v>122</v>
      </c>
      <c r="E8">
        <v>122</v>
      </c>
      <c r="F8">
        <v>69</v>
      </c>
      <c r="G8">
        <v>0</v>
      </c>
      <c r="H8">
        <v>559</v>
      </c>
      <c r="I8" s="8">
        <v>0.63874345549738221</v>
      </c>
      <c r="J8" s="8">
        <v>1</v>
      </c>
      <c r="K8" s="8">
        <v>1</v>
      </c>
      <c r="L8" s="8">
        <v>0.90800000000000003</v>
      </c>
      <c r="M8" s="8">
        <f t="shared" si="0"/>
        <v>0.81937172774869116</v>
      </c>
      <c r="N8" s="8">
        <v>0.7795527156549521</v>
      </c>
      <c r="O8" s="9">
        <v>0.56000000000000005</v>
      </c>
      <c r="P8" s="9">
        <v>0.92</v>
      </c>
      <c r="Q8" s="13">
        <v>1</v>
      </c>
      <c r="R8" s="14">
        <f t="shared" si="1"/>
        <v>138</v>
      </c>
      <c r="S8" s="14">
        <f t="shared" si="2"/>
        <v>12</v>
      </c>
      <c r="T8" s="14">
        <f t="shared" si="3"/>
        <v>54</v>
      </c>
      <c r="U8" s="8">
        <f t="shared" si="4"/>
        <v>1.6428571428571426</v>
      </c>
      <c r="V8" t="s">
        <v>217</v>
      </c>
      <c r="W8">
        <v>0</v>
      </c>
      <c r="X8">
        <v>0</v>
      </c>
      <c r="Y8">
        <v>2</v>
      </c>
      <c r="Z8">
        <v>0</v>
      </c>
    </row>
    <row r="9" spans="1:26" x14ac:dyDescent="0.2">
      <c r="A9" t="s">
        <v>30</v>
      </c>
      <c r="B9">
        <v>84</v>
      </c>
      <c r="C9">
        <v>66</v>
      </c>
      <c r="D9">
        <v>122</v>
      </c>
      <c r="E9">
        <v>122</v>
      </c>
      <c r="F9">
        <v>64</v>
      </c>
      <c r="G9">
        <v>0</v>
      </c>
      <c r="H9">
        <v>564</v>
      </c>
      <c r="I9" s="8">
        <v>0.65591397849462363</v>
      </c>
      <c r="J9" s="8">
        <v>1</v>
      </c>
      <c r="K9" s="8">
        <v>1</v>
      </c>
      <c r="L9" s="8">
        <v>0.91466666666666663</v>
      </c>
      <c r="M9" s="8">
        <f t="shared" si="0"/>
        <v>0.82795698924731176</v>
      </c>
      <c r="N9" s="8">
        <v>0.79220779220779225</v>
      </c>
      <c r="O9" s="9">
        <v>0.56000000000000005</v>
      </c>
      <c r="P9" s="9">
        <v>0.88666666666666671</v>
      </c>
      <c r="Q9" s="13">
        <v>1</v>
      </c>
      <c r="R9" s="14">
        <f t="shared" si="1"/>
        <v>133</v>
      </c>
      <c r="S9" s="14">
        <f t="shared" si="2"/>
        <v>17</v>
      </c>
      <c r="T9" s="14">
        <f t="shared" si="3"/>
        <v>49</v>
      </c>
      <c r="U9" s="8">
        <f t="shared" si="4"/>
        <v>1.583333333333333</v>
      </c>
      <c r="V9" t="s">
        <v>217</v>
      </c>
      <c r="W9">
        <v>0</v>
      </c>
      <c r="X9">
        <v>0</v>
      </c>
      <c r="Y9">
        <v>2</v>
      </c>
      <c r="Z9">
        <v>0</v>
      </c>
    </row>
    <row r="10" spans="1:26" x14ac:dyDescent="0.2">
      <c r="A10" t="s">
        <v>29</v>
      </c>
      <c r="B10">
        <v>84</v>
      </c>
      <c r="C10">
        <v>66</v>
      </c>
      <c r="D10">
        <v>122</v>
      </c>
      <c r="E10">
        <v>122</v>
      </c>
      <c r="F10">
        <v>64</v>
      </c>
      <c r="G10">
        <v>0</v>
      </c>
      <c r="H10">
        <v>564</v>
      </c>
      <c r="I10" s="8">
        <v>0.65591397849462363</v>
      </c>
      <c r="J10" s="8">
        <v>1</v>
      </c>
      <c r="K10" s="8">
        <v>1</v>
      </c>
      <c r="L10" s="8">
        <v>0.91466666666666663</v>
      </c>
      <c r="M10" s="8">
        <f t="shared" si="0"/>
        <v>0.82795698924731176</v>
      </c>
      <c r="N10" s="8">
        <v>0.79220779220779225</v>
      </c>
      <c r="O10" s="9">
        <v>0.56000000000000005</v>
      </c>
      <c r="P10" s="9">
        <v>0.88666666666666671</v>
      </c>
      <c r="Q10" s="13">
        <v>0.999999999999999</v>
      </c>
      <c r="R10" s="14">
        <f t="shared" si="1"/>
        <v>133</v>
      </c>
      <c r="S10" s="14">
        <f t="shared" si="2"/>
        <v>17</v>
      </c>
      <c r="T10" s="14">
        <f t="shared" si="3"/>
        <v>49</v>
      </c>
      <c r="U10" s="8">
        <f t="shared" si="4"/>
        <v>1.583333333333333</v>
      </c>
      <c r="V10" t="s">
        <v>217</v>
      </c>
      <c r="W10">
        <v>0</v>
      </c>
      <c r="X10">
        <v>0</v>
      </c>
      <c r="Y10">
        <v>2</v>
      </c>
      <c r="Z10">
        <v>0</v>
      </c>
    </row>
    <row r="11" spans="1:26" x14ac:dyDescent="0.2">
      <c r="A11" t="s">
        <v>31</v>
      </c>
      <c r="B11">
        <v>137</v>
      </c>
      <c r="C11">
        <v>13</v>
      </c>
      <c r="D11">
        <v>321</v>
      </c>
      <c r="E11">
        <v>186</v>
      </c>
      <c r="F11">
        <v>7</v>
      </c>
      <c r="G11">
        <v>135</v>
      </c>
      <c r="H11">
        <v>422</v>
      </c>
      <c r="I11" s="8">
        <v>0.96373056994818651</v>
      </c>
      <c r="J11" s="8">
        <v>0.75763016157989227</v>
      </c>
      <c r="K11" s="8">
        <v>0.57943925233644855</v>
      </c>
      <c r="L11" s="8">
        <v>0.81066666666666665</v>
      </c>
      <c r="M11" s="8">
        <f t="shared" si="0"/>
        <v>0.86068036576403939</v>
      </c>
      <c r="N11" s="8">
        <v>0.72373540856031127</v>
      </c>
      <c r="O11" s="9">
        <v>0.89333333333333331</v>
      </c>
      <c r="P11" s="9">
        <v>0.94</v>
      </c>
      <c r="Q11" s="13">
        <v>0.95477770151757702</v>
      </c>
      <c r="R11" s="14">
        <f t="shared" si="1"/>
        <v>141</v>
      </c>
      <c r="S11" s="14">
        <f t="shared" si="2"/>
        <v>9</v>
      </c>
      <c r="T11" s="14">
        <f t="shared" si="3"/>
        <v>4</v>
      </c>
      <c r="U11" s="8">
        <f t="shared" si="4"/>
        <v>1.6785714285714284</v>
      </c>
      <c r="V11" t="s">
        <v>217</v>
      </c>
      <c r="W11">
        <v>0</v>
      </c>
      <c r="X11">
        <v>0</v>
      </c>
      <c r="Y11">
        <v>2</v>
      </c>
      <c r="Z11">
        <v>0</v>
      </c>
    </row>
    <row r="12" spans="1:26" x14ac:dyDescent="0.2">
      <c r="A12" t="s">
        <v>32</v>
      </c>
      <c r="B12">
        <v>84</v>
      </c>
      <c r="C12">
        <v>66</v>
      </c>
      <c r="D12">
        <v>122</v>
      </c>
      <c r="E12">
        <v>122</v>
      </c>
      <c r="F12">
        <v>64</v>
      </c>
      <c r="G12">
        <v>0</v>
      </c>
      <c r="H12">
        <v>564</v>
      </c>
      <c r="I12" s="8">
        <v>0.65591397849462363</v>
      </c>
      <c r="J12" s="8">
        <v>1</v>
      </c>
      <c r="K12" s="8">
        <v>1</v>
      </c>
      <c r="L12" s="8">
        <v>0.91466666666666663</v>
      </c>
      <c r="M12" s="8">
        <f t="shared" si="0"/>
        <v>0.82795698924731176</v>
      </c>
      <c r="N12" s="8">
        <v>0.79220779220779225</v>
      </c>
      <c r="O12" s="9">
        <v>0.56000000000000005</v>
      </c>
      <c r="P12" s="9">
        <v>0.88666666666666671</v>
      </c>
      <c r="Q12" s="13">
        <v>1</v>
      </c>
      <c r="R12" s="14">
        <f t="shared" si="1"/>
        <v>133</v>
      </c>
      <c r="S12" s="14">
        <f t="shared" si="2"/>
        <v>17</v>
      </c>
      <c r="T12" s="14">
        <f t="shared" si="3"/>
        <v>49</v>
      </c>
      <c r="U12" s="8">
        <f t="shared" si="4"/>
        <v>1.583333333333333</v>
      </c>
      <c r="V12" t="s">
        <v>217</v>
      </c>
      <c r="W12">
        <v>0</v>
      </c>
      <c r="X12">
        <v>0</v>
      </c>
      <c r="Y12">
        <v>2</v>
      </c>
      <c r="Z12">
        <v>0</v>
      </c>
    </row>
    <row r="13" spans="1:26" x14ac:dyDescent="0.2">
      <c r="A13" t="s">
        <v>33</v>
      </c>
      <c r="B13">
        <v>84</v>
      </c>
      <c r="C13">
        <v>66</v>
      </c>
      <c r="D13">
        <v>122</v>
      </c>
      <c r="E13">
        <v>122</v>
      </c>
      <c r="F13">
        <v>73</v>
      </c>
      <c r="G13">
        <v>0</v>
      </c>
      <c r="H13">
        <v>555</v>
      </c>
      <c r="I13" s="8">
        <v>0.62564102564102564</v>
      </c>
      <c r="J13" s="8">
        <v>1</v>
      </c>
      <c r="K13" s="8">
        <v>1</v>
      </c>
      <c r="L13" s="8">
        <v>0.90266666666666662</v>
      </c>
      <c r="M13" s="8">
        <f t="shared" si="0"/>
        <v>0.81282051282051282</v>
      </c>
      <c r="N13" s="8">
        <v>0.7697160883280757</v>
      </c>
      <c r="O13" s="9">
        <v>0.56000000000000005</v>
      </c>
      <c r="P13" s="9">
        <v>0.93333333333333335</v>
      </c>
      <c r="Q13" s="13">
        <v>1</v>
      </c>
      <c r="R13" s="14">
        <f t="shared" si="1"/>
        <v>140</v>
      </c>
      <c r="S13" s="14">
        <f t="shared" si="2"/>
        <v>10</v>
      </c>
      <c r="T13" s="14">
        <f t="shared" si="3"/>
        <v>56</v>
      </c>
      <c r="U13" s="8">
        <f t="shared" si="4"/>
        <v>1.6666666666666663</v>
      </c>
      <c r="V13" t="s">
        <v>217</v>
      </c>
      <c r="W13">
        <v>0</v>
      </c>
      <c r="X13">
        <v>0</v>
      </c>
      <c r="Y13">
        <v>2</v>
      </c>
      <c r="Z13">
        <v>0</v>
      </c>
    </row>
    <row r="14" spans="1:26" x14ac:dyDescent="0.2">
      <c r="A14" t="s">
        <v>35</v>
      </c>
      <c r="B14">
        <v>84</v>
      </c>
      <c r="C14">
        <v>66</v>
      </c>
      <c r="D14">
        <v>122</v>
      </c>
      <c r="E14">
        <v>122</v>
      </c>
      <c r="F14">
        <v>69</v>
      </c>
      <c r="G14">
        <v>0</v>
      </c>
      <c r="H14">
        <v>559</v>
      </c>
      <c r="I14" s="8">
        <v>0.63874345549738221</v>
      </c>
      <c r="J14" s="8">
        <v>1</v>
      </c>
      <c r="K14" s="8">
        <v>1</v>
      </c>
      <c r="L14" s="8">
        <v>0.90800000000000003</v>
      </c>
      <c r="M14" s="8">
        <f t="shared" si="0"/>
        <v>0.81937172774869116</v>
      </c>
      <c r="N14" s="8">
        <v>0.7795527156549521</v>
      </c>
      <c r="O14" s="9">
        <v>0.56000000000000005</v>
      </c>
      <c r="P14" s="9">
        <v>0.91333333333333333</v>
      </c>
      <c r="Q14" s="13">
        <v>0.999999999999999</v>
      </c>
      <c r="R14" s="14">
        <f t="shared" si="1"/>
        <v>137</v>
      </c>
      <c r="S14" s="14">
        <f t="shared" si="2"/>
        <v>13</v>
      </c>
      <c r="T14" s="14">
        <f t="shared" si="3"/>
        <v>53</v>
      </c>
      <c r="U14" s="8">
        <f t="shared" si="4"/>
        <v>1.6309523809523807</v>
      </c>
      <c r="V14" t="s">
        <v>217</v>
      </c>
      <c r="W14">
        <v>0</v>
      </c>
      <c r="X14">
        <v>0</v>
      </c>
      <c r="Y14">
        <v>2</v>
      </c>
      <c r="Z14">
        <v>0</v>
      </c>
    </row>
    <row r="15" spans="1:26" x14ac:dyDescent="0.2">
      <c r="A15" t="s">
        <v>34</v>
      </c>
      <c r="B15">
        <v>84</v>
      </c>
      <c r="C15">
        <v>66</v>
      </c>
      <c r="D15">
        <v>122</v>
      </c>
      <c r="E15">
        <v>122</v>
      </c>
      <c r="F15">
        <v>68</v>
      </c>
      <c r="G15">
        <v>0</v>
      </c>
      <c r="H15">
        <v>560</v>
      </c>
      <c r="I15" s="8">
        <v>0.64210526315789473</v>
      </c>
      <c r="J15" s="8">
        <v>1</v>
      </c>
      <c r="K15" s="8">
        <v>1</v>
      </c>
      <c r="L15" s="8">
        <v>0.90933333333333333</v>
      </c>
      <c r="M15" s="8">
        <f t="shared" si="0"/>
        <v>0.82105263157894737</v>
      </c>
      <c r="N15" s="8">
        <v>0.78205128205128205</v>
      </c>
      <c r="O15" s="9">
        <v>0.56000000000000005</v>
      </c>
      <c r="P15" s="9">
        <v>0.90666666666666662</v>
      </c>
      <c r="Q15" s="13">
        <v>1</v>
      </c>
      <c r="R15" s="14">
        <f t="shared" si="1"/>
        <v>136</v>
      </c>
      <c r="S15" s="14">
        <f t="shared" si="2"/>
        <v>14</v>
      </c>
      <c r="T15" s="14">
        <f t="shared" si="3"/>
        <v>52</v>
      </c>
      <c r="U15" s="8">
        <f t="shared" si="4"/>
        <v>1.6190476190476188</v>
      </c>
      <c r="V15" t="s">
        <v>217</v>
      </c>
      <c r="W15">
        <v>0</v>
      </c>
      <c r="X15">
        <v>0</v>
      </c>
      <c r="Y15">
        <v>2</v>
      </c>
      <c r="Z15">
        <v>0</v>
      </c>
    </row>
    <row r="16" spans="1:26" x14ac:dyDescent="0.2">
      <c r="A16" t="s">
        <v>40</v>
      </c>
      <c r="B16">
        <v>88</v>
      </c>
      <c r="C16">
        <v>62</v>
      </c>
      <c r="D16">
        <v>248</v>
      </c>
      <c r="E16">
        <v>115</v>
      </c>
      <c r="F16">
        <v>36</v>
      </c>
      <c r="G16">
        <v>133</v>
      </c>
      <c r="H16">
        <v>466</v>
      </c>
      <c r="I16" s="8">
        <v>0.76158940397350994</v>
      </c>
      <c r="J16" s="8">
        <v>0.77796327212020033</v>
      </c>
      <c r="K16" s="8">
        <v>0.46370967741935482</v>
      </c>
      <c r="L16" s="8">
        <v>0.77466666666666661</v>
      </c>
      <c r="M16" s="8">
        <f t="shared" si="0"/>
        <v>0.76977633804685519</v>
      </c>
      <c r="N16" s="8">
        <v>0.5764411027568922</v>
      </c>
      <c r="O16" s="9">
        <v>0.55333333333333334</v>
      </c>
      <c r="P16" s="9">
        <v>0.78</v>
      </c>
      <c r="Q16" s="13">
        <v>0.89842519685039302</v>
      </c>
      <c r="R16" s="14">
        <f t="shared" si="1"/>
        <v>117</v>
      </c>
      <c r="S16" s="14">
        <f t="shared" si="2"/>
        <v>33</v>
      </c>
      <c r="T16" s="14">
        <f t="shared" si="3"/>
        <v>29</v>
      </c>
      <c r="U16" s="8">
        <f t="shared" si="4"/>
        <v>1.3928571428571426</v>
      </c>
      <c r="V16" t="s">
        <v>214</v>
      </c>
      <c r="W16">
        <v>0</v>
      </c>
      <c r="X16">
        <v>0</v>
      </c>
      <c r="Y16">
        <v>3</v>
      </c>
      <c r="Z16">
        <v>0</v>
      </c>
    </row>
    <row r="17" spans="1:26" x14ac:dyDescent="0.2">
      <c r="A17" t="s">
        <v>44</v>
      </c>
      <c r="B17">
        <v>85</v>
      </c>
      <c r="C17">
        <v>65</v>
      </c>
      <c r="D17">
        <v>123</v>
      </c>
      <c r="E17">
        <v>122</v>
      </c>
      <c r="F17">
        <v>1</v>
      </c>
      <c r="G17">
        <v>1</v>
      </c>
      <c r="H17">
        <v>626</v>
      </c>
      <c r="I17" s="8">
        <v>0.99186991869918695</v>
      </c>
      <c r="J17" s="8">
        <v>0.99840510366826152</v>
      </c>
      <c r="K17" s="8">
        <v>0.99186991869918695</v>
      </c>
      <c r="L17" s="8">
        <v>0.99733333333333329</v>
      </c>
      <c r="M17" s="8">
        <f t="shared" si="0"/>
        <v>0.99513751118372418</v>
      </c>
      <c r="N17" s="8">
        <v>0.99186991869918695</v>
      </c>
      <c r="O17" s="9">
        <v>0.56000000000000005</v>
      </c>
      <c r="P17" s="9">
        <v>0.56666666666666665</v>
      </c>
      <c r="Q17" s="13">
        <v>1</v>
      </c>
      <c r="R17" s="14">
        <f t="shared" si="1"/>
        <v>85</v>
      </c>
      <c r="S17" s="14">
        <f t="shared" si="2"/>
        <v>65</v>
      </c>
      <c r="T17" s="14">
        <f t="shared" si="3"/>
        <v>0</v>
      </c>
      <c r="U17" s="8">
        <f t="shared" si="4"/>
        <v>1.0119047619047616</v>
      </c>
      <c r="V17" t="s">
        <v>214</v>
      </c>
      <c r="W17">
        <v>0</v>
      </c>
      <c r="X17">
        <v>0</v>
      </c>
      <c r="Y17">
        <v>3</v>
      </c>
      <c r="Z17">
        <v>0</v>
      </c>
    </row>
    <row r="18" spans="1:26" x14ac:dyDescent="0.2">
      <c r="A18" t="s">
        <v>38</v>
      </c>
      <c r="B18">
        <v>93</v>
      </c>
      <c r="C18">
        <v>57</v>
      </c>
      <c r="D18">
        <v>274</v>
      </c>
      <c r="E18">
        <v>119</v>
      </c>
      <c r="F18">
        <v>18</v>
      </c>
      <c r="G18">
        <v>155</v>
      </c>
      <c r="H18">
        <v>458</v>
      </c>
      <c r="I18" s="8">
        <v>0.86861313868613144</v>
      </c>
      <c r="J18" s="8">
        <v>0.74714518760195758</v>
      </c>
      <c r="K18" s="8">
        <v>0.43430656934306572</v>
      </c>
      <c r="L18" s="8">
        <v>0.76933333333333331</v>
      </c>
      <c r="M18" s="8">
        <f t="shared" si="0"/>
        <v>0.80787916314404451</v>
      </c>
      <c r="N18" s="8">
        <v>0.57907542579075422</v>
      </c>
      <c r="O18" s="9">
        <v>0.56666666666666665</v>
      </c>
      <c r="P18" s="9">
        <v>0.67333333333333334</v>
      </c>
      <c r="Q18" s="13">
        <v>0.90095087163232901</v>
      </c>
      <c r="R18" s="14">
        <f t="shared" si="1"/>
        <v>101</v>
      </c>
      <c r="S18" s="14">
        <f t="shared" si="2"/>
        <v>49</v>
      </c>
      <c r="T18" s="14">
        <f t="shared" si="3"/>
        <v>8</v>
      </c>
      <c r="U18" s="8">
        <f t="shared" si="4"/>
        <v>1.2023809523809521</v>
      </c>
      <c r="V18" t="s">
        <v>214</v>
      </c>
      <c r="W18">
        <v>0</v>
      </c>
      <c r="X18">
        <v>0</v>
      </c>
      <c r="Y18">
        <v>3</v>
      </c>
      <c r="Z18">
        <v>0</v>
      </c>
    </row>
    <row r="19" spans="1:26" x14ac:dyDescent="0.2">
      <c r="A19" t="s">
        <v>42</v>
      </c>
      <c r="B19">
        <v>144</v>
      </c>
      <c r="C19">
        <v>6</v>
      </c>
      <c r="D19">
        <v>479</v>
      </c>
      <c r="E19">
        <v>121</v>
      </c>
      <c r="F19">
        <v>0</v>
      </c>
      <c r="G19">
        <v>358</v>
      </c>
      <c r="H19">
        <v>271</v>
      </c>
      <c r="I19" s="8">
        <v>1</v>
      </c>
      <c r="J19" s="8">
        <v>0.43084260731319557</v>
      </c>
      <c r="K19" s="8">
        <v>0.25260960334029225</v>
      </c>
      <c r="L19" s="8">
        <v>0.52266666666666661</v>
      </c>
      <c r="M19" s="8">
        <f t="shared" si="0"/>
        <v>0.71542130365659773</v>
      </c>
      <c r="N19" s="8">
        <v>0.40333333333333332</v>
      </c>
      <c r="O19" s="9">
        <v>0.56000000000000005</v>
      </c>
      <c r="P19" s="9">
        <v>0.56000000000000005</v>
      </c>
      <c r="Q19" s="13">
        <v>0.686784742934475</v>
      </c>
      <c r="R19" s="14">
        <f t="shared" si="1"/>
        <v>84.000000000000014</v>
      </c>
      <c r="S19" s="14">
        <f t="shared" si="2"/>
        <v>65.999999999999986</v>
      </c>
      <c r="T19" s="14">
        <f t="shared" si="3"/>
        <v>-59.999999999999986</v>
      </c>
      <c r="U19" s="8">
        <f t="shared" si="4"/>
        <v>1</v>
      </c>
      <c r="V19" t="s">
        <v>214</v>
      </c>
      <c r="W19">
        <v>0</v>
      </c>
      <c r="X19">
        <v>0</v>
      </c>
      <c r="Y19">
        <v>3</v>
      </c>
      <c r="Z19">
        <v>0</v>
      </c>
    </row>
    <row r="20" spans="1:26" x14ac:dyDescent="0.2">
      <c r="A20" t="s">
        <v>39</v>
      </c>
      <c r="B20">
        <v>93</v>
      </c>
      <c r="C20">
        <v>57</v>
      </c>
      <c r="D20">
        <v>282</v>
      </c>
      <c r="E20">
        <v>108</v>
      </c>
      <c r="F20">
        <v>14</v>
      </c>
      <c r="G20">
        <v>174</v>
      </c>
      <c r="H20">
        <v>454</v>
      </c>
      <c r="I20" s="8">
        <v>0.88524590163934425</v>
      </c>
      <c r="J20" s="8">
        <v>0.72292993630573243</v>
      </c>
      <c r="K20" s="8">
        <v>0.38297872340425532</v>
      </c>
      <c r="L20" s="8">
        <v>0.7493333333333333</v>
      </c>
      <c r="M20" s="8">
        <f t="shared" si="0"/>
        <v>0.80408791897253828</v>
      </c>
      <c r="N20" s="8">
        <v>0.53465346534653468</v>
      </c>
      <c r="O20" s="9">
        <v>0.53333333333333333</v>
      </c>
      <c r="P20" s="9">
        <v>0.62</v>
      </c>
      <c r="Q20" s="13">
        <v>0.89408099688473497</v>
      </c>
      <c r="R20" s="14">
        <f t="shared" si="1"/>
        <v>93</v>
      </c>
      <c r="S20" s="14">
        <f t="shared" si="2"/>
        <v>57</v>
      </c>
      <c r="T20" s="14">
        <f t="shared" si="3"/>
        <v>0</v>
      </c>
      <c r="U20" s="8">
        <f t="shared" si="4"/>
        <v>1.107142857142857</v>
      </c>
      <c r="V20" t="s">
        <v>214</v>
      </c>
      <c r="W20">
        <v>0</v>
      </c>
      <c r="X20">
        <v>0</v>
      </c>
      <c r="Y20">
        <v>3</v>
      </c>
      <c r="Z20">
        <v>0</v>
      </c>
    </row>
    <row r="21" spans="1:26" x14ac:dyDescent="0.2">
      <c r="A21" t="s">
        <v>43</v>
      </c>
      <c r="B21">
        <v>144</v>
      </c>
      <c r="C21">
        <v>6</v>
      </c>
      <c r="D21">
        <v>490</v>
      </c>
      <c r="E21">
        <v>112</v>
      </c>
      <c r="F21">
        <v>0</v>
      </c>
      <c r="G21">
        <v>378</v>
      </c>
      <c r="H21">
        <v>260</v>
      </c>
      <c r="I21" s="8">
        <v>1</v>
      </c>
      <c r="J21" s="8">
        <v>0.40752351097178685</v>
      </c>
      <c r="K21" s="8">
        <v>0.22857142857142856</v>
      </c>
      <c r="L21" s="8">
        <v>0.496</v>
      </c>
      <c r="M21" s="8">
        <f t="shared" si="0"/>
        <v>0.70376175548589348</v>
      </c>
      <c r="N21" s="8">
        <v>0.37209302325581395</v>
      </c>
      <c r="O21" s="9">
        <v>0.52666666666666662</v>
      </c>
      <c r="P21" s="9">
        <v>0.52666666666666662</v>
      </c>
      <c r="Q21" s="13">
        <v>0.56332568293775098</v>
      </c>
      <c r="R21" s="14">
        <f t="shared" si="1"/>
        <v>78.999999999999986</v>
      </c>
      <c r="S21" s="14">
        <f t="shared" si="2"/>
        <v>71.000000000000014</v>
      </c>
      <c r="T21" s="14">
        <f t="shared" si="3"/>
        <v>-65.000000000000014</v>
      </c>
      <c r="U21" s="8">
        <f t="shared" si="4"/>
        <v>0.94047619047619013</v>
      </c>
      <c r="V21" t="s">
        <v>214</v>
      </c>
      <c r="W21">
        <v>0</v>
      </c>
      <c r="X21">
        <v>0</v>
      </c>
      <c r="Y21">
        <v>3</v>
      </c>
      <c r="Z21">
        <v>0</v>
      </c>
    </row>
    <row r="22" spans="1:26" x14ac:dyDescent="0.2">
      <c r="A22" t="s">
        <v>37</v>
      </c>
      <c r="B22">
        <v>88</v>
      </c>
      <c r="C22">
        <v>62</v>
      </c>
      <c r="D22">
        <v>246</v>
      </c>
      <c r="E22">
        <v>113</v>
      </c>
      <c r="F22">
        <v>35</v>
      </c>
      <c r="G22">
        <v>133</v>
      </c>
      <c r="H22">
        <v>469</v>
      </c>
      <c r="I22" s="8">
        <v>0.76351351351351349</v>
      </c>
      <c r="J22" s="8">
        <v>0.77906976744186052</v>
      </c>
      <c r="K22" s="8">
        <v>0.45934959349593496</v>
      </c>
      <c r="L22" s="8">
        <v>0.77600000000000002</v>
      </c>
      <c r="M22" s="8">
        <f t="shared" si="0"/>
        <v>0.77129164047768706</v>
      </c>
      <c r="N22" s="8">
        <v>0.57360406091370564</v>
      </c>
      <c r="O22" s="9">
        <v>0.54</v>
      </c>
      <c r="P22" s="9">
        <v>0.76666666666666672</v>
      </c>
      <c r="Q22" s="13">
        <v>0.89717425431711095</v>
      </c>
      <c r="R22" s="14">
        <f t="shared" si="1"/>
        <v>115.00000000000001</v>
      </c>
      <c r="S22" s="14">
        <f t="shared" si="2"/>
        <v>34.999999999999986</v>
      </c>
      <c r="T22" s="14">
        <f t="shared" si="3"/>
        <v>27.000000000000014</v>
      </c>
      <c r="U22" s="8">
        <f t="shared" si="4"/>
        <v>1.3690476190476191</v>
      </c>
      <c r="V22" t="s">
        <v>214</v>
      </c>
      <c r="W22">
        <v>0</v>
      </c>
      <c r="X22">
        <v>0</v>
      </c>
      <c r="Y22">
        <v>3</v>
      </c>
      <c r="Z22">
        <v>0</v>
      </c>
    </row>
    <row r="23" spans="1:26" x14ac:dyDescent="0.2">
      <c r="A23" t="s">
        <v>41</v>
      </c>
      <c r="B23">
        <v>84</v>
      </c>
      <c r="C23">
        <v>66</v>
      </c>
      <c r="D23">
        <v>122</v>
      </c>
      <c r="E23">
        <v>122</v>
      </c>
      <c r="F23">
        <v>23</v>
      </c>
      <c r="G23">
        <v>0</v>
      </c>
      <c r="H23">
        <v>605</v>
      </c>
      <c r="I23" s="8">
        <v>0.8413793103448276</v>
      </c>
      <c r="J23" s="8">
        <v>1</v>
      </c>
      <c r="K23" s="8">
        <v>1</v>
      </c>
      <c r="L23" s="8">
        <v>0.96933333333333338</v>
      </c>
      <c r="M23" s="8">
        <f t="shared" si="0"/>
        <v>0.92068965517241375</v>
      </c>
      <c r="N23" s="8">
        <v>0.91385767790262173</v>
      </c>
      <c r="O23" s="9">
        <v>0.56000000000000005</v>
      </c>
      <c r="P23" s="9">
        <v>0.70666666666666667</v>
      </c>
      <c r="Q23" s="13">
        <v>0.999999999999999</v>
      </c>
      <c r="R23" s="14">
        <f t="shared" si="1"/>
        <v>106</v>
      </c>
      <c r="S23" s="14">
        <f t="shared" si="2"/>
        <v>44</v>
      </c>
      <c r="T23" s="14">
        <f t="shared" si="3"/>
        <v>22</v>
      </c>
      <c r="U23" s="8">
        <f t="shared" si="4"/>
        <v>1.2619047619047616</v>
      </c>
      <c r="V23" t="s">
        <v>214</v>
      </c>
      <c r="W23">
        <v>0</v>
      </c>
      <c r="X23">
        <v>0</v>
      </c>
      <c r="Y23">
        <v>3</v>
      </c>
      <c r="Z23">
        <v>0</v>
      </c>
    </row>
    <row r="24" spans="1:26" x14ac:dyDescent="0.2">
      <c r="A24" t="s">
        <v>14</v>
      </c>
      <c r="B24">
        <v>146</v>
      </c>
      <c r="C24">
        <v>4</v>
      </c>
      <c r="D24">
        <v>371</v>
      </c>
      <c r="E24">
        <v>183</v>
      </c>
      <c r="F24">
        <v>1</v>
      </c>
      <c r="G24">
        <v>188</v>
      </c>
      <c r="H24">
        <v>378</v>
      </c>
      <c r="I24" s="8">
        <v>0.99456521739130432</v>
      </c>
      <c r="J24" s="8">
        <v>0.66784452296819785</v>
      </c>
      <c r="K24" s="8">
        <v>0.49326145552560646</v>
      </c>
      <c r="L24" s="8">
        <v>0.748</v>
      </c>
      <c r="M24" s="8">
        <f t="shared" si="0"/>
        <v>0.83120487017975109</v>
      </c>
      <c r="N24" s="8">
        <v>0.6594594594594595</v>
      </c>
      <c r="O24" s="9">
        <v>0.91333333333333333</v>
      </c>
      <c r="P24" s="9">
        <v>0.92</v>
      </c>
      <c r="Q24" s="13">
        <v>0.85097001763668401</v>
      </c>
      <c r="R24" s="14">
        <f t="shared" si="1"/>
        <v>138</v>
      </c>
      <c r="S24" s="14">
        <f t="shared" si="2"/>
        <v>12</v>
      </c>
      <c r="T24" s="14">
        <f t="shared" si="3"/>
        <v>-8</v>
      </c>
      <c r="U24" s="8">
        <f t="shared" ref="U24:U29" si="5">R24/$R$68</f>
        <v>0.9928057553956835</v>
      </c>
      <c r="V24" t="s">
        <v>273</v>
      </c>
      <c r="W24">
        <v>0</v>
      </c>
      <c r="X24">
        <v>0</v>
      </c>
      <c r="Y24">
        <v>4</v>
      </c>
      <c r="Z24">
        <v>0</v>
      </c>
    </row>
    <row r="25" spans="1:26" x14ac:dyDescent="0.2">
      <c r="A25" t="s">
        <v>16</v>
      </c>
      <c r="B25">
        <v>147</v>
      </c>
      <c r="C25">
        <v>3</v>
      </c>
      <c r="D25">
        <v>552</v>
      </c>
      <c r="E25">
        <v>163</v>
      </c>
      <c r="F25">
        <v>0</v>
      </c>
      <c r="G25">
        <v>388</v>
      </c>
      <c r="H25">
        <v>199</v>
      </c>
      <c r="I25" s="8">
        <v>1</v>
      </c>
      <c r="J25" s="8">
        <v>0.33901192504258942</v>
      </c>
      <c r="K25" s="8">
        <v>0.29582577132486387</v>
      </c>
      <c r="L25" s="8">
        <v>0.48266666666666669</v>
      </c>
      <c r="M25" s="8">
        <f t="shared" si="0"/>
        <v>0.66950596252129468</v>
      </c>
      <c r="N25" s="8">
        <v>0.45658263305322128</v>
      </c>
      <c r="O25" s="9">
        <v>0.82</v>
      </c>
      <c r="P25" s="9">
        <v>0.82</v>
      </c>
      <c r="Q25" s="13">
        <v>0.67546848381601299</v>
      </c>
      <c r="R25" s="14">
        <f t="shared" si="1"/>
        <v>122.99999999999999</v>
      </c>
      <c r="S25" s="14">
        <f t="shared" si="2"/>
        <v>27.000000000000014</v>
      </c>
      <c r="T25" s="14">
        <f t="shared" si="3"/>
        <v>-24.000000000000014</v>
      </c>
      <c r="U25" s="8">
        <f t="shared" si="5"/>
        <v>0.88489208633093519</v>
      </c>
      <c r="V25" t="s">
        <v>273</v>
      </c>
      <c r="W25">
        <v>0</v>
      </c>
      <c r="X25">
        <v>0</v>
      </c>
      <c r="Y25">
        <v>4</v>
      </c>
      <c r="Z25">
        <v>0</v>
      </c>
    </row>
    <row r="26" spans="1:26" x14ac:dyDescent="0.2">
      <c r="A26" t="s">
        <v>18</v>
      </c>
      <c r="B26">
        <v>146</v>
      </c>
      <c r="C26">
        <v>4</v>
      </c>
      <c r="D26">
        <v>362</v>
      </c>
      <c r="E26">
        <v>183</v>
      </c>
      <c r="F26">
        <v>1</v>
      </c>
      <c r="G26">
        <v>179</v>
      </c>
      <c r="H26">
        <v>387</v>
      </c>
      <c r="I26" s="8">
        <v>0.99456521739130432</v>
      </c>
      <c r="J26" s="8">
        <v>0.68374558303886923</v>
      </c>
      <c r="K26" s="8">
        <v>0.50552486187845302</v>
      </c>
      <c r="L26" s="8">
        <v>0.76</v>
      </c>
      <c r="M26" s="8">
        <f t="shared" si="0"/>
        <v>0.83915540021508672</v>
      </c>
      <c r="N26" s="8">
        <v>0.67032967032967028</v>
      </c>
      <c r="O26" s="9">
        <v>0.91333333333333333</v>
      </c>
      <c r="P26" s="9">
        <v>0.92</v>
      </c>
      <c r="Q26" s="13">
        <v>0.85802469135802395</v>
      </c>
      <c r="R26" s="14">
        <f t="shared" si="1"/>
        <v>138</v>
      </c>
      <c r="S26" s="14">
        <f t="shared" si="2"/>
        <v>12</v>
      </c>
      <c r="T26" s="14">
        <f t="shared" si="3"/>
        <v>-8</v>
      </c>
      <c r="U26" s="8">
        <f t="shared" si="5"/>
        <v>0.9928057553956835</v>
      </c>
      <c r="V26" t="s">
        <v>273</v>
      </c>
      <c r="W26">
        <v>0</v>
      </c>
      <c r="X26">
        <v>0</v>
      </c>
      <c r="Y26">
        <v>4</v>
      </c>
      <c r="Z26">
        <v>0</v>
      </c>
    </row>
    <row r="27" spans="1:26" x14ac:dyDescent="0.2">
      <c r="A27" t="s">
        <v>13</v>
      </c>
      <c r="B27">
        <v>85</v>
      </c>
      <c r="C27">
        <v>65</v>
      </c>
      <c r="D27">
        <v>125</v>
      </c>
      <c r="E27">
        <v>121</v>
      </c>
      <c r="F27">
        <v>39</v>
      </c>
      <c r="G27">
        <v>4</v>
      </c>
      <c r="H27">
        <v>586</v>
      </c>
      <c r="I27" s="8">
        <v>0.75624999999999998</v>
      </c>
      <c r="J27" s="8">
        <v>0.99322033898305084</v>
      </c>
      <c r="K27" s="8">
        <v>0.96799999999999997</v>
      </c>
      <c r="L27" s="8">
        <v>0.94266666666666665</v>
      </c>
      <c r="M27" s="8">
        <f t="shared" si="0"/>
        <v>0.87473516949152541</v>
      </c>
      <c r="N27" s="8">
        <v>0.84912280701754383</v>
      </c>
      <c r="O27" s="9">
        <v>0.55333333333333334</v>
      </c>
      <c r="P27" s="9">
        <v>0.74</v>
      </c>
      <c r="Q27" s="13">
        <v>0.99920508744038095</v>
      </c>
      <c r="R27" s="14">
        <f t="shared" si="1"/>
        <v>111</v>
      </c>
      <c r="S27" s="14">
        <f t="shared" si="2"/>
        <v>39</v>
      </c>
      <c r="T27" s="14">
        <f t="shared" si="3"/>
        <v>26</v>
      </c>
      <c r="U27" s="8">
        <f t="shared" si="5"/>
        <v>0.79856115107913672</v>
      </c>
      <c r="V27" t="s">
        <v>273</v>
      </c>
      <c r="W27">
        <v>0</v>
      </c>
      <c r="X27">
        <v>0</v>
      </c>
      <c r="Y27">
        <v>4</v>
      </c>
      <c r="Z27">
        <v>0</v>
      </c>
    </row>
    <row r="28" spans="1:26" x14ac:dyDescent="0.2">
      <c r="A28" t="s">
        <v>15</v>
      </c>
      <c r="B28">
        <v>145</v>
      </c>
      <c r="C28">
        <v>5</v>
      </c>
      <c r="D28">
        <v>337</v>
      </c>
      <c r="E28">
        <v>193</v>
      </c>
      <c r="F28">
        <v>1</v>
      </c>
      <c r="G28">
        <v>144</v>
      </c>
      <c r="H28">
        <v>412</v>
      </c>
      <c r="I28" s="8">
        <v>0.99484536082474229</v>
      </c>
      <c r="J28" s="8">
        <v>0.74100719424460426</v>
      </c>
      <c r="K28" s="8">
        <v>0.57270029673590506</v>
      </c>
      <c r="L28" s="8">
        <v>0.80666666666666664</v>
      </c>
      <c r="M28" s="8">
        <f t="shared" si="0"/>
        <v>0.86792627753467322</v>
      </c>
      <c r="N28" s="8">
        <v>0.72693032015065917</v>
      </c>
      <c r="O28" s="9">
        <v>0.92666666666666664</v>
      </c>
      <c r="P28" s="9">
        <v>0.93333333333333335</v>
      </c>
      <c r="Q28" s="13">
        <v>0.87432675044883301</v>
      </c>
      <c r="R28" s="14">
        <f t="shared" si="1"/>
        <v>140</v>
      </c>
      <c r="S28" s="14">
        <f t="shared" si="2"/>
        <v>10</v>
      </c>
      <c r="T28" s="14">
        <f t="shared" si="3"/>
        <v>-5</v>
      </c>
      <c r="U28" s="8">
        <f t="shared" si="5"/>
        <v>1.0071942446043165</v>
      </c>
      <c r="V28" t="s">
        <v>273</v>
      </c>
      <c r="W28">
        <v>0</v>
      </c>
      <c r="X28">
        <v>0</v>
      </c>
      <c r="Y28">
        <v>4</v>
      </c>
      <c r="Z28">
        <v>0</v>
      </c>
    </row>
    <row r="29" spans="1:26" x14ac:dyDescent="0.2">
      <c r="A29" t="s">
        <v>17</v>
      </c>
      <c r="B29">
        <v>85</v>
      </c>
      <c r="C29">
        <v>65</v>
      </c>
      <c r="D29">
        <v>125</v>
      </c>
      <c r="E29">
        <v>121</v>
      </c>
      <c r="F29">
        <v>41</v>
      </c>
      <c r="G29">
        <v>4</v>
      </c>
      <c r="H29">
        <v>584</v>
      </c>
      <c r="I29" s="8">
        <v>0.74691358024691357</v>
      </c>
      <c r="J29" s="8">
        <v>0.99319727891156462</v>
      </c>
      <c r="K29" s="8">
        <v>0.96799999999999997</v>
      </c>
      <c r="L29" s="8">
        <v>0.94</v>
      </c>
      <c r="M29" s="8">
        <f t="shared" si="0"/>
        <v>0.87005542957923909</v>
      </c>
      <c r="N29" s="8">
        <v>0.84320557491289194</v>
      </c>
      <c r="O29" s="9">
        <v>0.55333333333333334</v>
      </c>
      <c r="P29" s="9">
        <v>0.7466666666666667</v>
      </c>
      <c r="Q29" s="13">
        <v>0.99920508744038095</v>
      </c>
      <c r="R29" s="14">
        <f t="shared" si="1"/>
        <v>112</v>
      </c>
      <c r="S29" s="14">
        <f t="shared" si="2"/>
        <v>38</v>
      </c>
      <c r="T29" s="14">
        <f t="shared" si="3"/>
        <v>27</v>
      </c>
      <c r="U29" s="8">
        <f t="shared" si="5"/>
        <v>0.80575539568345322</v>
      </c>
      <c r="V29" t="s">
        <v>273</v>
      </c>
      <c r="W29">
        <v>0</v>
      </c>
      <c r="X29">
        <v>0</v>
      </c>
      <c r="Y29">
        <v>4</v>
      </c>
      <c r="Z29">
        <v>0</v>
      </c>
    </row>
    <row r="30" spans="1:26" x14ac:dyDescent="0.2">
      <c r="A30" t="s">
        <v>46</v>
      </c>
      <c r="B30">
        <v>131</v>
      </c>
      <c r="C30">
        <v>19</v>
      </c>
      <c r="D30">
        <v>189</v>
      </c>
      <c r="E30">
        <v>182</v>
      </c>
      <c r="F30">
        <v>0</v>
      </c>
      <c r="G30">
        <v>7</v>
      </c>
      <c r="H30">
        <v>561</v>
      </c>
      <c r="I30" s="8">
        <v>1</v>
      </c>
      <c r="J30" s="8">
        <v>0.98767605633802813</v>
      </c>
      <c r="K30" s="8">
        <v>0.96296296296296291</v>
      </c>
      <c r="L30" s="8">
        <v>0.9906666666666667</v>
      </c>
      <c r="M30" s="8">
        <f t="shared" si="0"/>
        <v>0.99383802816901401</v>
      </c>
      <c r="N30" s="8">
        <v>0.98113207547169812</v>
      </c>
      <c r="O30" s="9">
        <v>0.87333333333333329</v>
      </c>
      <c r="P30" s="9">
        <v>0.87333333333333329</v>
      </c>
      <c r="Q30" s="13">
        <v>0.99383802816901401</v>
      </c>
      <c r="R30" s="14">
        <f t="shared" si="1"/>
        <v>131</v>
      </c>
      <c r="S30" s="14">
        <f t="shared" si="2"/>
        <v>19</v>
      </c>
      <c r="T30" s="14">
        <f t="shared" si="3"/>
        <v>0</v>
      </c>
      <c r="U30" s="8">
        <f t="shared" ref="U30:U51" si="6">R30/$R$24</f>
        <v>0.94927536231884058</v>
      </c>
      <c r="V30" t="s">
        <v>213</v>
      </c>
      <c r="W30">
        <v>1</v>
      </c>
      <c r="X30">
        <v>0</v>
      </c>
      <c r="Y30">
        <v>0</v>
      </c>
      <c r="Z30">
        <v>0</v>
      </c>
    </row>
    <row r="31" spans="1:26" x14ac:dyDescent="0.2">
      <c r="A31" t="s">
        <v>22</v>
      </c>
      <c r="B31">
        <v>131</v>
      </c>
      <c r="C31">
        <v>19</v>
      </c>
      <c r="D31">
        <v>200</v>
      </c>
      <c r="E31">
        <v>182</v>
      </c>
      <c r="F31">
        <v>8</v>
      </c>
      <c r="G31">
        <v>18</v>
      </c>
      <c r="H31">
        <v>542</v>
      </c>
      <c r="I31" s="8">
        <v>0.95789473684210524</v>
      </c>
      <c r="J31" s="8">
        <v>0.96785714285714286</v>
      </c>
      <c r="K31" s="8">
        <v>0.91</v>
      </c>
      <c r="L31" s="8">
        <v>0.96533333333333338</v>
      </c>
      <c r="M31" s="8">
        <f t="shared" si="0"/>
        <v>0.96287593984962405</v>
      </c>
      <c r="N31" s="8">
        <v>0.93333333333333335</v>
      </c>
      <c r="O31" s="9">
        <v>0.87333333333333329</v>
      </c>
      <c r="P31" s="9">
        <v>0.91333333333333333</v>
      </c>
      <c r="Q31" s="13">
        <v>0.99383802816901401</v>
      </c>
      <c r="R31" s="14">
        <f t="shared" si="1"/>
        <v>137</v>
      </c>
      <c r="S31" s="14">
        <f t="shared" si="2"/>
        <v>13</v>
      </c>
      <c r="T31" s="14">
        <f t="shared" si="3"/>
        <v>6</v>
      </c>
      <c r="U31" s="8">
        <f t="shared" si="6"/>
        <v>0.99275362318840576</v>
      </c>
      <c r="V31" t="s">
        <v>213</v>
      </c>
      <c r="W31">
        <v>1</v>
      </c>
      <c r="X31">
        <v>0</v>
      </c>
      <c r="Y31">
        <v>1</v>
      </c>
      <c r="Z31">
        <v>0</v>
      </c>
    </row>
    <row r="32" spans="1:26" x14ac:dyDescent="0.2">
      <c r="A32" t="s">
        <v>25</v>
      </c>
      <c r="B32">
        <v>131</v>
      </c>
      <c r="C32">
        <v>19</v>
      </c>
      <c r="D32">
        <v>194</v>
      </c>
      <c r="E32">
        <v>182</v>
      </c>
      <c r="F32">
        <v>8</v>
      </c>
      <c r="G32">
        <v>12</v>
      </c>
      <c r="H32">
        <v>548</v>
      </c>
      <c r="I32" s="8">
        <v>0.95789473684210524</v>
      </c>
      <c r="J32" s="8">
        <v>0.97857142857142854</v>
      </c>
      <c r="K32" s="8">
        <v>0.93814432989690721</v>
      </c>
      <c r="L32" s="8">
        <v>0.97333333333333338</v>
      </c>
      <c r="M32" s="8">
        <f t="shared" si="0"/>
        <v>0.96823308270676689</v>
      </c>
      <c r="N32" s="8">
        <v>0.94791666666666663</v>
      </c>
      <c r="O32" s="9">
        <v>0.87333333333333329</v>
      </c>
      <c r="P32" s="9">
        <v>0.91333333333333333</v>
      </c>
      <c r="Q32" s="13">
        <v>0.99383802816901401</v>
      </c>
      <c r="R32" s="14">
        <f t="shared" si="1"/>
        <v>137</v>
      </c>
      <c r="S32" s="14">
        <f t="shared" si="2"/>
        <v>13</v>
      </c>
      <c r="T32" s="14">
        <f t="shared" si="3"/>
        <v>6</v>
      </c>
      <c r="U32" s="8">
        <f t="shared" si="6"/>
        <v>0.99275362318840576</v>
      </c>
      <c r="V32" t="s">
        <v>213</v>
      </c>
      <c r="W32">
        <v>1</v>
      </c>
      <c r="X32">
        <v>0</v>
      </c>
      <c r="Y32">
        <v>1</v>
      </c>
      <c r="Z32">
        <v>0</v>
      </c>
    </row>
    <row r="33" spans="1:26" x14ac:dyDescent="0.2">
      <c r="A33" t="s">
        <v>23</v>
      </c>
      <c r="B33">
        <v>132</v>
      </c>
      <c r="C33">
        <v>18</v>
      </c>
      <c r="D33">
        <v>228</v>
      </c>
      <c r="E33">
        <v>185</v>
      </c>
      <c r="F33">
        <v>8</v>
      </c>
      <c r="G33">
        <v>43</v>
      </c>
      <c r="H33">
        <v>514</v>
      </c>
      <c r="I33" s="8">
        <v>0.95854922279792742</v>
      </c>
      <c r="J33" s="8">
        <v>0.92280071813285458</v>
      </c>
      <c r="K33" s="8">
        <v>0.81140350877192979</v>
      </c>
      <c r="L33" s="8">
        <v>0.93200000000000005</v>
      </c>
      <c r="M33" s="8">
        <f t="shared" si="0"/>
        <v>0.94067497046539095</v>
      </c>
      <c r="N33" s="8">
        <v>0.87885985748218531</v>
      </c>
      <c r="O33" s="9">
        <v>0.88</v>
      </c>
      <c r="P33" s="9">
        <v>0.93333333333333335</v>
      </c>
      <c r="Q33" s="13">
        <v>0.99292992107151401</v>
      </c>
      <c r="R33" s="14">
        <f t="shared" si="1"/>
        <v>140</v>
      </c>
      <c r="S33" s="14">
        <f t="shared" si="2"/>
        <v>10</v>
      </c>
      <c r="T33" s="14">
        <f t="shared" si="3"/>
        <v>8</v>
      </c>
      <c r="U33" s="8">
        <f t="shared" si="6"/>
        <v>1.0144927536231885</v>
      </c>
      <c r="V33" t="s">
        <v>213</v>
      </c>
      <c r="W33">
        <v>1</v>
      </c>
      <c r="X33">
        <v>0</v>
      </c>
      <c r="Y33">
        <v>1</v>
      </c>
      <c r="Z33">
        <v>0</v>
      </c>
    </row>
    <row r="34" spans="1:26" x14ac:dyDescent="0.2">
      <c r="A34" t="s">
        <v>24</v>
      </c>
      <c r="B34">
        <v>136</v>
      </c>
      <c r="C34">
        <v>14</v>
      </c>
      <c r="D34">
        <v>317</v>
      </c>
      <c r="E34">
        <v>188</v>
      </c>
      <c r="F34">
        <v>8</v>
      </c>
      <c r="G34">
        <v>128</v>
      </c>
      <c r="H34">
        <v>426</v>
      </c>
      <c r="I34" s="8">
        <v>0.95918367346938771</v>
      </c>
      <c r="J34" s="8">
        <v>0.76895306859205781</v>
      </c>
      <c r="K34" s="8">
        <v>0.59493670886075944</v>
      </c>
      <c r="L34" s="8">
        <v>0.81866666666666665</v>
      </c>
      <c r="M34" s="8">
        <f t="shared" ref="M34:M65" si="7">(I34+J34)/2</f>
        <v>0.86406837103072276</v>
      </c>
      <c r="N34" s="8">
        <v>0.734375</v>
      </c>
      <c r="O34" s="9">
        <v>0.9</v>
      </c>
      <c r="P34" s="9">
        <v>0.94</v>
      </c>
      <c r="Q34" s="13">
        <v>0.99225316120239204</v>
      </c>
      <c r="R34" s="14">
        <f t="shared" ref="R34:R65" si="8">P34*150</f>
        <v>141</v>
      </c>
      <c r="S34" s="14">
        <f t="shared" ref="S34:S65" si="9">150-R34</f>
        <v>9</v>
      </c>
      <c r="T34" s="14">
        <f t="shared" ref="T34:T65" si="10">R34-B34</f>
        <v>5</v>
      </c>
      <c r="U34" s="8">
        <f t="shared" si="6"/>
        <v>1.0217391304347827</v>
      </c>
      <c r="V34" t="s">
        <v>213</v>
      </c>
      <c r="W34">
        <v>1</v>
      </c>
      <c r="X34">
        <v>0</v>
      </c>
      <c r="Y34">
        <v>1</v>
      </c>
      <c r="Z34">
        <v>0</v>
      </c>
    </row>
    <row r="35" spans="1:26" x14ac:dyDescent="0.2">
      <c r="A35" t="s">
        <v>21</v>
      </c>
      <c r="B35">
        <v>131</v>
      </c>
      <c r="C35">
        <v>19</v>
      </c>
      <c r="D35">
        <v>198</v>
      </c>
      <c r="E35">
        <v>182</v>
      </c>
      <c r="F35">
        <v>8</v>
      </c>
      <c r="G35">
        <v>16</v>
      </c>
      <c r="H35">
        <v>544</v>
      </c>
      <c r="I35" s="8">
        <v>0.95789473684210524</v>
      </c>
      <c r="J35" s="8">
        <v>0.97142857142857142</v>
      </c>
      <c r="K35" s="8">
        <v>0.91919191919191923</v>
      </c>
      <c r="L35" s="8">
        <v>0.96799999999999997</v>
      </c>
      <c r="M35" s="8">
        <f t="shared" si="7"/>
        <v>0.96466165413533833</v>
      </c>
      <c r="N35" s="8">
        <v>0.93814432989690721</v>
      </c>
      <c r="O35" s="9">
        <v>0.87333333333333329</v>
      </c>
      <c r="P35" s="9">
        <v>0.91333333333333333</v>
      </c>
      <c r="Q35" s="13">
        <v>0.99383802816901401</v>
      </c>
      <c r="R35" s="14">
        <f t="shared" si="8"/>
        <v>137</v>
      </c>
      <c r="S35" s="14">
        <f t="shared" si="9"/>
        <v>13</v>
      </c>
      <c r="T35" s="14">
        <f t="shared" si="10"/>
        <v>6</v>
      </c>
      <c r="U35" s="8">
        <f t="shared" si="6"/>
        <v>0.99275362318840576</v>
      </c>
      <c r="V35" t="s">
        <v>213</v>
      </c>
      <c r="W35">
        <v>1</v>
      </c>
      <c r="X35">
        <v>0</v>
      </c>
      <c r="Y35">
        <v>1</v>
      </c>
      <c r="Z35">
        <v>0</v>
      </c>
    </row>
    <row r="36" spans="1:26" x14ac:dyDescent="0.2">
      <c r="A36" t="s">
        <v>28</v>
      </c>
      <c r="B36">
        <v>131</v>
      </c>
      <c r="C36">
        <v>19</v>
      </c>
      <c r="D36">
        <v>189</v>
      </c>
      <c r="E36">
        <v>182</v>
      </c>
      <c r="F36">
        <v>13</v>
      </c>
      <c r="G36">
        <v>7</v>
      </c>
      <c r="H36">
        <v>548</v>
      </c>
      <c r="I36" s="8">
        <v>0.93333333333333335</v>
      </c>
      <c r="J36" s="8">
        <v>0.98738738738738741</v>
      </c>
      <c r="K36" s="8">
        <v>0.96296296296296291</v>
      </c>
      <c r="L36" s="8">
        <v>0.97333333333333338</v>
      </c>
      <c r="M36" s="8">
        <f t="shared" si="7"/>
        <v>0.96036036036036032</v>
      </c>
      <c r="N36" s="8">
        <v>0.94791666666666663</v>
      </c>
      <c r="O36" s="9">
        <v>0.87333333333333329</v>
      </c>
      <c r="P36" s="9">
        <v>0.94</v>
      </c>
      <c r="Q36" s="13">
        <v>0.99383802816901401</v>
      </c>
      <c r="R36" s="14">
        <f t="shared" si="8"/>
        <v>141</v>
      </c>
      <c r="S36" s="14">
        <f t="shared" si="9"/>
        <v>9</v>
      </c>
      <c r="T36" s="14">
        <f t="shared" si="10"/>
        <v>10</v>
      </c>
      <c r="U36" s="8">
        <f t="shared" si="6"/>
        <v>1.0217391304347827</v>
      </c>
      <c r="V36" t="s">
        <v>216</v>
      </c>
      <c r="W36">
        <v>1</v>
      </c>
      <c r="X36">
        <v>0</v>
      </c>
      <c r="Y36">
        <v>2</v>
      </c>
      <c r="Z36">
        <v>0</v>
      </c>
    </row>
    <row r="37" spans="1:26" x14ac:dyDescent="0.2">
      <c r="A37" t="s">
        <v>30</v>
      </c>
      <c r="B37">
        <v>131</v>
      </c>
      <c r="C37">
        <v>19</v>
      </c>
      <c r="D37">
        <v>189</v>
      </c>
      <c r="E37">
        <v>182</v>
      </c>
      <c r="F37">
        <v>12</v>
      </c>
      <c r="G37">
        <v>7</v>
      </c>
      <c r="H37">
        <v>549</v>
      </c>
      <c r="I37" s="8">
        <v>0.93814432989690721</v>
      </c>
      <c r="J37" s="8">
        <v>0.98741007194244601</v>
      </c>
      <c r="K37" s="8">
        <v>0.96296296296296291</v>
      </c>
      <c r="L37" s="8">
        <v>0.97466666666666668</v>
      </c>
      <c r="M37" s="8">
        <f t="shared" si="7"/>
        <v>0.96277720091967667</v>
      </c>
      <c r="N37" s="8">
        <v>0.95039164490861616</v>
      </c>
      <c r="O37" s="9">
        <v>0.87333333333333329</v>
      </c>
      <c r="P37" s="9">
        <v>0.93333333333333335</v>
      </c>
      <c r="Q37" s="13">
        <v>0.99383802816901401</v>
      </c>
      <c r="R37" s="14">
        <f t="shared" si="8"/>
        <v>140</v>
      </c>
      <c r="S37" s="14">
        <f t="shared" si="9"/>
        <v>10</v>
      </c>
      <c r="T37" s="14">
        <f t="shared" si="10"/>
        <v>9</v>
      </c>
      <c r="U37" s="8">
        <f t="shared" si="6"/>
        <v>1.0144927536231885</v>
      </c>
      <c r="V37" t="s">
        <v>216</v>
      </c>
      <c r="W37">
        <v>1</v>
      </c>
      <c r="X37">
        <v>0</v>
      </c>
      <c r="Y37">
        <v>2</v>
      </c>
      <c r="Z37">
        <v>0</v>
      </c>
    </row>
    <row r="38" spans="1:26" x14ac:dyDescent="0.2">
      <c r="A38" t="s">
        <v>29</v>
      </c>
      <c r="B38">
        <v>131</v>
      </c>
      <c r="C38">
        <v>19</v>
      </c>
      <c r="D38">
        <v>189</v>
      </c>
      <c r="E38">
        <v>182</v>
      </c>
      <c r="F38">
        <v>12</v>
      </c>
      <c r="G38">
        <v>7</v>
      </c>
      <c r="H38">
        <v>549</v>
      </c>
      <c r="I38" s="8">
        <v>0.93814432989690721</v>
      </c>
      <c r="J38" s="8">
        <v>0.98741007194244601</v>
      </c>
      <c r="K38" s="8">
        <v>0.96296296296296291</v>
      </c>
      <c r="L38" s="8">
        <v>0.97466666666666668</v>
      </c>
      <c r="M38" s="8">
        <f t="shared" si="7"/>
        <v>0.96277720091967667</v>
      </c>
      <c r="N38" s="8">
        <v>0.95039164490861616</v>
      </c>
      <c r="O38" s="9">
        <v>0.87333333333333329</v>
      </c>
      <c r="P38" s="9">
        <v>0.93333333333333335</v>
      </c>
      <c r="Q38" s="13">
        <v>0.99383802816901401</v>
      </c>
      <c r="R38" s="14">
        <f t="shared" si="8"/>
        <v>140</v>
      </c>
      <c r="S38" s="14">
        <f t="shared" si="9"/>
        <v>10</v>
      </c>
      <c r="T38" s="14">
        <f t="shared" si="10"/>
        <v>9</v>
      </c>
      <c r="U38" s="8">
        <f t="shared" si="6"/>
        <v>1.0144927536231885</v>
      </c>
      <c r="V38" t="s">
        <v>216</v>
      </c>
      <c r="W38">
        <v>1</v>
      </c>
      <c r="X38">
        <v>0</v>
      </c>
      <c r="Y38">
        <v>2</v>
      </c>
      <c r="Z38">
        <v>0</v>
      </c>
    </row>
    <row r="39" spans="1:26" x14ac:dyDescent="0.2">
      <c r="A39" t="s">
        <v>31</v>
      </c>
      <c r="B39">
        <v>138</v>
      </c>
      <c r="C39">
        <v>12</v>
      </c>
      <c r="D39">
        <v>368</v>
      </c>
      <c r="E39">
        <v>186</v>
      </c>
      <c r="F39">
        <v>9</v>
      </c>
      <c r="G39">
        <v>182</v>
      </c>
      <c r="H39">
        <v>373</v>
      </c>
      <c r="I39" s="8">
        <v>0.9538461538461539</v>
      </c>
      <c r="J39" s="8">
        <v>0.67207207207207209</v>
      </c>
      <c r="K39" s="8">
        <v>0.50543478260869568</v>
      </c>
      <c r="L39" s="8">
        <v>0.74533333333333329</v>
      </c>
      <c r="M39" s="8">
        <f t="shared" si="7"/>
        <v>0.81295911295911294</v>
      </c>
      <c r="N39" s="8">
        <v>0.66074600355239788</v>
      </c>
      <c r="O39" s="9">
        <v>0.90666666666666662</v>
      </c>
      <c r="P39" s="9">
        <v>0.94666666666666666</v>
      </c>
      <c r="Q39" s="13">
        <v>0.953767253870205</v>
      </c>
      <c r="R39" s="14">
        <f t="shared" si="8"/>
        <v>142</v>
      </c>
      <c r="S39" s="14">
        <f t="shared" si="9"/>
        <v>8</v>
      </c>
      <c r="T39" s="14">
        <f t="shared" si="10"/>
        <v>4</v>
      </c>
      <c r="U39" s="8">
        <f t="shared" si="6"/>
        <v>1.0289855072463767</v>
      </c>
      <c r="V39" t="s">
        <v>216</v>
      </c>
      <c r="W39">
        <v>1</v>
      </c>
      <c r="X39">
        <v>0</v>
      </c>
      <c r="Y39">
        <v>2</v>
      </c>
      <c r="Z39">
        <v>0</v>
      </c>
    </row>
    <row r="40" spans="1:26" x14ac:dyDescent="0.2">
      <c r="A40" t="s">
        <v>32</v>
      </c>
      <c r="B40">
        <v>131</v>
      </c>
      <c r="C40">
        <v>19</v>
      </c>
      <c r="D40">
        <v>189</v>
      </c>
      <c r="E40">
        <v>182</v>
      </c>
      <c r="F40">
        <v>12</v>
      </c>
      <c r="G40">
        <v>7</v>
      </c>
      <c r="H40">
        <v>549</v>
      </c>
      <c r="I40" s="8">
        <v>0.93814432989690721</v>
      </c>
      <c r="J40" s="8">
        <v>0.98741007194244601</v>
      </c>
      <c r="K40" s="8">
        <v>0.96296296296296291</v>
      </c>
      <c r="L40" s="8">
        <v>0.97466666666666668</v>
      </c>
      <c r="M40" s="8">
        <f t="shared" si="7"/>
        <v>0.96277720091967667</v>
      </c>
      <c r="N40" s="8">
        <v>0.95039164490861616</v>
      </c>
      <c r="O40" s="9">
        <v>0.87333333333333329</v>
      </c>
      <c r="P40" s="9">
        <v>0.93333333333333335</v>
      </c>
      <c r="Q40" s="13">
        <v>0.99383802816901401</v>
      </c>
      <c r="R40" s="14">
        <f t="shared" si="8"/>
        <v>140</v>
      </c>
      <c r="S40" s="14">
        <f t="shared" si="9"/>
        <v>10</v>
      </c>
      <c r="T40" s="14">
        <f t="shared" si="10"/>
        <v>9</v>
      </c>
      <c r="U40" s="8">
        <f t="shared" si="6"/>
        <v>1.0144927536231885</v>
      </c>
      <c r="V40" t="s">
        <v>216</v>
      </c>
      <c r="W40">
        <v>1</v>
      </c>
      <c r="X40">
        <v>0</v>
      </c>
      <c r="Y40">
        <v>2</v>
      </c>
      <c r="Z40">
        <v>0</v>
      </c>
    </row>
    <row r="41" spans="1:26" x14ac:dyDescent="0.2">
      <c r="A41" t="s">
        <v>33</v>
      </c>
      <c r="B41">
        <v>131</v>
      </c>
      <c r="C41">
        <v>19</v>
      </c>
      <c r="D41">
        <v>189</v>
      </c>
      <c r="E41">
        <v>182</v>
      </c>
      <c r="F41">
        <v>14</v>
      </c>
      <c r="G41">
        <v>7</v>
      </c>
      <c r="H41">
        <v>547</v>
      </c>
      <c r="I41" s="8">
        <v>0.9285714285714286</v>
      </c>
      <c r="J41" s="8">
        <v>0.9873646209386282</v>
      </c>
      <c r="K41" s="8">
        <v>0.96296296296296291</v>
      </c>
      <c r="L41" s="8">
        <v>0.97199999999999998</v>
      </c>
      <c r="M41" s="8">
        <f t="shared" si="7"/>
        <v>0.9579680247550284</v>
      </c>
      <c r="N41" s="8">
        <v>0.94545454545454544</v>
      </c>
      <c r="O41" s="9">
        <v>0.87333333333333329</v>
      </c>
      <c r="P41" s="9">
        <v>0.94</v>
      </c>
      <c r="Q41" s="13">
        <v>0.99383802816901401</v>
      </c>
      <c r="R41" s="14">
        <f t="shared" si="8"/>
        <v>141</v>
      </c>
      <c r="S41" s="14">
        <f t="shared" si="9"/>
        <v>9</v>
      </c>
      <c r="T41" s="14">
        <f t="shared" si="10"/>
        <v>10</v>
      </c>
      <c r="U41" s="8">
        <f t="shared" si="6"/>
        <v>1.0217391304347827</v>
      </c>
      <c r="V41" t="s">
        <v>216</v>
      </c>
      <c r="W41">
        <v>1</v>
      </c>
      <c r="X41">
        <v>0</v>
      </c>
      <c r="Y41">
        <v>2</v>
      </c>
      <c r="Z41">
        <v>0</v>
      </c>
    </row>
    <row r="42" spans="1:26" x14ac:dyDescent="0.2">
      <c r="A42" t="s">
        <v>35</v>
      </c>
      <c r="B42">
        <v>131</v>
      </c>
      <c r="C42">
        <v>19</v>
      </c>
      <c r="D42">
        <v>189</v>
      </c>
      <c r="E42">
        <v>182</v>
      </c>
      <c r="F42">
        <v>12</v>
      </c>
      <c r="G42">
        <v>7</v>
      </c>
      <c r="H42">
        <v>549</v>
      </c>
      <c r="I42" s="8">
        <v>0.93814432989690721</v>
      </c>
      <c r="J42" s="8">
        <v>0.98741007194244601</v>
      </c>
      <c r="K42" s="8">
        <v>0.96296296296296291</v>
      </c>
      <c r="L42" s="8">
        <v>0.97466666666666668</v>
      </c>
      <c r="M42" s="8">
        <f t="shared" si="7"/>
        <v>0.96277720091967667</v>
      </c>
      <c r="N42" s="8">
        <v>0.95039164490861616</v>
      </c>
      <c r="O42" s="9">
        <v>0.87333333333333329</v>
      </c>
      <c r="P42" s="9">
        <v>0.93333333333333335</v>
      </c>
      <c r="Q42" s="13">
        <v>0.99383802816901401</v>
      </c>
      <c r="R42" s="14">
        <f t="shared" si="8"/>
        <v>140</v>
      </c>
      <c r="S42" s="14">
        <f t="shared" si="9"/>
        <v>10</v>
      </c>
      <c r="T42" s="14">
        <f t="shared" si="10"/>
        <v>9</v>
      </c>
      <c r="U42" s="8">
        <f t="shared" si="6"/>
        <v>1.0144927536231885</v>
      </c>
      <c r="V42" t="s">
        <v>216</v>
      </c>
      <c r="W42">
        <v>1</v>
      </c>
      <c r="X42">
        <v>0</v>
      </c>
      <c r="Y42">
        <v>2</v>
      </c>
      <c r="Z42">
        <v>0</v>
      </c>
    </row>
    <row r="43" spans="1:26" x14ac:dyDescent="0.2">
      <c r="A43" t="s">
        <v>34</v>
      </c>
      <c r="B43">
        <v>131</v>
      </c>
      <c r="C43">
        <v>19</v>
      </c>
      <c r="D43">
        <v>189</v>
      </c>
      <c r="E43">
        <v>182</v>
      </c>
      <c r="F43">
        <v>13</v>
      </c>
      <c r="G43">
        <v>7</v>
      </c>
      <c r="H43">
        <v>548</v>
      </c>
      <c r="I43" s="8">
        <v>0.93333333333333335</v>
      </c>
      <c r="J43" s="8">
        <v>0.98738738738738741</v>
      </c>
      <c r="K43" s="8">
        <v>0.96296296296296291</v>
      </c>
      <c r="L43" s="8">
        <v>0.97333333333333338</v>
      </c>
      <c r="M43" s="8">
        <f t="shared" si="7"/>
        <v>0.96036036036036032</v>
      </c>
      <c r="N43" s="8">
        <v>0.94791666666666663</v>
      </c>
      <c r="O43" s="9">
        <v>0.87333333333333329</v>
      </c>
      <c r="P43" s="9">
        <v>0.93333333333333335</v>
      </c>
      <c r="Q43" s="13">
        <v>0.99383802816901401</v>
      </c>
      <c r="R43" s="14">
        <f t="shared" si="8"/>
        <v>140</v>
      </c>
      <c r="S43" s="14">
        <f t="shared" si="9"/>
        <v>10</v>
      </c>
      <c r="T43" s="14">
        <f t="shared" si="10"/>
        <v>9</v>
      </c>
      <c r="U43" s="8">
        <f t="shared" si="6"/>
        <v>1.0144927536231885</v>
      </c>
      <c r="V43" t="s">
        <v>216</v>
      </c>
      <c r="W43">
        <v>1</v>
      </c>
      <c r="X43">
        <v>0</v>
      </c>
      <c r="Y43">
        <v>2</v>
      </c>
      <c r="Z43">
        <v>0</v>
      </c>
    </row>
    <row r="44" spans="1:26" x14ac:dyDescent="0.2">
      <c r="A44" t="s">
        <v>40</v>
      </c>
      <c r="B44">
        <v>133</v>
      </c>
      <c r="C44">
        <v>17</v>
      </c>
      <c r="D44">
        <v>368</v>
      </c>
      <c r="E44">
        <v>164</v>
      </c>
      <c r="F44">
        <v>7</v>
      </c>
      <c r="G44">
        <v>203</v>
      </c>
      <c r="H44">
        <v>376</v>
      </c>
      <c r="I44" s="8">
        <v>0.95906432748538006</v>
      </c>
      <c r="J44" s="8">
        <v>0.64939550949913649</v>
      </c>
      <c r="K44" s="8">
        <v>0.44686648501362397</v>
      </c>
      <c r="L44" s="8">
        <v>0.72</v>
      </c>
      <c r="M44" s="8">
        <f t="shared" si="7"/>
        <v>0.80422991849225833</v>
      </c>
      <c r="N44" s="8">
        <v>0.60966542750929364</v>
      </c>
      <c r="O44" s="9">
        <v>0.84666666666666668</v>
      </c>
      <c r="P44" s="9">
        <v>0.89333333333333331</v>
      </c>
      <c r="Q44" s="13">
        <v>0.82935153583617705</v>
      </c>
      <c r="R44" s="14">
        <f t="shared" si="8"/>
        <v>134</v>
      </c>
      <c r="S44" s="14">
        <f t="shared" si="9"/>
        <v>16</v>
      </c>
      <c r="T44" s="14">
        <f t="shared" si="10"/>
        <v>1</v>
      </c>
      <c r="U44" s="8">
        <f t="shared" si="6"/>
        <v>0.97101449275362317</v>
      </c>
      <c r="V44" t="s">
        <v>212</v>
      </c>
      <c r="W44">
        <v>1</v>
      </c>
      <c r="X44">
        <v>0</v>
      </c>
      <c r="Y44">
        <v>3</v>
      </c>
      <c r="Z44">
        <v>0</v>
      </c>
    </row>
    <row r="45" spans="1:26" x14ac:dyDescent="0.2">
      <c r="A45" t="s">
        <v>44</v>
      </c>
      <c r="B45">
        <v>131</v>
      </c>
      <c r="C45">
        <v>19</v>
      </c>
      <c r="D45">
        <v>190</v>
      </c>
      <c r="E45">
        <v>182</v>
      </c>
      <c r="F45">
        <v>3</v>
      </c>
      <c r="G45">
        <v>8</v>
      </c>
      <c r="H45">
        <v>557</v>
      </c>
      <c r="I45" s="8">
        <v>0.98378378378378384</v>
      </c>
      <c r="J45" s="8">
        <v>0.98584070796460177</v>
      </c>
      <c r="K45" s="8">
        <v>0.95789473684210524</v>
      </c>
      <c r="L45" s="8">
        <v>0.98533333333333328</v>
      </c>
      <c r="M45" s="8">
        <f t="shared" si="7"/>
        <v>0.9848122458741928</v>
      </c>
      <c r="N45" s="8">
        <v>0.97066666666666668</v>
      </c>
      <c r="O45" s="9">
        <v>0.87333333333333329</v>
      </c>
      <c r="P45" s="9">
        <v>0.89333333333333331</v>
      </c>
      <c r="Q45" s="13">
        <v>0.99383802816901401</v>
      </c>
      <c r="R45" s="14">
        <f t="shared" si="8"/>
        <v>134</v>
      </c>
      <c r="S45" s="14">
        <f t="shared" si="9"/>
        <v>16</v>
      </c>
      <c r="T45" s="14">
        <f t="shared" si="10"/>
        <v>3</v>
      </c>
      <c r="U45" s="8">
        <f t="shared" si="6"/>
        <v>0.97101449275362317</v>
      </c>
      <c r="V45" t="s">
        <v>212</v>
      </c>
      <c r="W45">
        <v>1</v>
      </c>
      <c r="X45">
        <v>0</v>
      </c>
      <c r="Y45">
        <v>3</v>
      </c>
      <c r="Z45">
        <v>0</v>
      </c>
    </row>
    <row r="46" spans="1:26" x14ac:dyDescent="0.2">
      <c r="A46" t="s">
        <v>38</v>
      </c>
      <c r="B46">
        <v>134</v>
      </c>
      <c r="C46">
        <v>16</v>
      </c>
      <c r="D46">
        <v>401</v>
      </c>
      <c r="E46">
        <v>170</v>
      </c>
      <c r="F46">
        <v>3</v>
      </c>
      <c r="G46">
        <v>230</v>
      </c>
      <c r="H46">
        <v>347</v>
      </c>
      <c r="I46" s="8">
        <v>0.98265895953757221</v>
      </c>
      <c r="J46" s="8">
        <v>0.60138648180242638</v>
      </c>
      <c r="K46" s="8">
        <v>0.42499999999999999</v>
      </c>
      <c r="L46" s="8">
        <v>0.68933333333333335</v>
      </c>
      <c r="M46" s="8">
        <f t="shared" si="7"/>
        <v>0.79202272066999924</v>
      </c>
      <c r="N46" s="8">
        <v>0.59336823734729494</v>
      </c>
      <c r="O46" s="9">
        <v>0.87333333333333329</v>
      </c>
      <c r="P46" s="9">
        <v>0.89333333333333331</v>
      </c>
      <c r="Q46" s="13">
        <v>0.832758620689655</v>
      </c>
      <c r="R46" s="14">
        <f t="shared" si="8"/>
        <v>134</v>
      </c>
      <c r="S46" s="14">
        <f t="shared" si="9"/>
        <v>16</v>
      </c>
      <c r="T46" s="14">
        <f t="shared" si="10"/>
        <v>0</v>
      </c>
      <c r="U46" s="8">
        <f t="shared" si="6"/>
        <v>0.97101449275362317</v>
      </c>
      <c r="V46" t="s">
        <v>212</v>
      </c>
      <c r="W46">
        <v>1</v>
      </c>
      <c r="X46">
        <v>0</v>
      </c>
      <c r="Y46">
        <v>3</v>
      </c>
      <c r="Z46">
        <v>0</v>
      </c>
    </row>
    <row r="47" spans="1:26" x14ac:dyDescent="0.2">
      <c r="A47" t="s">
        <v>42</v>
      </c>
      <c r="B47">
        <v>145</v>
      </c>
      <c r="C47">
        <v>5</v>
      </c>
      <c r="D47">
        <v>312</v>
      </c>
      <c r="E47">
        <v>181</v>
      </c>
      <c r="F47">
        <v>0</v>
      </c>
      <c r="G47">
        <v>131</v>
      </c>
      <c r="H47">
        <v>438</v>
      </c>
      <c r="I47" s="8">
        <v>1</v>
      </c>
      <c r="J47" s="8">
        <v>0.76977152899824253</v>
      </c>
      <c r="K47" s="8">
        <v>0.58012820512820518</v>
      </c>
      <c r="L47" s="8">
        <v>0.82533333333333336</v>
      </c>
      <c r="M47" s="8">
        <f t="shared" si="7"/>
        <v>0.88488576449912126</v>
      </c>
      <c r="N47" s="8">
        <v>0.73427991886409738</v>
      </c>
      <c r="O47" s="9">
        <v>0.8666666666666667</v>
      </c>
      <c r="P47" s="9">
        <v>0.8666666666666667</v>
      </c>
      <c r="Q47" s="13">
        <v>0.87202031284894499</v>
      </c>
      <c r="R47" s="14">
        <f t="shared" si="8"/>
        <v>130</v>
      </c>
      <c r="S47" s="14">
        <f t="shared" si="9"/>
        <v>20</v>
      </c>
      <c r="T47" s="14">
        <f t="shared" si="10"/>
        <v>-15</v>
      </c>
      <c r="U47" s="8">
        <f t="shared" si="6"/>
        <v>0.94202898550724634</v>
      </c>
      <c r="V47" t="s">
        <v>212</v>
      </c>
      <c r="W47">
        <v>1</v>
      </c>
      <c r="X47">
        <v>0</v>
      </c>
      <c r="Y47">
        <v>3</v>
      </c>
      <c r="Z47">
        <v>0</v>
      </c>
    </row>
    <row r="48" spans="1:26" x14ac:dyDescent="0.2">
      <c r="A48" t="s">
        <v>39</v>
      </c>
      <c r="B48">
        <v>135</v>
      </c>
      <c r="C48">
        <v>15</v>
      </c>
      <c r="D48">
        <v>426</v>
      </c>
      <c r="E48">
        <v>171</v>
      </c>
      <c r="F48">
        <v>2</v>
      </c>
      <c r="G48">
        <v>254</v>
      </c>
      <c r="H48">
        <v>323</v>
      </c>
      <c r="I48" s="8">
        <v>0.98843930635838151</v>
      </c>
      <c r="J48" s="8">
        <v>0.5597920277296361</v>
      </c>
      <c r="K48" s="8">
        <v>0.40235294117647058</v>
      </c>
      <c r="L48" s="8">
        <v>0.65866666666666662</v>
      </c>
      <c r="M48" s="8">
        <f t="shared" si="7"/>
        <v>0.7741156670440088</v>
      </c>
      <c r="N48" s="8">
        <v>0.57190635451505012</v>
      </c>
      <c r="O48" s="9">
        <v>0.84666666666666668</v>
      </c>
      <c r="P48" s="9">
        <v>0.86</v>
      </c>
      <c r="Q48" s="13">
        <v>0.83333333333333304</v>
      </c>
      <c r="R48" s="14">
        <f t="shared" si="8"/>
        <v>129</v>
      </c>
      <c r="S48" s="14">
        <f t="shared" si="9"/>
        <v>21</v>
      </c>
      <c r="T48" s="14">
        <f t="shared" si="10"/>
        <v>-6</v>
      </c>
      <c r="U48" s="8">
        <f t="shared" si="6"/>
        <v>0.93478260869565222</v>
      </c>
      <c r="V48" t="s">
        <v>212</v>
      </c>
      <c r="W48">
        <v>1</v>
      </c>
      <c r="X48">
        <v>0</v>
      </c>
      <c r="Y48">
        <v>3</v>
      </c>
      <c r="Z48">
        <v>0</v>
      </c>
    </row>
    <row r="49" spans="1:26" x14ac:dyDescent="0.2">
      <c r="A49" t="s">
        <v>43</v>
      </c>
      <c r="B49">
        <v>145</v>
      </c>
      <c r="C49">
        <v>5</v>
      </c>
      <c r="D49">
        <v>344</v>
      </c>
      <c r="E49">
        <v>178</v>
      </c>
      <c r="F49">
        <v>0</v>
      </c>
      <c r="G49">
        <v>166</v>
      </c>
      <c r="H49">
        <v>406</v>
      </c>
      <c r="I49" s="8">
        <v>1</v>
      </c>
      <c r="J49" s="8">
        <v>0.70979020979020979</v>
      </c>
      <c r="K49" s="8">
        <v>0.51744186046511631</v>
      </c>
      <c r="L49" s="8">
        <v>0.77866666666666662</v>
      </c>
      <c r="M49" s="8">
        <f t="shared" si="7"/>
        <v>0.8548951048951049</v>
      </c>
      <c r="N49" s="8">
        <v>0.68199233716475094</v>
      </c>
      <c r="O49" s="9">
        <v>0.85333333333333339</v>
      </c>
      <c r="P49" s="9">
        <v>0.85333333333333339</v>
      </c>
      <c r="Q49" s="13">
        <v>0.84913471360100501</v>
      </c>
      <c r="R49" s="14">
        <f t="shared" si="8"/>
        <v>128</v>
      </c>
      <c r="S49" s="14">
        <f t="shared" si="9"/>
        <v>22</v>
      </c>
      <c r="T49" s="14">
        <f t="shared" si="10"/>
        <v>-17</v>
      </c>
      <c r="U49" s="8">
        <f t="shared" si="6"/>
        <v>0.92753623188405798</v>
      </c>
      <c r="V49" t="s">
        <v>212</v>
      </c>
      <c r="W49">
        <v>1</v>
      </c>
      <c r="X49">
        <v>0</v>
      </c>
      <c r="Y49">
        <v>3</v>
      </c>
      <c r="Z49">
        <v>0</v>
      </c>
    </row>
    <row r="50" spans="1:26" x14ac:dyDescent="0.2">
      <c r="A50" t="s">
        <v>37</v>
      </c>
      <c r="B50">
        <v>133</v>
      </c>
      <c r="C50">
        <v>17</v>
      </c>
      <c r="D50">
        <v>368</v>
      </c>
      <c r="E50">
        <v>166</v>
      </c>
      <c r="F50">
        <v>6</v>
      </c>
      <c r="G50">
        <v>201</v>
      </c>
      <c r="H50">
        <v>377</v>
      </c>
      <c r="I50" s="8">
        <v>0.96511627906976749</v>
      </c>
      <c r="J50" s="8">
        <v>0.65224913494809689</v>
      </c>
      <c r="K50" s="8">
        <v>0.45231607629427795</v>
      </c>
      <c r="L50" s="8">
        <v>0.72399999999999998</v>
      </c>
      <c r="M50" s="8">
        <f t="shared" si="7"/>
        <v>0.80868270700893219</v>
      </c>
      <c r="N50" s="8">
        <v>0.61595547309833021</v>
      </c>
      <c r="O50" s="9">
        <v>0.84666666666666668</v>
      </c>
      <c r="P50" s="9">
        <v>0.88666666666666671</v>
      </c>
      <c r="Q50" s="13">
        <v>0.83047945205479401</v>
      </c>
      <c r="R50" s="14">
        <f t="shared" si="8"/>
        <v>133</v>
      </c>
      <c r="S50" s="14">
        <f t="shared" si="9"/>
        <v>17</v>
      </c>
      <c r="T50" s="14">
        <f t="shared" si="10"/>
        <v>0</v>
      </c>
      <c r="U50" s="8">
        <f t="shared" si="6"/>
        <v>0.96376811594202894</v>
      </c>
      <c r="V50" t="s">
        <v>212</v>
      </c>
      <c r="W50">
        <v>1</v>
      </c>
      <c r="X50">
        <v>0</v>
      </c>
      <c r="Y50">
        <v>3</v>
      </c>
      <c r="Z50">
        <v>0</v>
      </c>
    </row>
    <row r="51" spans="1:26" x14ac:dyDescent="0.2">
      <c r="A51" t="s">
        <v>41</v>
      </c>
      <c r="B51">
        <v>131</v>
      </c>
      <c r="C51">
        <v>19</v>
      </c>
      <c r="D51">
        <v>189</v>
      </c>
      <c r="E51">
        <v>182</v>
      </c>
      <c r="F51">
        <v>12</v>
      </c>
      <c r="G51">
        <v>7</v>
      </c>
      <c r="H51">
        <v>549</v>
      </c>
      <c r="I51" s="8">
        <v>0.93814432989690721</v>
      </c>
      <c r="J51" s="8">
        <v>0.98741007194244601</v>
      </c>
      <c r="K51" s="8">
        <v>0.96296296296296291</v>
      </c>
      <c r="L51" s="8">
        <v>0.97466666666666668</v>
      </c>
      <c r="M51" s="8">
        <f t="shared" si="7"/>
        <v>0.96277720091967667</v>
      </c>
      <c r="N51" s="8">
        <v>0.95039164490861616</v>
      </c>
      <c r="O51" s="9">
        <v>0.87333333333333329</v>
      </c>
      <c r="P51" s="9">
        <v>0.92666666666666664</v>
      </c>
      <c r="Q51" s="13">
        <v>0.99383802816901401</v>
      </c>
      <c r="R51" s="14">
        <f t="shared" si="8"/>
        <v>139</v>
      </c>
      <c r="S51" s="14">
        <f t="shared" si="9"/>
        <v>11</v>
      </c>
      <c r="T51" s="14">
        <f t="shared" si="10"/>
        <v>8</v>
      </c>
      <c r="U51" s="8">
        <f t="shared" si="6"/>
        <v>1.0072463768115942</v>
      </c>
      <c r="V51" t="s">
        <v>212</v>
      </c>
      <c r="W51">
        <v>1</v>
      </c>
      <c r="X51">
        <v>0</v>
      </c>
      <c r="Y51">
        <v>3</v>
      </c>
      <c r="Z51">
        <v>0</v>
      </c>
    </row>
    <row r="52" spans="1:26" x14ac:dyDescent="0.2">
      <c r="A52" t="s">
        <v>14</v>
      </c>
      <c r="B52">
        <v>145</v>
      </c>
      <c r="C52">
        <v>5</v>
      </c>
      <c r="D52">
        <v>422</v>
      </c>
      <c r="E52">
        <v>182</v>
      </c>
      <c r="F52">
        <v>5</v>
      </c>
      <c r="G52">
        <v>239</v>
      </c>
      <c r="H52">
        <v>324</v>
      </c>
      <c r="I52" s="8">
        <v>0.9732620320855615</v>
      </c>
      <c r="J52" s="8">
        <v>0.57548845470692722</v>
      </c>
      <c r="K52" s="8">
        <v>0.43230403800475059</v>
      </c>
      <c r="L52" s="8">
        <v>0.67466666666666664</v>
      </c>
      <c r="M52" s="8">
        <f t="shared" si="7"/>
        <v>0.77437524339624431</v>
      </c>
      <c r="N52" s="8">
        <v>0.59868421052631582</v>
      </c>
      <c r="O52" s="9">
        <v>0.91333333333333333</v>
      </c>
      <c r="P52" s="9">
        <v>0.92</v>
      </c>
      <c r="Q52" s="13">
        <v>0.79841549295774605</v>
      </c>
      <c r="R52" s="14">
        <f t="shared" si="8"/>
        <v>138</v>
      </c>
      <c r="S52" s="14">
        <f t="shared" si="9"/>
        <v>12</v>
      </c>
      <c r="T52" s="14">
        <f t="shared" si="10"/>
        <v>-7</v>
      </c>
      <c r="U52" s="8">
        <f t="shared" ref="U52:U57" si="11">R52/$R$68</f>
        <v>0.9928057553956835</v>
      </c>
      <c r="V52" t="s">
        <v>274</v>
      </c>
      <c r="W52">
        <v>1</v>
      </c>
      <c r="X52">
        <v>0</v>
      </c>
      <c r="Y52">
        <v>4</v>
      </c>
      <c r="Z52">
        <v>0</v>
      </c>
    </row>
    <row r="53" spans="1:26" x14ac:dyDescent="0.2">
      <c r="A53" t="s">
        <v>16</v>
      </c>
      <c r="B53">
        <v>147</v>
      </c>
      <c r="C53">
        <v>3</v>
      </c>
      <c r="D53">
        <v>475</v>
      </c>
      <c r="E53">
        <v>178</v>
      </c>
      <c r="F53">
        <v>0</v>
      </c>
      <c r="G53">
        <v>296</v>
      </c>
      <c r="H53">
        <v>276</v>
      </c>
      <c r="I53" s="8">
        <v>1</v>
      </c>
      <c r="J53" s="8">
        <v>0.4825174825174825</v>
      </c>
      <c r="K53" s="8">
        <v>0.37552742616033757</v>
      </c>
      <c r="L53" s="8">
        <v>0.60533333333333328</v>
      </c>
      <c r="M53" s="8">
        <f t="shared" si="7"/>
        <v>0.74125874125874125</v>
      </c>
      <c r="N53" s="8">
        <v>0.54601226993865026</v>
      </c>
      <c r="O53" s="9">
        <v>0.9</v>
      </c>
      <c r="P53" s="9">
        <v>0.9</v>
      </c>
      <c r="Q53" s="13">
        <v>0.74825174825174801</v>
      </c>
      <c r="R53" s="14">
        <f t="shared" si="8"/>
        <v>135</v>
      </c>
      <c r="S53" s="14">
        <f t="shared" si="9"/>
        <v>15</v>
      </c>
      <c r="T53" s="14">
        <f t="shared" si="10"/>
        <v>-12</v>
      </c>
      <c r="U53" s="8">
        <f t="shared" si="11"/>
        <v>0.97122302158273377</v>
      </c>
      <c r="V53" t="s">
        <v>274</v>
      </c>
      <c r="W53">
        <v>1</v>
      </c>
      <c r="X53">
        <v>0</v>
      </c>
      <c r="Y53">
        <v>4</v>
      </c>
      <c r="Z53">
        <v>0</v>
      </c>
    </row>
    <row r="54" spans="1:26" x14ac:dyDescent="0.2">
      <c r="A54" t="s">
        <v>18</v>
      </c>
      <c r="B54">
        <v>144</v>
      </c>
      <c r="C54">
        <v>6</v>
      </c>
      <c r="D54">
        <v>420</v>
      </c>
      <c r="E54">
        <v>182</v>
      </c>
      <c r="F54">
        <v>5</v>
      </c>
      <c r="G54">
        <v>237</v>
      </c>
      <c r="H54">
        <v>326</v>
      </c>
      <c r="I54" s="8">
        <v>0.9732620320855615</v>
      </c>
      <c r="J54" s="8">
        <v>0.57904085257548843</v>
      </c>
      <c r="K54" s="8">
        <v>0.43436754176610981</v>
      </c>
      <c r="L54" s="8">
        <v>0.67733333333333334</v>
      </c>
      <c r="M54" s="8">
        <f t="shared" si="7"/>
        <v>0.77615144233052491</v>
      </c>
      <c r="N54" s="8">
        <v>0.60066006600660071</v>
      </c>
      <c r="O54" s="9">
        <v>0.91333333333333333</v>
      </c>
      <c r="P54" s="9">
        <v>0.92666666666666664</v>
      </c>
      <c r="Q54" s="13">
        <v>0.79841549295774605</v>
      </c>
      <c r="R54" s="14">
        <f t="shared" si="8"/>
        <v>139</v>
      </c>
      <c r="S54" s="14">
        <f t="shared" si="9"/>
        <v>11</v>
      </c>
      <c r="T54" s="14">
        <f t="shared" si="10"/>
        <v>-5</v>
      </c>
      <c r="U54" s="8">
        <f t="shared" si="11"/>
        <v>1</v>
      </c>
      <c r="V54" t="s">
        <v>274</v>
      </c>
      <c r="W54">
        <v>1</v>
      </c>
      <c r="X54">
        <v>0</v>
      </c>
      <c r="Y54">
        <v>4</v>
      </c>
      <c r="Z54">
        <v>0</v>
      </c>
    </row>
    <row r="55" spans="1:26" x14ac:dyDescent="0.2">
      <c r="A55" t="s">
        <v>13</v>
      </c>
      <c r="B55">
        <v>131</v>
      </c>
      <c r="C55">
        <v>19</v>
      </c>
      <c r="D55">
        <v>194</v>
      </c>
      <c r="E55">
        <v>181</v>
      </c>
      <c r="F55">
        <v>7</v>
      </c>
      <c r="G55">
        <v>13</v>
      </c>
      <c r="H55">
        <v>549</v>
      </c>
      <c r="I55" s="8">
        <v>0.96276595744680848</v>
      </c>
      <c r="J55" s="8">
        <v>0.97686832740213525</v>
      </c>
      <c r="K55" s="8">
        <v>0.9329896907216495</v>
      </c>
      <c r="L55" s="8">
        <v>0.97333333333333338</v>
      </c>
      <c r="M55" s="8">
        <f t="shared" si="7"/>
        <v>0.96981714242447192</v>
      </c>
      <c r="N55" s="8">
        <v>0.94764397905759157</v>
      </c>
      <c r="O55" s="9">
        <v>0.8666666666666667</v>
      </c>
      <c r="P55" s="9">
        <v>0.90666666666666662</v>
      </c>
      <c r="Q55" s="13">
        <v>0.99297012302284704</v>
      </c>
      <c r="R55" s="14">
        <f t="shared" si="8"/>
        <v>136</v>
      </c>
      <c r="S55" s="14">
        <f t="shared" si="9"/>
        <v>14</v>
      </c>
      <c r="T55" s="14">
        <f t="shared" si="10"/>
        <v>5</v>
      </c>
      <c r="U55" s="8">
        <f t="shared" si="11"/>
        <v>0.97841726618705038</v>
      </c>
      <c r="V55" t="s">
        <v>274</v>
      </c>
      <c r="W55">
        <v>1</v>
      </c>
      <c r="X55">
        <v>0</v>
      </c>
      <c r="Y55">
        <v>4</v>
      </c>
      <c r="Z55">
        <v>0</v>
      </c>
    </row>
    <row r="56" spans="1:26" x14ac:dyDescent="0.2">
      <c r="A56" t="s">
        <v>15</v>
      </c>
      <c r="B56">
        <v>144</v>
      </c>
      <c r="C56">
        <v>6</v>
      </c>
      <c r="D56">
        <v>389</v>
      </c>
      <c r="E56">
        <v>192</v>
      </c>
      <c r="F56">
        <v>2</v>
      </c>
      <c r="G56">
        <v>196</v>
      </c>
      <c r="H56">
        <v>360</v>
      </c>
      <c r="I56" s="8">
        <v>0.98969072164948457</v>
      </c>
      <c r="J56" s="8">
        <v>0.64748201438848918</v>
      </c>
      <c r="K56" s="8">
        <v>0.49484536082474229</v>
      </c>
      <c r="L56" s="8">
        <v>0.73599999999999999</v>
      </c>
      <c r="M56" s="8">
        <f t="shared" si="7"/>
        <v>0.81858636801898688</v>
      </c>
      <c r="N56" s="8">
        <v>0.65979381443298968</v>
      </c>
      <c r="O56" s="9">
        <v>0.92666666666666664</v>
      </c>
      <c r="P56" s="9">
        <v>0.94</v>
      </c>
      <c r="Q56" s="13">
        <v>0.82795698924731098</v>
      </c>
      <c r="R56" s="14">
        <f t="shared" si="8"/>
        <v>141</v>
      </c>
      <c r="S56" s="14">
        <f t="shared" si="9"/>
        <v>9</v>
      </c>
      <c r="T56" s="14">
        <f t="shared" si="10"/>
        <v>-3</v>
      </c>
      <c r="U56" s="8">
        <f t="shared" si="11"/>
        <v>1.014388489208633</v>
      </c>
      <c r="V56" t="s">
        <v>274</v>
      </c>
      <c r="W56">
        <v>1</v>
      </c>
      <c r="X56">
        <v>0</v>
      </c>
      <c r="Y56">
        <v>4</v>
      </c>
      <c r="Z56">
        <v>0</v>
      </c>
    </row>
    <row r="57" spans="1:26" x14ac:dyDescent="0.2">
      <c r="A57" t="s">
        <v>17</v>
      </c>
      <c r="B57">
        <v>131</v>
      </c>
      <c r="C57">
        <v>19</v>
      </c>
      <c r="D57">
        <v>194</v>
      </c>
      <c r="E57">
        <v>181</v>
      </c>
      <c r="F57">
        <v>8</v>
      </c>
      <c r="G57">
        <v>13</v>
      </c>
      <c r="H57">
        <v>548</v>
      </c>
      <c r="I57" s="8">
        <v>0.95767195767195767</v>
      </c>
      <c r="J57" s="8">
        <v>0.97682709447415328</v>
      </c>
      <c r="K57" s="8">
        <v>0.9329896907216495</v>
      </c>
      <c r="L57" s="8">
        <v>0.97199999999999998</v>
      </c>
      <c r="M57" s="8">
        <f t="shared" si="7"/>
        <v>0.96724952607305548</v>
      </c>
      <c r="N57" s="8">
        <v>0.94516971279373363</v>
      </c>
      <c r="O57" s="9">
        <v>0.8666666666666667</v>
      </c>
      <c r="P57" s="9">
        <v>0.91333333333333333</v>
      </c>
      <c r="Q57" s="13">
        <v>0.99297012302284704</v>
      </c>
      <c r="R57" s="14">
        <f t="shared" si="8"/>
        <v>137</v>
      </c>
      <c r="S57" s="14">
        <f t="shared" si="9"/>
        <v>13</v>
      </c>
      <c r="T57" s="14">
        <f t="shared" si="10"/>
        <v>6</v>
      </c>
      <c r="U57" s="8">
        <f t="shared" si="11"/>
        <v>0.98561151079136688</v>
      </c>
      <c r="V57" t="s">
        <v>274</v>
      </c>
      <c r="W57">
        <v>1</v>
      </c>
      <c r="X57">
        <v>0</v>
      </c>
      <c r="Y57">
        <v>4</v>
      </c>
      <c r="Z57">
        <v>0</v>
      </c>
    </row>
    <row r="58" spans="1:26" x14ac:dyDescent="0.2">
      <c r="A58" t="s">
        <v>46</v>
      </c>
      <c r="B58">
        <v>108</v>
      </c>
      <c r="C58">
        <v>42</v>
      </c>
      <c r="D58">
        <v>155</v>
      </c>
      <c r="E58">
        <v>149</v>
      </c>
      <c r="F58">
        <v>0</v>
      </c>
      <c r="G58">
        <v>6</v>
      </c>
      <c r="H58">
        <v>595</v>
      </c>
      <c r="I58" s="8">
        <v>1</v>
      </c>
      <c r="J58" s="8">
        <v>0.99001663893510816</v>
      </c>
      <c r="K58" s="8">
        <v>0.96129032258064517</v>
      </c>
      <c r="L58" s="8">
        <v>0.99199999999999999</v>
      </c>
      <c r="M58" s="8">
        <f t="shared" si="7"/>
        <v>0.99500831946755408</v>
      </c>
      <c r="N58" s="8">
        <v>0.98026315789473684</v>
      </c>
      <c r="O58" s="9">
        <v>0.72</v>
      </c>
      <c r="P58" s="9">
        <v>0.72</v>
      </c>
      <c r="Q58" s="13">
        <v>0.99500831946755397</v>
      </c>
      <c r="R58" s="14">
        <f t="shared" si="8"/>
        <v>108</v>
      </c>
      <c r="S58" s="14">
        <f t="shared" si="9"/>
        <v>42</v>
      </c>
      <c r="T58" s="14">
        <f t="shared" si="10"/>
        <v>0</v>
      </c>
      <c r="U58" s="8">
        <f t="shared" ref="U58:U79" si="12">R58/$R$46</f>
        <v>0.80597014925373134</v>
      </c>
      <c r="V58" t="s">
        <v>215</v>
      </c>
      <c r="W58">
        <v>1</v>
      </c>
      <c r="X58">
        <v>1</v>
      </c>
      <c r="Y58">
        <v>0</v>
      </c>
      <c r="Z58">
        <v>0</v>
      </c>
    </row>
    <row r="59" spans="1:26" x14ac:dyDescent="0.2">
      <c r="A59" t="s">
        <v>22</v>
      </c>
      <c r="B59">
        <v>120</v>
      </c>
      <c r="C59">
        <v>30</v>
      </c>
      <c r="D59">
        <v>182</v>
      </c>
      <c r="E59">
        <v>165</v>
      </c>
      <c r="F59">
        <v>25</v>
      </c>
      <c r="G59">
        <v>17</v>
      </c>
      <c r="H59">
        <v>543</v>
      </c>
      <c r="I59" s="8">
        <v>0.86842105263157898</v>
      </c>
      <c r="J59" s="8">
        <v>0.96964285714285714</v>
      </c>
      <c r="K59" s="8">
        <v>0.90659340659340659</v>
      </c>
      <c r="L59" s="8">
        <v>0.94399999999999995</v>
      </c>
      <c r="M59" s="8">
        <f t="shared" si="7"/>
        <v>0.91903195488721812</v>
      </c>
      <c r="N59" s="8">
        <v>0.88709677419354838</v>
      </c>
      <c r="O59" s="9">
        <v>0.8</v>
      </c>
      <c r="P59" s="9">
        <v>0.91333333333333333</v>
      </c>
      <c r="Q59" s="13">
        <v>0.99342139342139302</v>
      </c>
      <c r="R59" s="14">
        <f t="shared" si="8"/>
        <v>137</v>
      </c>
      <c r="S59" s="14">
        <f t="shared" si="9"/>
        <v>13</v>
      </c>
      <c r="T59" s="14">
        <f t="shared" si="10"/>
        <v>17</v>
      </c>
      <c r="U59" s="8">
        <f t="shared" si="12"/>
        <v>1.0223880597014925</v>
      </c>
      <c r="V59" t="s">
        <v>215</v>
      </c>
      <c r="W59">
        <v>1</v>
      </c>
      <c r="X59">
        <v>1</v>
      </c>
      <c r="Y59">
        <v>1</v>
      </c>
      <c r="Z59">
        <v>0</v>
      </c>
    </row>
    <row r="60" spans="1:26" x14ac:dyDescent="0.2">
      <c r="A60" t="s">
        <v>25</v>
      </c>
      <c r="B60">
        <v>118</v>
      </c>
      <c r="C60">
        <v>32</v>
      </c>
      <c r="D60">
        <v>175</v>
      </c>
      <c r="E60">
        <v>163</v>
      </c>
      <c r="F60">
        <v>19</v>
      </c>
      <c r="G60">
        <v>12</v>
      </c>
      <c r="H60">
        <v>556</v>
      </c>
      <c r="I60" s="8">
        <v>0.89560439560439564</v>
      </c>
      <c r="J60" s="8">
        <v>0.97887323943661975</v>
      </c>
      <c r="K60" s="8">
        <v>0.93142857142857138</v>
      </c>
      <c r="L60" s="8">
        <v>0.95866666666666667</v>
      </c>
      <c r="M60" s="8">
        <f t="shared" si="7"/>
        <v>0.93723881752050775</v>
      </c>
      <c r="N60" s="8">
        <v>0.91316526610644255</v>
      </c>
      <c r="O60" s="9">
        <v>0.78666666666666663</v>
      </c>
      <c r="P60" s="9">
        <v>0.88666666666666671</v>
      </c>
      <c r="Q60" s="13">
        <v>0.99403225300738896</v>
      </c>
      <c r="R60" s="14">
        <f t="shared" si="8"/>
        <v>133</v>
      </c>
      <c r="S60" s="14">
        <f t="shared" si="9"/>
        <v>17</v>
      </c>
      <c r="T60" s="14">
        <f t="shared" si="10"/>
        <v>15</v>
      </c>
      <c r="U60" s="8">
        <f t="shared" si="12"/>
        <v>0.9925373134328358</v>
      </c>
      <c r="V60" t="s">
        <v>215</v>
      </c>
      <c r="W60">
        <v>1</v>
      </c>
      <c r="X60">
        <v>1</v>
      </c>
      <c r="Y60">
        <v>1</v>
      </c>
      <c r="Z60">
        <v>0</v>
      </c>
    </row>
    <row r="61" spans="1:26" x14ac:dyDescent="0.2">
      <c r="A61" t="s">
        <v>23</v>
      </c>
      <c r="B61">
        <v>125</v>
      </c>
      <c r="C61">
        <v>25</v>
      </c>
      <c r="D61">
        <v>209</v>
      </c>
      <c r="E61">
        <v>178</v>
      </c>
      <c r="F61">
        <v>15</v>
      </c>
      <c r="G61">
        <v>31</v>
      </c>
      <c r="H61">
        <v>526</v>
      </c>
      <c r="I61" s="8">
        <v>0.92227979274611394</v>
      </c>
      <c r="J61" s="8">
        <v>0.94434470377019752</v>
      </c>
      <c r="K61" s="8">
        <v>0.85167464114832536</v>
      </c>
      <c r="L61" s="8">
        <v>0.93866666666666665</v>
      </c>
      <c r="M61" s="8">
        <f t="shared" si="7"/>
        <v>0.93331224825815573</v>
      </c>
      <c r="N61" s="8">
        <v>0.88557213930348255</v>
      </c>
      <c r="O61" s="9">
        <v>0.83333333333333337</v>
      </c>
      <c r="P61" s="9">
        <v>0.93333333333333335</v>
      </c>
      <c r="Q61" s="13">
        <v>0.99206411565962105</v>
      </c>
      <c r="R61" s="14">
        <f t="shared" si="8"/>
        <v>140</v>
      </c>
      <c r="S61" s="14">
        <f t="shared" si="9"/>
        <v>10</v>
      </c>
      <c r="T61" s="14">
        <f t="shared" si="10"/>
        <v>15</v>
      </c>
      <c r="U61" s="8">
        <f t="shared" si="12"/>
        <v>1.044776119402985</v>
      </c>
      <c r="V61" t="s">
        <v>215</v>
      </c>
      <c r="W61">
        <v>1</v>
      </c>
      <c r="X61">
        <v>1</v>
      </c>
      <c r="Y61">
        <v>1</v>
      </c>
      <c r="Z61">
        <v>0</v>
      </c>
    </row>
    <row r="62" spans="1:26" x14ac:dyDescent="0.2">
      <c r="A62" t="s">
        <v>24</v>
      </c>
      <c r="B62">
        <v>135</v>
      </c>
      <c r="C62">
        <v>15</v>
      </c>
      <c r="D62">
        <v>303</v>
      </c>
      <c r="E62">
        <v>187</v>
      </c>
      <c r="F62">
        <v>9</v>
      </c>
      <c r="G62">
        <v>115</v>
      </c>
      <c r="H62">
        <v>439</v>
      </c>
      <c r="I62" s="8">
        <v>0.95408163265306123</v>
      </c>
      <c r="J62" s="8">
        <v>0.79241877256317694</v>
      </c>
      <c r="K62" s="8">
        <v>0.61920529801324509</v>
      </c>
      <c r="L62" s="8">
        <v>0.83466666666666667</v>
      </c>
      <c r="M62" s="8">
        <f t="shared" si="7"/>
        <v>0.87325020260811903</v>
      </c>
      <c r="N62" s="8">
        <v>0.75100401606425704</v>
      </c>
      <c r="O62" s="9">
        <v>0.89333333333333331</v>
      </c>
      <c r="P62" s="9">
        <v>0.94</v>
      </c>
      <c r="Q62" s="13">
        <v>0.99001244289093004</v>
      </c>
      <c r="R62" s="14">
        <f t="shared" si="8"/>
        <v>141</v>
      </c>
      <c r="S62" s="14">
        <f t="shared" si="9"/>
        <v>9</v>
      </c>
      <c r="T62" s="14">
        <f t="shared" si="10"/>
        <v>6</v>
      </c>
      <c r="U62" s="8">
        <f t="shared" si="12"/>
        <v>1.0522388059701493</v>
      </c>
      <c r="V62" t="s">
        <v>215</v>
      </c>
      <c r="W62">
        <v>1</v>
      </c>
      <c r="X62">
        <v>1</v>
      </c>
      <c r="Y62">
        <v>1</v>
      </c>
      <c r="Z62">
        <v>0</v>
      </c>
    </row>
    <row r="63" spans="1:26" x14ac:dyDescent="0.2">
      <c r="A63" t="s">
        <v>21</v>
      </c>
      <c r="B63">
        <v>120</v>
      </c>
      <c r="C63">
        <v>30</v>
      </c>
      <c r="D63">
        <v>181</v>
      </c>
      <c r="E63">
        <v>165</v>
      </c>
      <c r="F63">
        <v>25</v>
      </c>
      <c r="G63">
        <v>16</v>
      </c>
      <c r="H63">
        <v>544</v>
      </c>
      <c r="I63" s="8">
        <v>0.86842105263157898</v>
      </c>
      <c r="J63" s="8">
        <v>0.97142857142857142</v>
      </c>
      <c r="K63" s="8">
        <v>0.91160220994475138</v>
      </c>
      <c r="L63" s="8">
        <v>0.94533333333333336</v>
      </c>
      <c r="M63" s="8">
        <f t="shared" si="7"/>
        <v>0.91992481203007515</v>
      </c>
      <c r="N63" s="8">
        <v>0.88948787061994605</v>
      </c>
      <c r="O63" s="9">
        <v>0.8</v>
      </c>
      <c r="P63" s="9">
        <v>0.91333333333333333</v>
      </c>
      <c r="Q63" s="13">
        <v>0.993519813519813</v>
      </c>
      <c r="R63" s="14">
        <f t="shared" si="8"/>
        <v>137</v>
      </c>
      <c r="S63" s="14">
        <f t="shared" si="9"/>
        <v>13</v>
      </c>
      <c r="T63" s="14">
        <f t="shared" si="10"/>
        <v>17</v>
      </c>
      <c r="U63" s="8">
        <f t="shared" si="12"/>
        <v>1.0223880597014925</v>
      </c>
      <c r="V63" t="s">
        <v>215</v>
      </c>
      <c r="W63">
        <v>1</v>
      </c>
      <c r="X63">
        <v>1</v>
      </c>
      <c r="Y63">
        <v>1</v>
      </c>
      <c r="Z63">
        <v>0</v>
      </c>
    </row>
    <row r="64" spans="1:26" x14ac:dyDescent="0.2">
      <c r="A64" t="s">
        <v>28</v>
      </c>
      <c r="B64">
        <v>109</v>
      </c>
      <c r="C64">
        <v>41</v>
      </c>
      <c r="D64">
        <v>156</v>
      </c>
      <c r="E64">
        <v>149</v>
      </c>
      <c r="F64">
        <v>44</v>
      </c>
      <c r="G64">
        <v>7</v>
      </c>
      <c r="H64">
        <v>550</v>
      </c>
      <c r="I64" s="8">
        <v>0.772020725388601</v>
      </c>
      <c r="J64" s="8">
        <v>0.9874326750448833</v>
      </c>
      <c r="K64" s="8">
        <v>0.95512820512820518</v>
      </c>
      <c r="L64" s="8">
        <v>0.93200000000000005</v>
      </c>
      <c r="M64" s="8">
        <f t="shared" si="7"/>
        <v>0.87972670021674215</v>
      </c>
      <c r="N64" s="8">
        <v>0.85386819484240684</v>
      </c>
      <c r="O64" s="9">
        <v>0.72</v>
      </c>
      <c r="P64" s="9">
        <v>0.93333333333333335</v>
      </c>
      <c r="Q64" s="13">
        <v>0.99413728796524803</v>
      </c>
      <c r="R64" s="14">
        <f t="shared" si="8"/>
        <v>140</v>
      </c>
      <c r="S64" s="14">
        <f t="shared" si="9"/>
        <v>10</v>
      </c>
      <c r="T64" s="14">
        <f t="shared" si="10"/>
        <v>31</v>
      </c>
      <c r="U64" s="8">
        <f t="shared" si="12"/>
        <v>1.044776119402985</v>
      </c>
      <c r="V64" t="s">
        <v>226</v>
      </c>
      <c r="W64">
        <v>1</v>
      </c>
      <c r="X64">
        <v>1</v>
      </c>
      <c r="Y64">
        <v>2</v>
      </c>
      <c r="Z64">
        <v>0</v>
      </c>
    </row>
    <row r="65" spans="1:26" x14ac:dyDescent="0.2">
      <c r="A65" t="s">
        <v>30</v>
      </c>
      <c r="B65">
        <v>109</v>
      </c>
      <c r="C65">
        <v>41</v>
      </c>
      <c r="D65">
        <v>156</v>
      </c>
      <c r="E65">
        <v>149</v>
      </c>
      <c r="F65">
        <v>43</v>
      </c>
      <c r="G65">
        <v>7</v>
      </c>
      <c r="H65">
        <v>551</v>
      </c>
      <c r="I65" s="8">
        <v>0.77604166666666663</v>
      </c>
      <c r="J65" s="8">
        <v>0.98745519713261654</v>
      </c>
      <c r="K65" s="8">
        <v>0.95512820512820518</v>
      </c>
      <c r="L65" s="8">
        <v>0.93333333333333335</v>
      </c>
      <c r="M65" s="8">
        <f t="shared" si="7"/>
        <v>0.88174843189964158</v>
      </c>
      <c r="N65" s="8">
        <v>0.85632183908045978</v>
      </c>
      <c r="O65" s="9">
        <v>0.72</v>
      </c>
      <c r="P65" s="9">
        <v>0.92666666666666664</v>
      </c>
      <c r="Q65" s="13">
        <v>0.99413728796524803</v>
      </c>
      <c r="R65" s="14">
        <f t="shared" si="8"/>
        <v>139</v>
      </c>
      <c r="S65" s="14">
        <f t="shared" si="9"/>
        <v>11</v>
      </c>
      <c r="T65" s="14">
        <f t="shared" si="10"/>
        <v>30</v>
      </c>
      <c r="U65" s="8">
        <f t="shared" si="12"/>
        <v>1.0373134328358209</v>
      </c>
      <c r="V65" t="s">
        <v>226</v>
      </c>
      <c r="W65">
        <v>1</v>
      </c>
      <c r="X65">
        <v>1</v>
      </c>
      <c r="Y65">
        <v>2</v>
      </c>
      <c r="Z65">
        <v>0</v>
      </c>
    </row>
    <row r="66" spans="1:26" x14ac:dyDescent="0.2">
      <c r="A66" t="s">
        <v>29</v>
      </c>
      <c r="B66">
        <v>108</v>
      </c>
      <c r="C66">
        <v>42</v>
      </c>
      <c r="D66">
        <v>155</v>
      </c>
      <c r="E66">
        <v>148</v>
      </c>
      <c r="F66">
        <v>44</v>
      </c>
      <c r="G66">
        <v>7</v>
      </c>
      <c r="H66">
        <v>551</v>
      </c>
      <c r="I66" s="8">
        <v>0.77083333333333337</v>
      </c>
      <c r="J66" s="8">
        <v>0.98745519713261654</v>
      </c>
      <c r="K66" s="8">
        <v>0.95483870967741935</v>
      </c>
      <c r="L66" s="8">
        <v>0.93200000000000005</v>
      </c>
      <c r="M66" s="8">
        <f t="shared" ref="M66:M97" si="13">(I66+J66)/2</f>
        <v>0.87914426523297495</v>
      </c>
      <c r="N66" s="8">
        <v>0.85302593659942361</v>
      </c>
      <c r="O66" s="9">
        <v>0.71333333333333337</v>
      </c>
      <c r="P66" s="9">
        <v>0.92666666666666664</v>
      </c>
      <c r="Q66" s="13">
        <v>0.99418604651162701</v>
      </c>
      <c r="R66" s="14">
        <f t="shared" ref="R66:R97" si="14">P66*150</f>
        <v>139</v>
      </c>
      <c r="S66" s="14">
        <f t="shared" ref="S66:S97" si="15">150-R66</f>
        <v>11</v>
      </c>
      <c r="T66" s="14">
        <f t="shared" ref="T66:T97" si="16">R66-B66</f>
        <v>31</v>
      </c>
      <c r="U66" s="8">
        <f t="shared" si="12"/>
        <v>1.0373134328358209</v>
      </c>
      <c r="V66" t="s">
        <v>226</v>
      </c>
      <c r="W66">
        <v>1</v>
      </c>
      <c r="X66">
        <v>1</v>
      </c>
      <c r="Y66">
        <v>2</v>
      </c>
      <c r="Z66">
        <v>0</v>
      </c>
    </row>
    <row r="67" spans="1:26" x14ac:dyDescent="0.2">
      <c r="A67" t="s">
        <v>31</v>
      </c>
      <c r="B67">
        <v>120</v>
      </c>
      <c r="C67">
        <v>30</v>
      </c>
      <c r="D67">
        <v>322</v>
      </c>
      <c r="E67">
        <v>159</v>
      </c>
      <c r="F67">
        <v>32</v>
      </c>
      <c r="G67">
        <v>163</v>
      </c>
      <c r="H67">
        <v>396</v>
      </c>
      <c r="I67" s="8">
        <v>0.83246073298429324</v>
      </c>
      <c r="J67" s="8">
        <v>0.70840787119856885</v>
      </c>
      <c r="K67" s="8">
        <v>0.49378881987577639</v>
      </c>
      <c r="L67" s="8">
        <v>0.74</v>
      </c>
      <c r="M67" s="8">
        <f t="shared" si="13"/>
        <v>0.77043430209143104</v>
      </c>
      <c r="N67" s="8">
        <v>0.61988304093567248</v>
      </c>
      <c r="O67" s="9">
        <v>0.77333333333333332</v>
      </c>
      <c r="P67" s="9">
        <v>0.94</v>
      </c>
      <c r="Q67" s="13">
        <v>0.95803403250007901</v>
      </c>
      <c r="R67" s="14">
        <f t="shared" si="14"/>
        <v>141</v>
      </c>
      <c r="S67" s="14">
        <f t="shared" si="15"/>
        <v>9</v>
      </c>
      <c r="T67" s="14">
        <f t="shared" si="16"/>
        <v>21</v>
      </c>
      <c r="U67" s="8">
        <f t="shared" si="12"/>
        <v>1.0522388059701493</v>
      </c>
      <c r="V67" t="s">
        <v>226</v>
      </c>
      <c r="W67">
        <v>1</v>
      </c>
      <c r="X67">
        <v>1</v>
      </c>
      <c r="Y67">
        <v>2</v>
      </c>
      <c r="Z67">
        <v>0</v>
      </c>
    </row>
    <row r="68" spans="1:26" x14ac:dyDescent="0.2">
      <c r="A68" t="s">
        <v>32</v>
      </c>
      <c r="B68">
        <v>109</v>
      </c>
      <c r="C68">
        <v>41</v>
      </c>
      <c r="D68">
        <v>156</v>
      </c>
      <c r="E68">
        <v>149</v>
      </c>
      <c r="F68">
        <v>43</v>
      </c>
      <c r="G68">
        <v>7</v>
      </c>
      <c r="H68">
        <v>551</v>
      </c>
      <c r="I68" s="8">
        <v>0.77604166666666663</v>
      </c>
      <c r="J68" s="8">
        <v>0.98745519713261654</v>
      </c>
      <c r="K68" s="8">
        <v>0.95512820512820518</v>
      </c>
      <c r="L68" s="8">
        <v>0.93333333333333335</v>
      </c>
      <c r="M68" s="8">
        <f t="shared" si="13"/>
        <v>0.88174843189964158</v>
      </c>
      <c r="N68" s="8">
        <v>0.85632183908045978</v>
      </c>
      <c r="O68" s="9">
        <v>0.72</v>
      </c>
      <c r="P68" s="9">
        <v>0.92666666666666664</v>
      </c>
      <c r="Q68" s="13">
        <v>0.99413728796524803</v>
      </c>
      <c r="R68" s="14">
        <f t="shared" si="14"/>
        <v>139</v>
      </c>
      <c r="S68" s="14">
        <f t="shared" si="15"/>
        <v>11</v>
      </c>
      <c r="T68" s="14">
        <f t="shared" si="16"/>
        <v>30</v>
      </c>
      <c r="U68" s="8">
        <f t="shared" si="12"/>
        <v>1.0373134328358209</v>
      </c>
      <c r="V68" t="s">
        <v>226</v>
      </c>
      <c r="W68">
        <v>1</v>
      </c>
      <c r="X68">
        <v>1</v>
      </c>
      <c r="Y68">
        <v>2</v>
      </c>
      <c r="Z68">
        <v>0</v>
      </c>
    </row>
    <row r="69" spans="1:26" x14ac:dyDescent="0.2">
      <c r="A69" t="s">
        <v>33</v>
      </c>
      <c r="B69">
        <v>108</v>
      </c>
      <c r="C69">
        <v>42</v>
      </c>
      <c r="D69">
        <v>155</v>
      </c>
      <c r="E69">
        <v>148</v>
      </c>
      <c r="F69">
        <v>45</v>
      </c>
      <c r="G69">
        <v>7</v>
      </c>
      <c r="H69">
        <v>550</v>
      </c>
      <c r="I69" s="8">
        <v>0.76683937823834192</v>
      </c>
      <c r="J69" s="8">
        <v>0.9874326750448833</v>
      </c>
      <c r="K69" s="8">
        <v>0.95483870967741935</v>
      </c>
      <c r="L69" s="8">
        <v>0.93066666666666664</v>
      </c>
      <c r="M69" s="8">
        <f t="shared" si="13"/>
        <v>0.87713602664161261</v>
      </c>
      <c r="N69" s="8">
        <v>0.85057471264367812</v>
      </c>
      <c r="O69" s="9">
        <v>0.71333333333333337</v>
      </c>
      <c r="P69" s="9">
        <v>0.92666666666666664</v>
      </c>
      <c r="Q69" s="13">
        <v>0.99418604651162701</v>
      </c>
      <c r="R69" s="14">
        <f t="shared" si="14"/>
        <v>139</v>
      </c>
      <c r="S69" s="14">
        <f t="shared" si="15"/>
        <v>11</v>
      </c>
      <c r="T69" s="14">
        <f t="shared" si="16"/>
        <v>31</v>
      </c>
      <c r="U69" s="8">
        <f t="shared" si="12"/>
        <v>1.0373134328358209</v>
      </c>
      <c r="V69" t="s">
        <v>226</v>
      </c>
      <c r="W69">
        <v>1</v>
      </c>
      <c r="X69">
        <v>1</v>
      </c>
      <c r="Y69">
        <v>2</v>
      </c>
      <c r="Z69">
        <v>0</v>
      </c>
    </row>
    <row r="70" spans="1:26" x14ac:dyDescent="0.2">
      <c r="A70" t="s">
        <v>35</v>
      </c>
      <c r="B70">
        <v>108</v>
      </c>
      <c r="C70">
        <v>42</v>
      </c>
      <c r="D70">
        <v>155</v>
      </c>
      <c r="E70">
        <v>148</v>
      </c>
      <c r="F70">
        <v>43</v>
      </c>
      <c r="G70">
        <v>7</v>
      </c>
      <c r="H70">
        <v>552</v>
      </c>
      <c r="I70" s="8">
        <v>0.77486910994764402</v>
      </c>
      <c r="J70" s="8">
        <v>0.98747763864042937</v>
      </c>
      <c r="K70" s="8">
        <v>0.95483870967741935</v>
      </c>
      <c r="L70" s="8">
        <v>0.93333333333333335</v>
      </c>
      <c r="M70" s="8">
        <f t="shared" si="13"/>
        <v>0.88117337429403664</v>
      </c>
      <c r="N70" s="8">
        <v>0.8554913294797688</v>
      </c>
      <c r="O70" s="9">
        <v>0.71333333333333337</v>
      </c>
      <c r="P70" s="9">
        <v>0.92</v>
      </c>
      <c r="Q70" s="13">
        <v>0.99418604651162701</v>
      </c>
      <c r="R70" s="14">
        <f t="shared" si="14"/>
        <v>138</v>
      </c>
      <c r="S70" s="14">
        <f t="shared" si="15"/>
        <v>12</v>
      </c>
      <c r="T70" s="14">
        <f t="shared" si="16"/>
        <v>30</v>
      </c>
      <c r="U70" s="8">
        <f t="shared" si="12"/>
        <v>1.0298507462686568</v>
      </c>
      <c r="V70" t="s">
        <v>226</v>
      </c>
      <c r="W70">
        <v>1</v>
      </c>
      <c r="X70">
        <v>1</v>
      </c>
      <c r="Y70">
        <v>2</v>
      </c>
      <c r="Z70">
        <v>0</v>
      </c>
    </row>
    <row r="71" spans="1:26" x14ac:dyDescent="0.2">
      <c r="A71" t="s">
        <v>34</v>
      </c>
      <c r="B71">
        <v>108</v>
      </c>
      <c r="C71">
        <v>42</v>
      </c>
      <c r="D71">
        <v>155</v>
      </c>
      <c r="E71">
        <v>148</v>
      </c>
      <c r="F71">
        <v>44</v>
      </c>
      <c r="G71">
        <v>7</v>
      </c>
      <c r="H71">
        <v>551</v>
      </c>
      <c r="I71" s="8">
        <v>0.77083333333333337</v>
      </c>
      <c r="J71" s="8">
        <v>0.98745519713261654</v>
      </c>
      <c r="K71" s="8">
        <v>0.95483870967741935</v>
      </c>
      <c r="L71" s="8">
        <v>0.93200000000000005</v>
      </c>
      <c r="M71" s="8">
        <f t="shared" si="13"/>
        <v>0.87914426523297495</v>
      </c>
      <c r="N71" s="8">
        <v>0.85302593659942361</v>
      </c>
      <c r="O71" s="9">
        <v>0.71333333333333337</v>
      </c>
      <c r="P71" s="9">
        <v>0.92</v>
      </c>
      <c r="Q71" s="13">
        <v>0.99418604651162701</v>
      </c>
      <c r="R71" s="14">
        <f t="shared" si="14"/>
        <v>138</v>
      </c>
      <c r="S71" s="14">
        <f t="shared" si="15"/>
        <v>12</v>
      </c>
      <c r="T71" s="14">
        <f t="shared" si="16"/>
        <v>30</v>
      </c>
      <c r="U71" s="8">
        <f t="shared" si="12"/>
        <v>1.0298507462686568</v>
      </c>
      <c r="V71" t="s">
        <v>226</v>
      </c>
      <c r="W71">
        <v>1</v>
      </c>
      <c r="X71">
        <v>1</v>
      </c>
      <c r="Y71">
        <v>2</v>
      </c>
      <c r="Z71">
        <v>0</v>
      </c>
    </row>
    <row r="72" spans="1:26" x14ac:dyDescent="0.2">
      <c r="A72" t="s">
        <v>40</v>
      </c>
      <c r="B72">
        <v>126</v>
      </c>
      <c r="C72">
        <v>24</v>
      </c>
      <c r="D72">
        <v>347</v>
      </c>
      <c r="E72">
        <v>153</v>
      </c>
      <c r="F72">
        <v>17</v>
      </c>
      <c r="G72">
        <v>193</v>
      </c>
      <c r="H72">
        <v>387</v>
      </c>
      <c r="I72" s="8">
        <v>0.9</v>
      </c>
      <c r="J72" s="8">
        <v>0.66724137931034477</v>
      </c>
      <c r="K72" s="8">
        <v>0.44219653179190749</v>
      </c>
      <c r="L72" s="8">
        <v>0.72</v>
      </c>
      <c r="M72" s="8">
        <f t="shared" si="13"/>
        <v>0.7836206896551724</v>
      </c>
      <c r="N72" s="8">
        <v>0.59302325581395354</v>
      </c>
      <c r="O72" s="9">
        <v>0.78666666666666663</v>
      </c>
      <c r="P72" s="9">
        <v>0.88</v>
      </c>
      <c r="Q72" s="13">
        <v>0.84783941493962101</v>
      </c>
      <c r="R72" s="14">
        <f t="shared" si="14"/>
        <v>132</v>
      </c>
      <c r="S72" s="14">
        <f t="shared" si="15"/>
        <v>18</v>
      </c>
      <c r="T72" s="14">
        <f t="shared" si="16"/>
        <v>6</v>
      </c>
      <c r="U72" s="8">
        <f t="shared" si="12"/>
        <v>0.9850746268656716</v>
      </c>
      <c r="V72" t="s">
        <v>227</v>
      </c>
      <c r="W72">
        <v>1</v>
      </c>
      <c r="X72">
        <v>1</v>
      </c>
      <c r="Y72">
        <v>3</v>
      </c>
      <c r="Z72">
        <v>0</v>
      </c>
    </row>
    <row r="73" spans="1:26" x14ac:dyDescent="0.2">
      <c r="A73" t="s">
        <v>44</v>
      </c>
      <c r="B73">
        <v>124</v>
      </c>
      <c r="C73">
        <v>26</v>
      </c>
      <c r="D73">
        <v>179</v>
      </c>
      <c r="E73">
        <v>170</v>
      </c>
      <c r="F73">
        <v>14</v>
      </c>
      <c r="G73">
        <v>9</v>
      </c>
      <c r="H73">
        <v>557</v>
      </c>
      <c r="I73" s="8">
        <v>0.92391304347826086</v>
      </c>
      <c r="J73" s="8">
        <v>0.98409893992932862</v>
      </c>
      <c r="K73" s="8">
        <v>0.94972067039106145</v>
      </c>
      <c r="L73" s="8">
        <v>0.96933333333333338</v>
      </c>
      <c r="M73" s="8">
        <f t="shared" si="13"/>
        <v>0.95400599170379474</v>
      </c>
      <c r="N73" s="8">
        <v>0.9366391184573003</v>
      </c>
      <c r="O73" s="9">
        <v>0.82</v>
      </c>
      <c r="P73" s="9">
        <v>0.88666666666666671</v>
      </c>
      <c r="Q73" s="13">
        <v>0.99302231237322502</v>
      </c>
      <c r="R73" s="14">
        <f t="shared" si="14"/>
        <v>133</v>
      </c>
      <c r="S73" s="14">
        <f t="shared" si="15"/>
        <v>17</v>
      </c>
      <c r="T73" s="14">
        <f t="shared" si="16"/>
        <v>9</v>
      </c>
      <c r="U73" s="8">
        <f t="shared" si="12"/>
        <v>0.9925373134328358</v>
      </c>
      <c r="V73" t="s">
        <v>227</v>
      </c>
      <c r="W73">
        <v>1</v>
      </c>
      <c r="X73">
        <v>1</v>
      </c>
      <c r="Y73">
        <v>3</v>
      </c>
      <c r="Z73">
        <v>0</v>
      </c>
    </row>
    <row r="74" spans="1:26" x14ac:dyDescent="0.2">
      <c r="A74" t="s">
        <v>38</v>
      </c>
      <c r="B74">
        <v>127</v>
      </c>
      <c r="C74">
        <v>23</v>
      </c>
      <c r="D74">
        <v>373</v>
      </c>
      <c r="E74">
        <v>168</v>
      </c>
      <c r="F74">
        <v>10</v>
      </c>
      <c r="G74">
        <v>204</v>
      </c>
      <c r="H74">
        <v>368</v>
      </c>
      <c r="I74" s="8">
        <v>0.9438202247191011</v>
      </c>
      <c r="J74" s="8">
        <v>0.64335664335664333</v>
      </c>
      <c r="K74" s="8">
        <v>0.45161290322580644</v>
      </c>
      <c r="L74" s="8">
        <v>0.71466666666666667</v>
      </c>
      <c r="M74" s="8">
        <f t="shared" si="13"/>
        <v>0.79358843403787227</v>
      </c>
      <c r="N74" s="8">
        <v>0.61090909090909096</v>
      </c>
      <c r="O74" s="9">
        <v>0.82</v>
      </c>
      <c r="P74" s="9">
        <v>0.88666666666666671</v>
      </c>
      <c r="Q74" s="13">
        <v>0.84633754704630904</v>
      </c>
      <c r="R74" s="14">
        <f t="shared" si="14"/>
        <v>133</v>
      </c>
      <c r="S74" s="14">
        <f t="shared" si="15"/>
        <v>17</v>
      </c>
      <c r="T74" s="14">
        <f t="shared" si="16"/>
        <v>6</v>
      </c>
      <c r="U74" s="8">
        <f t="shared" si="12"/>
        <v>0.9925373134328358</v>
      </c>
      <c r="V74" t="s">
        <v>227</v>
      </c>
      <c r="W74">
        <v>1</v>
      </c>
      <c r="X74">
        <v>1</v>
      </c>
      <c r="Y74">
        <v>3</v>
      </c>
      <c r="Z74">
        <v>0</v>
      </c>
    </row>
    <row r="75" spans="1:26" x14ac:dyDescent="0.2">
      <c r="A75" t="s">
        <v>42</v>
      </c>
      <c r="B75">
        <v>138</v>
      </c>
      <c r="C75">
        <v>12</v>
      </c>
      <c r="D75">
        <v>294</v>
      </c>
      <c r="E75">
        <v>173</v>
      </c>
      <c r="F75">
        <v>7</v>
      </c>
      <c r="G75">
        <v>121</v>
      </c>
      <c r="H75">
        <v>449</v>
      </c>
      <c r="I75" s="8">
        <v>0.96111111111111114</v>
      </c>
      <c r="J75" s="8">
        <v>0.78771929824561404</v>
      </c>
      <c r="K75" s="8">
        <v>0.58843537414965985</v>
      </c>
      <c r="L75" s="8">
        <v>0.82933333333333337</v>
      </c>
      <c r="M75" s="8">
        <f t="shared" si="13"/>
        <v>0.87441520467836265</v>
      </c>
      <c r="N75" s="8">
        <v>0.72995780590717296</v>
      </c>
      <c r="O75" s="9">
        <v>0.81333333333333335</v>
      </c>
      <c r="P75" s="9">
        <v>0.86</v>
      </c>
      <c r="Q75" s="13">
        <v>0.86691678103805803</v>
      </c>
      <c r="R75" s="14">
        <f t="shared" si="14"/>
        <v>129</v>
      </c>
      <c r="S75" s="14">
        <f t="shared" si="15"/>
        <v>21</v>
      </c>
      <c r="T75" s="14">
        <f t="shared" si="16"/>
        <v>-9</v>
      </c>
      <c r="U75" s="8">
        <f t="shared" si="12"/>
        <v>0.96268656716417911</v>
      </c>
      <c r="V75" t="s">
        <v>227</v>
      </c>
      <c r="W75">
        <v>1</v>
      </c>
      <c r="X75">
        <v>1</v>
      </c>
      <c r="Y75">
        <v>3</v>
      </c>
      <c r="Z75">
        <v>0</v>
      </c>
    </row>
    <row r="76" spans="1:26" x14ac:dyDescent="0.2">
      <c r="A76" t="s">
        <v>39</v>
      </c>
      <c r="B76">
        <v>134</v>
      </c>
      <c r="C76">
        <v>16</v>
      </c>
      <c r="D76">
        <v>420</v>
      </c>
      <c r="E76">
        <v>167</v>
      </c>
      <c r="F76">
        <v>3</v>
      </c>
      <c r="G76">
        <v>252</v>
      </c>
      <c r="H76">
        <v>328</v>
      </c>
      <c r="I76" s="8">
        <v>0.98235294117647054</v>
      </c>
      <c r="J76" s="8">
        <v>0.56551724137931036</v>
      </c>
      <c r="K76" s="8">
        <v>0.39856801909307876</v>
      </c>
      <c r="L76" s="8">
        <v>0.66</v>
      </c>
      <c r="M76" s="8">
        <f t="shared" si="13"/>
        <v>0.7739350912778904</v>
      </c>
      <c r="N76" s="8">
        <v>0.56706281833616301</v>
      </c>
      <c r="O76" s="9">
        <v>0.84666666666666668</v>
      </c>
      <c r="P76" s="9">
        <v>0.8666666666666667</v>
      </c>
      <c r="Q76" s="13">
        <v>0.84013105863744197</v>
      </c>
      <c r="R76" s="14">
        <f t="shared" si="14"/>
        <v>130</v>
      </c>
      <c r="S76" s="14">
        <f t="shared" si="15"/>
        <v>20</v>
      </c>
      <c r="T76" s="14">
        <f t="shared" si="16"/>
        <v>-4</v>
      </c>
      <c r="U76" s="8">
        <f t="shared" si="12"/>
        <v>0.97014925373134331</v>
      </c>
      <c r="V76" t="s">
        <v>227</v>
      </c>
      <c r="W76">
        <v>1</v>
      </c>
      <c r="X76">
        <v>1</v>
      </c>
      <c r="Y76">
        <v>3</v>
      </c>
      <c r="Z76">
        <v>0</v>
      </c>
    </row>
    <row r="77" spans="1:26" x14ac:dyDescent="0.2">
      <c r="A77" t="s">
        <v>43</v>
      </c>
      <c r="B77">
        <v>144</v>
      </c>
      <c r="C77">
        <v>6</v>
      </c>
      <c r="D77">
        <v>335</v>
      </c>
      <c r="E77">
        <v>176</v>
      </c>
      <c r="F77">
        <v>1</v>
      </c>
      <c r="G77">
        <v>159</v>
      </c>
      <c r="H77">
        <v>414</v>
      </c>
      <c r="I77" s="8">
        <v>0.99435028248587576</v>
      </c>
      <c r="J77" s="8">
        <v>0.72251308900523559</v>
      </c>
      <c r="K77" s="8">
        <v>0.52537313432835819</v>
      </c>
      <c r="L77" s="8">
        <v>0.78666666666666663</v>
      </c>
      <c r="M77" s="8">
        <f t="shared" si="13"/>
        <v>0.85843168574555562</v>
      </c>
      <c r="N77" s="8">
        <v>0.6875</v>
      </c>
      <c r="O77" s="9">
        <v>0.84</v>
      </c>
      <c r="P77" s="9">
        <v>0.84666666666666668</v>
      </c>
      <c r="Q77" s="13">
        <v>0.84437361419068702</v>
      </c>
      <c r="R77" s="14">
        <f t="shared" si="14"/>
        <v>127</v>
      </c>
      <c r="S77" s="14">
        <f t="shared" si="15"/>
        <v>23</v>
      </c>
      <c r="T77" s="14">
        <f t="shared" si="16"/>
        <v>-17</v>
      </c>
      <c r="U77" s="8">
        <f t="shared" si="12"/>
        <v>0.94776119402985071</v>
      </c>
      <c r="V77" t="s">
        <v>227</v>
      </c>
      <c r="W77">
        <v>1</v>
      </c>
      <c r="X77">
        <v>1</v>
      </c>
      <c r="Y77">
        <v>3</v>
      </c>
      <c r="Z77">
        <v>0</v>
      </c>
    </row>
    <row r="78" spans="1:26" x14ac:dyDescent="0.2">
      <c r="A78" t="s">
        <v>37</v>
      </c>
      <c r="B78">
        <v>121</v>
      </c>
      <c r="C78">
        <v>29</v>
      </c>
      <c r="D78">
        <v>330</v>
      </c>
      <c r="E78">
        <v>149</v>
      </c>
      <c r="F78">
        <v>21</v>
      </c>
      <c r="G78">
        <v>180</v>
      </c>
      <c r="H78">
        <v>400</v>
      </c>
      <c r="I78" s="8">
        <v>0.87647058823529411</v>
      </c>
      <c r="J78" s="8">
        <v>0.68965517241379315</v>
      </c>
      <c r="K78" s="8">
        <v>0.45288753799392095</v>
      </c>
      <c r="L78" s="8">
        <v>0.73199999999999998</v>
      </c>
      <c r="M78" s="8">
        <f t="shared" si="13"/>
        <v>0.78306288032454363</v>
      </c>
      <c r="N78" s="8">
        <v>0.59719438877755515</v>
      </c>
      <c r="O78" s="9">
        <v>0.76666666666666672</v>
      </c>
      <c r="P78" s="9">
        <v>0.88</v>
      </c>
      <c r="Q78" s="13">
        <v>0.85539202001139003</v>
      </c>
      <c r="R78" s="14">
        <f t="shared" si="14"/>
        <v>132</v>
      </c>
      <c r="S78" s="14">
        <f t="shared" si="15"/>
        <v>18</v>
      </c>
      <c r="T78" s="14">
        <f t="shared" si="16"/>
        <v>11</v>
      </c>
      <c r="U78" s="8">
        <f t="shared" si="12"/>
        <v>0.9850746268656716</v>
      </c>
      <c r="V78" t="s">
        <v>227</v>
      </c>
      <c r="W78">
        <v>1</v>
      </c>
      <c r="X78">
        <v>1</v>
      </c>
      <c r="Y78">
        <v>3</v>
      </c>
      <c r="Z78">
        <v>0</v>
      </c>
    </row>
    <row r="79" spans="1:26" x14ac:dyDescent="0.2">
      <c r="A79" t="s">
        <v>41</v>
      </c>
      <c r="B79">
        <v>119</v>
      </c>
      <c r="C79">
        <v>31</v>
      </c>
      <c r="D79">
        <v>171</v>
      </c>
      <c r="E79">
        <v>163</v>
      </c>
      <c r="F79">
        <v>30</v>
      </c>
      <c r="G79">
        <v>8</v>
      </c>
      <c r="H79">
        <v>549</v>
      </c>
      <c r="I79" s="8">
        <v>0.84455958549222798</v>
      </c>
      <c r="J79" s="8">
        <v>0.98563734290843807</v>
      </c>
      <c r="K79" s="8">
        <v>0.95321637426900585</v>
      </c>
      <c r="L79" s="8">
        <v>0.94933333333333336</v>
      </c>
      <c r="M79" s="8">
        <f t="shared" si="13"/>
        <v>0.91509846420033303</v>
      </c>
      <c r="N79" s="8">
        <v>0.89560439560439564</v>
      </c>
      <c r="O79" s="9">
        <v>0.78666666666666663</v>
      </c>
      <c r="P79" s="9">
        <v>0.92</v>
      </c>
      <c r="Q79" s="13">
        <v>0.99346265193716599</v>
      </c>
      <c r="R79" s="14">
        <f t="shared" si="14"/>
        <v>138</v>
      </c>
      <c r="S79" s="14">
        <f t="shared" si="15"/>
        <v>12</v>
      </c>
      <c r="T79" s="14">
        <f t="shared" si="16"/>
        <v>19</v>
      </c>
      <c r="U79" s="8">
        <f t="shared" si="12"/>
        <v>1.0298507462686568</v>
      </c>
      <c r="V79" t="s">
        <v>227</v>
      </c>
      <c r="W79">
        <v>1</v>
      </c>
      <c r="X79">
        <v>1</v>
      </c>
      <c r="Y79">
        <v>3</v>
      </c>
      <c r="Z79">
        <v>0</v>
      </c>
    </row>
    <row r="80" spans="1:26" x14ac:dyDescent="0.2">
      <c r="A80" t="s">
        <v>14</v>
      </c>
      <c r="B80">
        <v>135</v>
      </c>
      <c r="C80">
        <v>15</v>
      </c>
      <c r="D80">
        <v>387</v>
      </c>
      <c r="E80">
        <v>170</v>
      </c>
      <c r="F80">
        <v>17</v>
      </c>
      <c r="G80">
        <v>216</v>
      </c>
      <c r="H80">
        <v>347</v>
      </c>
      <c r="I80" s="8">
        <v>0.90909090909090906</v>
      </c>
      <c r="J80" s="8">
        <v>0.61634103019538189</v>
      </c>
      <c r="K80" s="8">
        <v>0.44041450777202074</v>
      </c>
      <c r="L80" s="8">
        <v>0.68933333333333335</v>
      </c>
      <c r="M80" s="8">
        <f t="shared" si="13"/>
        <v>0.76271596964314547</v>
      </c>
      <c r="N80" s="8">
        <v>0.59336823734729494</v>
      </c>
      <c r="O80" s="9">
        <v>0.83333333333333337</v>
      </c>
      <c r="P80" s="9">
        <v>0.90666666666666662</v>
      </c>
      <c r="Q80" s="13">
        <v>0.82307809330628801</v>
      </c>
      <c r="R80" s="14">
        <f t="shared" si="14"/>
        <v>136</v>
      </c>
      <c r="S80" s="14">
        <f t="shared" si="15"/>
        <v>14</v>
      </c>
      <c r="T80" s="14">
        <f t="shared" si="16"/>
        <v>1</v>
      </c>
      <c r="U80" s="8">
        <f t="shared" ref="U80:U119" si="17">R80/$R$68</f>
        <v>0.97841726618705038</v>
      </c>
      <c r="V80" t="s">
        <v>275</v>
      </c>
      <c r="W80">
        <v>1</v>
      </c>
      <c r="X80">
        <v>1</v>
      </c>
      <c r="Y80">
        <v>4</v>
      </c>
      <c r="Z80">
        <v>0</v>
      </c>
    </row>
    <row r="81" spans="1:26" x14ac:dyDescent="0.2">
      <c r="A81" t="s">
        <v>16</v>
      </c>
      <c r="B81">
        <v>137</v>
      </c>
      <c r="C81">
        <v>13</v>
      </c>
      <c r="D81">
        <v>440</v>
      </c>
      <c r="E81">
        <v>166</v>
      </c>
      <c r="F81">
        <v>12</v>
      </c>
      <c r="G81">
        <v>273</v>
      </c>
      <c r="H81">
        <v>299</v>
      </c>
      <c r="I81" s="8">
        <v>0.93258426966292129</v>
      </c>
      <c r="J81" s="8">
        <v>0.52272727272727271</v>
      </c>
      <c r="K81" s="8">
        <v>0.37813211845102507</v>
      </c>
      <c r="L81" s="8">
        <v>0.62</v>
      </c>
      <c r="M81" s="8">
        <f t="shared" si="13"/>
        <v>0.72765577119509706</v>
      </c>
      <c r="N81" s="8">
        <v>0.53808752025931927</v>
      </c>
      <c r="O81" s="9">
        <v>0.82</v>
      </c>
      <c r="P81" s="9">
        <v>0.88666666666666671</v>
      </c>
      <c r="Q81" s="13">
        <v>0.76909865489354601</v>
      </c>
      <c r="R81" s="14">
        <f t="shared" si="14"/>
        <v>133</v>
      </c>
      <c r="S81" s="14">
        <f t="shared" si="15"/>
        <v>17</v>
      </c>
      <c r="T81" s="14">
        <f t="shared" si="16"/>
        <v>-4</v>
      </c>
      <c r="U81" s="8">
        <f t="shared" si="17"/>
        <v>0.95683453237410077</v>
      </c>
      <c r="V81" t="s">
        <v>275</v>
      </c>
      <c r="W81">
        <v>1</v>
      </c>
      <c r="X81">
        <v>1</v>
      </c>
      <c r="Y81">
        <v>4</v>
      </c>
      <c r="Z81">
        <v>0</v>
      </c>
    </row>
    <row r="82" spans="1:26" x14ac:dyDescent="0.2">
      <c r="A82" t="s">
        <v>18</v>
      </c>
      <c r="B82">
        <v>134</v>
      </c>
      <c r="C82">
        <v>16</v>
      </c>
      <c r="D82">
        <v>385</v>
      </c>
      <c r="E82">
        <v>170</v>
      </c>
      <c r="F82">
        <v>17</v>
      </c>
      <c r="G82">
        <v>214</v>
      </c>
      <c r="H82">
        <v>349</v>
      </c>
      <c r="I82" s="8">
        <v>0.90909090909090906</v>
      </c>
      <c r="J82" s="8">
        <v>0.61989342806394321</v>
      </c>
      <c r="K82" s="8">
        <v>0.44270833333333331</v>
      </c>
      <c r="L82" s="8">
        <v>0.69199999999999995</v>
      </c>
      <c r="M82" s="8">
        <f t="shared" si="13"/>
        <v>0.76449216857742619</v>
      </c>
      <c r="N82" s="8">
        <v>0.59544658493870406</v>
      </c>
      <c r="O82" s="9">
        <v>0.83333333333333337</v>
      </c>
      <c r="P82" s="9">
        <v>0.91333333333333333</v>
      </c>
      <c r="Q82" s="13">
        <v>0.823356997971602</v>
      </c>
      <c r="R82" s="14">
        <f t="shared" si="14"/>
        <v>137</v>
      </c>
      <c r="S82" s="14">
        <f t="shared" si="15"/>
        <v>13</v>
      </c>
      <c r="T82" s="14">
        <f t="shared" si="16"/>
        <v>3</v>
      </c>
      <c r="U82" s="8">
        <f t="shared" si="17"/>
        <v>0.98561151079136688</v>
      </c>
      <c r="V82" t="s">
        <v>275</v>
      </c>
      <c r="W82">
        <v>1</v>
      </c>
      <c r="X82">
        <v>1</v>
      </c>
      <c r="Y82">
        <v>4</v>
      </c>
      <c r="Z82">
        <v>0</v>
      </c>
    </row>
    <row r="83" spans="1:26" x14ac:dyDescent="0.2">
      <c r="A83" t="s">
        <v>13</v>
      </c>
      <c r="B83">
        <v>121</v>
      </c>
      <c r="C83">
        <v>29</v>
      </c>
      <c r="D83">
        <v>181</v>
      </c>
      <c r="E83">
        <v>169</v>
      </c>
      <c r="F83">
        <v>19</v>
      </c>
      <c r="G83">
        <v>12</v>
      </c>
      <c r="H83">
        <v>550</v>
      </c>
      <c r="I83" s="8">
        <v>0.89893617021276595</v>
      </c>
      <c r="J83" s="8">
        <v>0.97864768683274017</v>
      </c>
      <c r="K83" s="8">
        <v>0.93370165745856348</v>
      </c>
      <c r="L83" s="8">
        <v>0.95866666666666667</v>
      </c>
      <c r="M83" s="8">
        <f t="shared" si="13"/>
        <v>0.93879192852275306</v>
      </c>
      <c r="N83" s="8">
        <v>0.9159891598915989</v>
      </c>
      <c r="O83" s="9">
        <v>0.8</v>
      </c>
      <c r="P83" s="9">
        <v>0.90666666666666662</v>
      </c>
      <c r="Q83" s="13">
        <v>0.99276904744930605</v>
      </c>
      <c r="R83" s="14">
        <f t="shared" si="14"/>
        <v>136</v>
      </c>
      <c r="S83" s="14">
        <f t="shared" si="15"/>
        <v>14</v>
      </c>
      <c r="T83" s="14">
        <f t="shared" si="16"/>
        <v>15</v>
      </c>
      <c r="U83" s="8">
        <f t="shared" si="17"/>
        <v>0.97841726618705038</v>
      </c>
      <c r="V83" t="s">
        <v>275</v>
      </c>
      <c r="W83">
        <v>1</v>
      </c>
      <c r="X83">
        <v>1</v>
      </c>
      <c r="Y83">
        <v>4</v>
      </c>
      <c r="Z83">
        <v>0</v>
      </c>
    </row>
    <row r="84" spans="1:26" x14ac:dyDescent="0.2">
      <c r="A84" t="s">
        <v>15</v>
      </c>
      <c r="B84">
        <v>134</v>
      </c>
      <c r="C84">
        <v>16</v>
      </c>
      <c r="D84">
        <v>344</v>
      </c>
      <c r="E84">
        <v>180</v>
      </c>
      <c r="F84">
        <v>14</v>
      </c>
      <c r="G84">
        <v>163</v>
      </c>
      <c r="H84">
        <v>393</v>
      </c>
      <c r="I84" s="8">
        <v>0.92783505154639179</v>
      </c>
      <c r="J84" s="8">
        <v>0.70683453237410077</v>
      </c>
      <c r="K84" s="8">
        <v>0.52478134110787167</v>
      </c>
      <c r="L84" s="8">
        <v>0.76400000000000001</v>
      </c>
      <c r="M84" s="8">
        <f t="shared" si="13"/>
        <v>0.81733479196024628</v>
      </c>
      <c r="N84" s="8">
        <v>0.67039106145251393</v>
      </c>
      <c r="O84" s="9">
        <v>0.86</v>
      </c>
      <c r="P84" s="9">
        <v>0.94</v>
      </c>
      <c r="Q84" s="13">
        <v>0.84381578947368396</v>
      </c>
      <c r="R84" s="14">
        <f t="shared" si="14"/>
        <v>141</v>
      </c>
      <c r="S84" s="14">
        <f t="shared" si="15"/>
        <v>9</v>
      </c>
      <c r="T84" s="14">
        <f t="shared" si="16"/>
        <v>7</v>
      </c>
      <c r="U84" s="8">
        <f t="shared" si="17"/>
        <v>1.014388489208633</v>
      </c>
      <c r="V84" t="s">
        <v>275</v>
      </c>
      <c r="W84">
        <v>1</v>
      </c>
      <c r="X84">
        <v>1</v>
      </c>
      <c r="Y84">
        <v>4</v>
      </c>
      <c r="Z84">
        <v>0</v>
      </c>
    </row>
    <row r="85" spans="1:26" x14ac:dyDescent="0.2">
      <c r="A85" t="s">
        <v>17</v>
      </c>
      <c r="B85">
        <v>121</v>
      </c>
      <c r="C85">
        <v>29</v>
      </c>
      <c r="D85">
        <v>181</v>
      </c>
      <c r="E85">
        <v>169</v>
      </c>
      <c r="F85">
        <v>20</v>
      </c>
      <c r="G85">
        <v>12</v>
      </c>
      <c r="H85">
        <v>549</v>
      </c>
      <c r="I85" s="8">
        <v>0.89417989417989419</v>
      </c>
      <c r="J85" s="8">
        <v>0.97860962566844922</v>
      </c>
      <c r="K85" s="8">
        <v>0.93370165745856348</v>
      </c>
      <c r="L85" s="8">
        <v>0.95733333333333337</v>
      </c>
      <c r="M85" s="8">
        <f t="shared" si="13"/>
        <v>0.93639475992417176</v>
      </c>
      <c r="N85" s="8">
        <v>0.91351351351351351</v>
      </c>
      <c r="O85" s="9">
        <v>0.8</v>
      </c>
      <c r="P85" s="9">
        <v>0.91333333333333333</v>
      </c>
      <c r="Q85" s="13">
        <v>0.99276904744930605</v>
      </c>
      <c r="R85" s="14">
        <f t="shared" si="14"/>
        <v>137</v>
      </c>
      <c r="S85" s="14">
        <f t="shared" si="15"/>
        <v>13</v>
      </c>
      <c r="T85" s="14">
        <f t="shared" si="16"/>
        <v>16</v>
      </c>
      <c r="U85" s="8">
        <f t="shared" si="17"/>
        <v>0.98561151079136688</v>
      </c>
      <c r="V85" t="s">
        <v>275</v>
      </c>
      <c r="W85">
        <v>1</v>
      </c>
      <c r="X85">
        <v>1</v>
      </c>
      <c r="Y85">
        <v>4</v>
      </c>
      <c r="Z85">
        <v>0</v>
      </c>
    </row>
    <row r="86" spans="1:26" hidden="1" x14ac:dyDescent="0.2">
      <c r="A86" t="s">
        <v>14</v>
      </c>
      <c r="B86">
        <v>138</v>
      </c>
      <c r="C86">
        <v>12</v>
      </c>
      <c r="D86">
        <v>373</v>
      </c>
      <c r="E86">
        <v>184</v>
      </c>
      <c r="F86">
        <v>6</v>
      </c>
      <c r="G86">
        <v>189</v>
      </c>
      <c r="H86">
        <v>371</v>
      </c>
      <c r="I86" s="8">
        <v>0.96842105263157896</v>
      </c>
      <c r="J86" s="8">
        <v>0.66249999999999998</v>
      </c>
      <c r="K86" s="8">
        <v>0.49329758713136729</v>
      </c>
      <c r="L86" s="8">
        <v>0.74</v>
      </c>
      <c r="M86" s="8">
        <f t="shared" si="13"/>
        <v>0.81546052631578947</v>
      </c>
      <c r="N86" s="8">
        <v>0.65364120781527535</v>
      </c>
      <c r="O86" s="9">
        <v>0.76666666666666672</v>
      </c>
      <c r="P86" s="9">
        <v>0.79333333333333333</v>
      </c>
      <c r="Q86" s="13">
        <v>0.86572438162544096</v>
      </c>
      <c r="R86" s="14">
        <f t="shared" si="14"/>
        <v>119</v>
      </c>
      <c r="S86" s="14">
        <f t="shared" si="15"/>
        <v>31</v>
      </c>
      <c r="T86" s="14">
        <f t="shared" si="16"/>
        <v>-19</v>
      </c>
      <c r="U86" s="8">
        <f t="shared" si="17"/>
        <v>0.85611510791366907</v>
      </c>
      <c r="V86" t="s">
        <v>276</v>
      </c>
      <c r="W86">
        <v>0</v>
      </c>
      <c r="X86">
        <v>0</v>
      </c>
      <c r="Y86">
        <v>4</v>
      </c>
      <c r="Z86">
        <v>1</v>
      </c>
    </row>
    <row r="87" spans="1:26" hidden="1" x14ac:dyDescent="0.2">
      <c r="A87" t="s">
        <v>16</v>
      </c>
      <c r="B87">
        <v>144</v>
      </c>
      <c r="C87">
        <v>6</v>
      </c>
      <c r="D87">
        <v>549</v>
      </c>
      <c r="E87">
        <v>154</v>
      </c>
      <c r="F87">
        <v>0</v>
      </c>
      <c r="G87">
        <v>395</v>
      </c>
      <c r="H87">
        <v>201</v>
      </c>
      <c r="I87" s="8">
        <v>1</v>
      </c>
      <c r="J87" s="8">
        <v>0.33724832214765099</v>
      </c>
      <c r="K87" s="8">
        <v>0.28051001821493626</v>
      </c>
      <c r="L87" s="8">
        <v>0.47333333333333333</v>
      </c>
      <c r="M87" s="8">
        <f t="shared" si="13"/>
        <v>0.6686241610738255</v>
      </c>
      <c r="N87" s="8">
        <v>0.43812233285917496</v>
      </c>
      <c r="O87" s="9">
        <v>0.68666666666666665</v>
      </c>
      <c r="P87" s="9">
        <v>0.68666666666666665</v>
      </c>
      <c r="Q87" s="13">
        <v>0.69127516778523401</v>
      </c>
      <c r="R87" s="14">
        <f t="shared" si="14"/>
        <v>103</v>
      </c>
      <c r="S87" s="14">
        <f t="shared" si="15"/>
        <v>47</v>
      </c>
      <c r="T87" s="14">
        <f t="shared" si="16"/>
        <v>-41</v>
      </c>
      <c r="U87" s="8">
        <f t="shared" si="17"/>
        <v>0.74100719424460426</v>
      </c>
      <c r="V87" t="s">
        <v>276</v>
      </c>
      <c r="W87">
        <v>0</v>
      </c>
      <c r="X87">
        <v>0</v>
      </c>
      <c r="Y87">
        <v>4</v>
      </c>
      <c r="Z87">
        <v>1</v>
      </c>
    </row>
    <row r="88" spans="1:26" hidden="1" x14ac:dyDescent="0.2">
      <c r="A88" t="s">
        <v>18</v>
      </c>
      <c r="B88">
        <v>136</v>
      </c>
      <c r="C88">
        <v>14</v>
      </c>
      <c r="D88">
        <v>368</v>
      </c>
      <c r="E88">
        <v>189</v>
      </c>
      <c r="F88">
        <v>4</v>
      </c>
      <c r="G88">
        <v>179</v>
      </c>
      <c r="H88">
        <v>378</v>
      </c>
      <c r="I88" s="8">
        <v>0.97927461139896377</v>
      </c>
      <c r="J88" s="8">
        <v>0.67863554757630162</v>
      </c>
      <c r="K88" s="8">
        <v>0.51358695652173914</v>
      </c>
      <c r="L88" s="8">
        <v>0.75600000000000001</v>
      </c>
      <c r="M88" s="8">
        <f t="shared" si="13"/>
        <v>0.8289550794876327</v>
      </c>
      <c r="N88" s="8">
        <v>0.6737967914438503</v>
      </c>
      <c r="O88" s="9">
        <v>0.79333333333333333</v>
      </c>
      <c r="P88" s="9">
        <v>0.82</v>
      </c>
      <c r="Q88" s="13">
        <v>0.88057040998217395</v>
      </c>
      <c r="R88" s="14">
        <f t="shared" si="14"/>
        <v>122.99999999999999</v>
      </c>
      <c r="S88" s="14">
        <f t="shared" si="15"/>
        <v>27.000000000000014</v>
      </c>
      <c r="T88" s="14">
        <f t="shared" si="16"/>
        <v>-13.000000000000014</v>
      </c>
      <c r="U88" s="8">
        <f t="shared" si="17"/>
        <v>0.88489208633093519</v>
      </c>
      <c r="V88" t="s">
        <v>276</v>
      </c>
      <c r="W88">
        <v>0</v>
      </c>
      <c r="X88">
        <v>0</v>
      </c>
      <c r="Y88">
        <v>4</v>
      </c>
      <c r="Z88">
        <v>1</v>
      </c>
    </row>
    <row r="89" spans="1:26" hidden="1" x14ac:dyDescent="0.2">
      <c r="A89" t="s">
        <v>13</v>
      </c>
      <c r="B89">
        <v>81</v>
      </c>
      <c r="C89">
        <v>69</v>
      </c>
      <c r="D89">
        <v>139</v>
      </c>
      <c r="E89">
        <v>127</v>
      </c>
      <c r="F89">
        <v>40</v>
      </c>
      <c r="G89">
        <v>12</v>
      </c>
      <c r="H89">
        <v>571</v>
      </c>
      <c r="I89" s="8">
        <v>0.76047904191616766</v>
      </c>
      <c r="J89" s="8">
        <v>0.97941680960548883</v>
      </c>
      <c r="K89" s="8">
        <v>0.91366906474820142</v>
      </c>
      <c r="L89" s="8">
        <v>0.93066666666666664</v>
      </c>
      <c r="M89" s="8">
        <f t="shared" si="13"/>
        <v>0.86994792576082824</v>
      </c>
      <c r="N89" s="8">
        <v>0.83006535947712423</v>
      </c>
      <c r="O89" s="9">
        <v>0.52</v>
      </c>
      <c r="P89" s="9">
        <v>0.72</v>
      </c>
      <c r="Q89" s="13">
        <v>0.99484334121156104</v>
      </c>
      <c r="R89" s="14">
        <f t="shared" si="14"/>
        <v>108</v>
      </c>
      <c r="S89" s="14">
        <f t="shared" si="15"/>
        <v>42</v>
      </c>
      <c r="T89" s="14">
        <f t="shared" si="16"/>
        <v>27</v>
      </c>
      <c r="U89" s="8">
        <f t="shared" si="17"/>
        <v>0.7769784172661871</v>
      </c>
      <c r="V89" t="s">
        <v>276</v>
      </c>
      <c r="W89">
        <v>0</v>
      </c>
      <c r="X89">
        <v>0</v>
      </c>
      <c r="Y89">
        <v>4</v>
      </c>
      <c r="Z89">
        <v>1</v>
      </c>
    </row>
    <row r="90" spans="1:26" hidden="1" x14ac:dyDescent="0.2">
      <c r="A90" t="s">
        <v>15</v>
      </c>
      <c r="B90">
        <v>134</v>
      </c>
      <c r="C90">
        <v>16</v>
      </c>
      <c r="D90">
        <v>320</v>
      </c>
      <c r="E90">
        <v>195</v>
      </c>
      <c r="F90">
        <v>11</v>
      </c>
      <c r="G90">
        <v>125</v>
      </c>
      <c r="H90">
        <v>419</v>
      </c>
      <c r="I90" s="8">
        <v>0.94660194174757284</v>
      </c>
      <c r="J90" s="8">
        <v>0.77022058823529416</v>
      </c>
      <c r="K90" s="8">
        <v>0.609375</v>
      </c>
      <c r="L90" s="8">
        <v>0.81866666666666665</v>
      </c>
      <c r="M90" s="8">
        <f t="shared" si="13"/>
        <v>0.8584112649914335</v>
      </c>
      <c r="N90" s="8">
        <v>0.7414448669201521</v>
      </c>
      <c r="O90" s="9">
        <v>0.8</v>
      </c>
      <c r="P90" s="9">
        <v>0.85333333333333339</v>
      </c>
      <c r="Q90" s="13">
        <v>0.893693693693693</v>
      </c>
      <c r="R90" s="14">
        <f t="shared" si="14"/>
        <v>128</v>
      </c>
      <c r="S90" s="14">
        <f t="shared" si="15"/>
        <v>22</v>
      </c>
      <c r="T90" s="14">
        <f t="shared" si="16"/>
        <v>-6</v>
      </c>
      <c r="U90" s="8">
        <f t="shared" si="17"/>
        <v>0.92086330935251803</v>
      </c>
      <c r="V90" t="s">
        <v>276</v>
      </c>
      <c r="W90">
        <v>0</v>
      </c>
      <c r="X90">
        <v>0</v>
      </c>
      <c r="Y90">
        <v>4</v>
      </c>
      <c r="Z90">
        <v>1</v>
      </c>
    </row>
    <row r="91" spans="1:26" hidden="1" x14ac:dyDescent="0.2">
      <c r="A91" t="s">
        <v>17</v>
      </c>
      <c r="B91">
        <v>83</v>
      </c>
      <c r="C91">
        <v>67</v>
      </c>
      <c r="D91">
        <v>141</v>
      </c>
      <c r="E91">
        <v>129</v>
      </c>
      <c r="F91">
        <v>40</v>
      </c>
      <c r="G91">
        <v>12</v>
      </c>
      <c r="H91">
        <v>569</v>
      </c>
      <c r="I91" s="8">
        <v>0.76331360946745563</v>
      </c>
      <c r="J91" s="8">
        <v>0.97934595524956969</v>
      </c>
      <c r="K91" s="8">
        <v>0.91489361702127658</v>
      </c>
      <c r="L91" s="8">
        <v>0.93066666666666664</v>
      </c>
      <c r="M91" s="8">
        <f t="shared" si="13"/>
        <v>0.87132978235851266</v>
      </c>
      <c r="N91" s="8">
        <v>0.83225806451612905</v>
      </c>
      <c r="O91" s="9">
        <v>0.53333333333333333</v>
      </c>
      <c r="P91" s="9">
        <v>0.73333333333333328</v>
      </c>
      <c r="Q91" s="13">
        <v>0.99468224544058703</v>
      </c>
      <c r="R91" s="14">
        <f t="shared" si="14"/>
        <v>109.99999999999999</v>
      </c>
      <c r="S91" s="14">
        <f t="shared" si="15"/>
        <v>40.000000000000014</v>
      </c>
      <c r="T91" s="14">
        <f t="shared" si="16"/>
        <v>26.999999999999986</v>
      </c>
      <c r="U91" s="8">
        <f t="shared" si="17"/>
        <v>0.79136690647482</v>
      </c>
      <c r="V91" t="s">
        <v>276</v>
      </c>
      <c r="W91">
        <v>0</v>
      </c>
      <c r="X91">
        <v>0</v>
      </c>
      <c r="Y91">
        <v>4</v>
      </c>
      <c r="Z91">
        <v>1</v>
      </c>
    </row>
    <row r="92" spans="1:26" hidden="1" x14ac:dyDescent="0.2">
      <c r="A92" t="s">
        <v>46</v>
      </c>
      <c r="B92">
        <v>109</v>
      </c>
      <c r="C92">
        <v>41</v>
      </c>
      <c r="D92">
        <v>181</v>
      </c>
      <c r="E92">
        <v>176</v>
      </c>
      <c r="F92">
        <v>0</v>
      </c>
      <c r="G92">
        <v>5</v>
      </c>
      <c r="H92">
        <v>569</v>
      </c>
      <c r="I92" s="8">
        <v>1</v>
      </c>
      <c r="J92" s="8">
        <v>0.99128919860627174</v>
      </c>
      <c r="K92" s="8">
        <v>0.97237569060773477</v>
      </c>
      <c r="L92" s="8">
        <v>0.99333333333333329</v>
      </c>
      <c r="M92" s="8">
        <f t="shared" si="13"/>
        <v>0.99564459930313587</v>
      </c>
      <c r="N92" s="8">
        <v>0.98599439775910369</v>
      </c>
      <c r="O92" s="9">
        <v>0.72</v>
      </c>
      <c r="P92" s="9">
        <v>0.72</v>
      </c>
      <c r="Q92" s="13">
        <v>0.99564459930313498</v>
      </c>
      <c r="R92" s="14">
        <f t="shared" si="14"/>
        <v>108</v>
      </c>
      <c r="S92" s="14">
        <f t="shared" si="15"/>
        <v>42</v>
      </c>
      <c r="T92" s="14">
        <f t="shared" si="16"/>
        <v>-1</v>
      </c>
      <c r="U92" s="8">
        <f t="shared" si="17"/>
        <v>0.7769784172661871</v>
      </c>
      <c r="V92" t="s">
        <v>223</v>
      </c>
      <c r="W92">
        <v>1</v>
      </c>
      <c r="X92">
        <v>0</v>
      </c>
      <c r="Y92">
        <v>0</v>
      </c>
      <c r="Z92">
        <v>1</v>
      </c>
    </row>
    <row r="93" spans="1:26" hidden="1" x14ac:dyDescent="0.2">
      <c r="A93" t="s">
        <v>22</v>
      </c>
      <c r="B93">
        <v>111</v>
      </c>
      <c r="C93">
        <v>39</v>
      </c>
      <c r="D93">
        <v>198</v>
      </c>
      <c r="E93">
        <v>178</v>
      </c>
      <c r="F93">
        <v>23</v>
      </c>
      <c r="G93">
        <v>20</v>
      </c>
      <c r="H93">
        <v>529</v>
      </c>
      <c r="I93" s="8">
        <v>0.88557213930348255</v>
      </c>
      <c r="J93" s="8">
        <v>0.96357012750455373</v>
      </c>
      <c r="K93" s="8">
        <v>0.89898989898989901</v>
      </c>
      <c r="L93" s="8">
        <v>0.94266666666666665</v>
      </c>
      <c r="M93" s="8">
        <f t="shared" si="13"/>
        <v>0.92457113340401809</v>
      </c>
      <c r="N93" s="8">
        <v>0.89223057644110271</v>
      </c>
      <c r="O93" s="9">
        <v>0.72666666666666668</v>
      </c>
      <c r="P93" s="9">
        <v>0.84</v>
      </c>
      <c r="Q93" s="13">
        <v>0.99551151096094903</v>
      </c>
      <c r="R93" s="14">
        <f t="shared" si="14"/>
        <v>126</v>
      </c>
      <c r="S93" s="14">
        <f t="shared" si="15"/>
        <v>24</v>
      </c>
      <c r="T93" s="14">
        <f t="shared" si="16"/>
        <v>15</v>
      </c>
      <c r="U93" s="8">
        <f t="shared" si="17"/>
        <v>0.90647482014388492</v>
      </c>
      <c r="V93" t="s">
        <v>223</v>
      </c>
      <c r="W93">
        <v>1</v>
      </c>
      <c r="X93">
        <v>0</v>
      </c>
      <c r="Y93">
        <v>1</v>
      </c>
      <c r="Z93">
        <v>1</v>
      </c>
    </row>
    <row r="94" spans="1:26" hidden="1" x14ac:dyDescent="0.2">
      <c r="A94" t="s">
        <v>25</v>
      </c>
      <c r="B94">
        <v>110</v>
      </c>
      <c r="C94">
        <v>40</v>
      </c>
      <c r="D94">
        <v>193</v>
      </c>
      <c r="E94">
        <v>175</v>
      </c>
      <c r="F94">
        <v>22</v>
      </c>
      <c r="G94">
        <v>18</v>
      </c>
      <c r="H94">
        <v>535</v>
      </c>
      <c r="I94" s="8">
        <v>0.8883248730964467</v>
      </c>
      <c r="J94" s="8">
        <v>0.96745027124773963</v>
      </c>
      <c r="K94" s="8">
        <v>0.90673575129533679</v>
      </c>
      <c r="L94" s="8">
        <v>0.94666666666666666</v>
      </c>
      <c r="M94" s="8">
        <f t="shared" si="13"/>
        <v>0.92788757217209317</v>
      </c>
      <c r="N94" s="8">
        <v>0.89743589743589747</v>
      </c>
      <c r="O94" s="9">
        <v>0.72</v>
      </c>
      <c r="P94" s="9">
        <v>0.81333333333333335</v>
      </c>
      <c r="Q94" s="13">
        <v>0.99478260869565205</v>
      </c>
      <c r="R94" s="14">
        <f t="shared" si="14"/>
        <v>122</v>
      </c>
      <c r="S94" s="14">
        <f t="shared" si="15"/>
        <v>28</v>
      </c>
      <c r="T94" s="14">
        <f t="shared" si="16"/>
        <v>12</v>
      </c>
      <c r="U94" s="8">
        <f t="shared" si="17"/>
        <v>0.87769784172661869</v>
      </c>
      <c r="V94" t="s">
        <v>223</v>
      </c>
      <c r="W94">
        <v>1</v>
      </c>
      <c r="X94">
        <v>0</v>
      </c>
      <c r="Y94">
        <v>1</v>
      </c>
      <c r="Z94">
        <v>1</v>
      </c>
    </row>
    <row r="95" spans="1:26" hidden="1" x14ac:dyDescent="0.2">
      <c r="A95" t="s">
        <v>23</v>
      </c>
      <c r="B95">
        <v>115</v>
      </c>
      <c r="C95">
        <v>35</v>
      </c>
      <c r="D95">
        <v>226</v>
      </c>
      <c r="E95">
        <v>186</v>
      </c>
      <c r="F95">
        <v>19</v>
      </c>
      <c r="G95">
        <v>40</v>
      </c>
      <c r="H95">
        <v>505</v>
      </c>
      <c r="I95" s="8">
        <v>0.90731707317073174</v>
      </c>
      <c r="J95" s="8">
        <v>0.92660550458715596</v>
      </c>
      <c r="K95" s="8">
        <v>0.82300884955752207</v>
      </c>
      <c r="L95" s="8">
        <v>0.92133333333333334</v>
      </c>
      <c r="M95" s="8">
        <f t="shared" si="13"/>
        <v>0.91696128887894379</v>
      </c>
      <c r="N95" s="8">
        <v>0.86310904872389793</v>
      </c>
      <c r="O95" s="9">
        <v>0.7533333333333333</v>
      </c>
      <c r="P95" s="9">
        <v>0.84666666666666668</v>
      </c>
      <c r="Q95" s="13">
        <v>0.99421852360253105</v>
      </c>
      <c r="R95" s="14">
        <f t="shared" si="14"/>
        <v>127</v>
      </c>
      <c r="S95" s="14">
        <f t="shared" si="15"/>
        <v>23</v>
      </c>
      <c r="T95" s="14">
        <f t="shared" si="16"/>
        <v>12</v>
      </c>
      <c r="U95" s="8">
        <f t="shared" si="17"/>
        <v>0.91366906474820142</v>
      </c>
      <c r="V95" t="s">
        <v>223</v>
      </c>
      <c r="W95">
        <v>1</v>
      </c>
      <c r="X95">
        <v>0</v>
      </c>
      <c r="Y95">
        <v>1</v>
      </c>
      <c r="Z95">
        <v>1</v>
      </c>
    </row>
    <row r="96" spans="1:26" hidden="1" x14ac:dyDescent="0.2">
      <c r="A96" t="s">
        <v>24</v>
      </c>
      <c r="B96">
        <v>123</v>
      </c>
      <c r="C96">
        <v>27</v>
      </c>
      <c r="D96">
        <v>310</v>
      </c>
      <c r="E96">
        <v>194</v>
      </c>
      <c r="F96">
        <v>13</v>
      </c>
      <c r="G96">
        <v>116</v>
      </c>
      <c r="H96">
        <v>427</v>
      </c>
      <c r="I96" s="8">
        <v>0.9371980676328503</v>
      </c>
      <c r="J96" s="8">
        <v>0.78637200736648249</v>
      </c>
      <c r="K96" s="8">
        <v>0.62580645161290327</v>
      </c>
      <c r="L96" s="8">
        <v>0.82799999999999996</v>
      </c>
      <c r="M96" s="8">
        <f t="shared" si="13"/>
        <v>0.8617850374996664</v>
      </c>
      <c r="N96" s="8">
        <v>0.75048355899419728</v>
      </c>
      <c r="O96" s="9">
        <v>0.78</v>
      </c>
      <c r="P96" s="9">
        <v>0.86</v>
      </c>
      <c r="Q96" s="13">
        <v>0.99059000222502402</v>
      </c>
      <c r="R96" s="14">
        <f t="shared" si="14"/>
        <v>129</v>
      </c>
      <c r="S96" s="14">
        <f t="shared" si="15"/>
        <v>21</v>
      </c>
      <c r="T96" s="14">
        <f t="shared" si="16"/>
        <v>6</v>
      </c>
      <c r="U96" s="8">
        <f t="shared" si="17"/>
        <v>0.92805755395683454</v>
      </c>
      <c r="V96" t="s">
        <v>223</v>
      </c>
      <c r="W96">
        <v>1</v>
      </c>
      <c r="X96">
        <v>0</v>
      </c>
      <c r="Y96">
        <v>1</v>
      </c>
      <c r="Z96">
        <v>1</v>
      </c>
    </row>
    <row r="97" spans="1:26" hidden="1" x14ac:dyDescent="0.2">
      <c r="A97" t="s">
        <v>21</v>
      </c>
      <c r="B97">
        <v>111</v>
      </c>
      <c r="C97">
        <v>39</v>
      </c>
      <c r="D97">
        <v>197</v>
      </c>
      <c r="E97">
        <v>180</v>
      </c>
      <c r="F97">
        <v>23</v>
      </c>
      <c r="G97">
        <v>17</v>
      </c>
      <c r="H97">
        <v>530</v>
      </c>
      <c r="I97" s="8">
        <v>0.88669950738916259</v>
      </c>
      <c r="J97" s="8">
        <v>0.96892138939670935</v>
      </c>
      <c r="K97" s="8">
        <v>0.91370558375634514</v>
      </c>
      <c r="L97" s="8">
        <v>0.94666666666666666</v>
      </c>
      <c r="M97" s="8">
        <f t="shared" si="13"/>
        <v>0.92781044839293592</v>
      </c>
      <c r="N97" s="8">
        <v>0.9</v>
      </c>
      <c r="O97" s="9">
        <v>0.72666666666666668</v>
      </c>
      <c r="P97" s="9">
        <v>0.84</v>
      </c>
      <c r="Q97" s="13">
        <v>0.99727582846003804</v>
      </c>
      <c r="R97" s="14">
        <f t="shared" si="14"/>
        <v>126</v>
      </c>
      <c r="S97" s="14">
        <f t="shared" si="15"/>
        <v>24</v>
      </c>
      <c r="T97" s="14">
        <f t="shared" si="16"/>
        <v>15</v>
      </c>
      <c r="U97" s="8">
        <f t="shared" si="17"/>
        <v>0.90647482014388492</v>
      </c>
      <c r="V97" t="s">
        <v>223</v>
      </c>
      <c r="W97">
        <v>1</v>
      </c>
      <c r="X97">
        <v>0</v>
      </c>
      <c r="Y97">
        <v>1</v>
      </c>
      <c r="Z97">
        <v>1</v>
      </c>
    </row>
    <row r="98" spans="1:26" hidden="1" x14ac:dyDescent="0.2">
      <c r="A98" t="s">
        <v>28</v>
      </c>
      <c r="B98">
        <v>110</v>
      </c>
      <c r="C98">
        <v>40</v>
      </c>
      <c r="D98">
        <v>183</v>
      </c>
      <c r="E98">
        <v>178</v>
      </c>
      <c r="F98">
        <v>33</v>
      </c>
      <c r="G98">
        <v>5</v>
      </c>
      <c r="H98">
        <v>534</v>
      </c>
      <c r="I98" s="8">
        <v>0.84360189573459721</v>
      </c>
      <c r="J98" s="8">
        <v>0.99072356215213353</v>
      </c>
      <c r="K98" s="8">
        <v>0.97267759562841527</v>
      </c>
      <c r="L98" s="8">
        <v>0.94933333333333336</v>
      </c>
      <c r="M98" s="8">
        <f t="shared" ref="M98:M119" si="18">(I98+J98)/2</f>
        <v>0.91716272894336537</v>
      </c>
      <c r="N98" s="8">
        <v>0.90355329949238583</v>
      </c>
      <c r="O98" s="9">
        <v>0.72666666666666668</v>
      </c>
      <c r="P98" s="9">
        <v>0.8666666666666667</v>
      </c>
      <c r="Q98" s="13">
        <v>0.99558026243419495</v>
      </c>
      <c r="R98" s="14">
        <f t="shared" ref="R98:R119" si="19">P98*150</f>
        <v>130</v>
      </c>
      <c r="S98" s="14">
        <f t="shared" ref="S98:S119" si="20">150-R98</f>
        <v>20</v>
      </c>
      <c r="T98" s="14">
        <f t="shared" ref="T98:T119" si="21">R98-B98</f>
        <v>20</v>
      </c>
      <c r="U98" s="8">
        <f t="shared" si="17"/>
        <v>0.93525179856115104</v>
      </c>
      <c r="V98" t="s">
        <v>224</v>
      </c>
      <c r="W98">
        <v>1</v>
      </c>
      <c r="X98">
        <v>0</v>
      </c>
      <c r="Y98">
        <v>2</v>
      </c>
      <c r="Z98">
        <v>1</v>
      </c>
    </row>
    <row r="99" spans="1:26" hidden="1" x14ac:dyDescent="0.2">
      <c r="A99" t="s">
        <v>30</v>
      </c>
      <c r="B99">
        <v>110</v>
      </c>
      <c r="C99">
        <v>40</v>
      </c>
      <c r="D99">
        <v>183</v>
      </c>
      <c r="E99">
        <v>177</v>
      </c>
      <c r="F99">
        <v>30</v>
      </c>
      <c r="G99">
        <v>6</v>
      </c>
      <c r="H99">
        <v>537</v>
      </c>
      <c r="I99" s="8">
        <v>0.85507246376811596</v>
      </c>
      <c r="J99" s="8">
        <v>0.98895027624309395</v>
      </c>
      <c r="K99" s="8">
        <v>0.96721311475409832</v>
      </c>
      <c r="L99" s="8">
        <v>0.95199999999999996</v>
      </c>
      <c r="M99" s="8">
        <f t="shared" si="18"/>
        <v>0.92201137000560496</v>
      </c>
      <c r="N99" s="8">
        <v>0.90769230769230769</v>
      </c>
      <c r="O99" s="9">
        <v>0.72666666666666668</v>
      </c>
      <c r="P99" s="9">
        <v>0.86</v>
      </c>
      <c r="Q99" s="13">
        <v>0.99470523856006099</v>
      </c>
      <c r="R99" s="14">
        <f t="shared" si="19"/>
        <v>129</v>
      </c>
      <c r="S99" s="14">
        <f t="shared" si="20"/>
        <v>21</v>
      </c>
      <c r="T99" s="14">
        <f t="shared" si="21"/>
        <v>19</v>
      </c>
      <c r="U99" s="8">
        <f t="shared" si="17"/>
        <v>0.92805755395683454</v>
      </c>
      <c r="V99" t="s">
        <v>224</v>
      </c>
      <c r="W99">
        <v>1</v>
      </c>
      <c r="X99">
        <v>0</v>
      </c>
      <c r="Y99">
        <v>2</v>
      </c>
      <c r="Z99">
        <v>1</v>
      </c>
    </row>
    <row r="100" spans="1:26" hidden="1" x14ac:dyDescent="0.2">
      <c r="A100" t="s">
        <v>29</v>
      </c>
      <c r="B100">
        <v>110</v>
      </c>
      <c r="C100">
        <v>40</v>
      </c>
      <c r="D100">
        <v>182</v>
      </c>
      <c r="E100">
        <v>177</v>
      </c>
      <c r="F100">
        <v>31</v>
      </c>
      <c r="G100">
        <v>5</v>
      </c>
      <c r="H100">
        <v>537</v>
      </c>
      <c r="I100" s="8">
        <v>0.85096153846153844</v>
      </c>
      <c r="J100" s="8">
        <v>0.9907749077490775</v>
      </c>
      <c r="K100" s="8">
        <v>0.97252747252747251</v>
      </c>
      <c r="L100" s="8">
        <v>0.95199999999999996</v>
      </c>
      <c r="M100" s="8">
        <f t="shared" si="18"/>
        <v>0.92086822310530803</v>
      </c>
      <c r="N100" s="8">
        <v>0.90769230769230769</v>
      </c>
      <c r="O100" s="9">
        <v>0.72666666666666668</v>
      </c>
      <c r="P100" s="9">
        <v>0.8666666666666667</v>
      </c>
      <c r="Q100" s="13">
        <v>0.99561234852742497</v>
      </c>
      <c r="R100" s="14">
        <f t="shared" si="19"/>
        <v>130</v>
      </c>
      <c r="S100" s="14">
        <f t="shared" si="20"/>
        <v>20</v>
      </c>
      <c r="T100" s="14">
        <f t="shared" si="21"/>
        <v>20</v>
      </c>
      <c r="U100" s="8">
        <f t="shared" si="17"/>
        <v>0.93525179856115104</v>
      </c>
      <c r="V100" t="s">
        <v>224</v>
      </c>
      <c r="W100">
        <v>1</v>
      </c>
      <c r="X100">
        <v>0</v>
      </c>
      <c r="Y100">
        <v>2</v>
      </c>
      <c r="Z100">
        <v>1</v>
      </c>
    </row>
    <row r="101" spans="1:26" hidden="1" x14ac:dyDescent="0.2">
      <c r="A101" t="s">
        <v>31</v>
      </c>
      <c r="B101">
        <v>132</v>
      </c>
      <c r="C101">
        <v>18</v>
      </c>
      <c r="D101">
        <v>334</v>
      </c>
      <c r="E101">
        <v>197</v>
      </c>
      <c r="F101">
        <v>13</v>
      </c>
      <c r="G101">
        <v>137</v>
      </c>
      <c r="H101">
        <v>403</v>
      </c>
      <c r="I101" s="8">
        <v>0.93809523809523809</v>
      </c>
      <c r="J101" s="8">
        <v>0.74629629629629635</v>
      </c>
      <c r="K101" s="8">
        <v>0.58982035928143717</v>
      </c>
      <c r="L101" s="8">
        <v>0.8</v>
      </c>
      <c r="M101" s="8">
        <f t="shared" si="18"/>
        <v>0.84219576719576716</v>
      </c>
      <c r="N101" s="8">
        <v>0.72426470588235292</v>
      </c>
      <c r="O101" s="9">
        <v>0.81333333333333335</v>
      </c>
      <c r="P101" s="9">
        <v>0.87333333333333329</v>
      </c>
      <c r="Q101" s="13">
        <v>0.96856096419162596</v>
      </c>
      <c r="R101" s="14">
        <f t="shared" si="19"/>
        <v>131</v>
      </c>
      <c r="S101" s="14">
        <f t="shared" si="20"/>
        <v>19</v>
      </c>
      <c r="T101" s="14">
        <f t="shared" si="21"/>
        <v>-1</v>
      </c>
      <c r="U101" s="8">
        <f t="shared" si="17"/>
        <v>0.94244604316546765</v>
      </c>
      <c r="V101" t="s">
        <v>224</v>
      </c>
      <c r="W101">
        <v>1</v>
      </c>
      <c r="X101">
        <v>0</v>
      </c>
      <c r="Y101">
        <v>2</v>
      </c>
      <c r="Z101">
        <v>1</v>
      </c>
    </row>
    <row r="102" spans="1:26" hidden="1" x14ac:dyDescent="0.2">
      <c r="A102" t="s">
        <v>32</v>
      </c>
      <c r="B102">
        <v>110</v>
      </c>
      <c r="C102">
        <v>40</v>
      </c>
      <c r="D102">
        <v>183</v>
      </c>
      <c r="E102">
        <v>177</v>
      </c>
      <c r="F102">
        <v>30</v>
      </c>
      <c r="G102">
        <v>6</v>
      </c>
      <c r="H102">
        <v>537</v>
      </c>
      <c r="I102" s="8">
        <v>0.85507246376811596</v>
      </c>
      <c r="J102" s="8">
        <v>0.98895027624309395</v>
      </c>
      <c r="K102" s="8">
        <v>0.96721311475409832</v>
      </c>
      <c r="L102" s="8">
        <v>0.95199999999999996</v>
      </c>
      <c r="M102" s="8">
        <f t="shared" si="18"/>
        <v>0.92201137000560496</v>
      </c>
      <c r="N102" s="8">
        <v>0.90769230769230769</v>
      </c>
      <c r="O102" s="9">
        <v>0.72666666666666668</v>
      </c>
      <c r="P102" s="9">
        <v>0.86</v>
      </c>
      <c r="Q102" s="13">
        <v>0.99470523856006099</v>
      </c>
      <c r="R102" s="14">
        <f t="shared" si="19"/>
        <v>129</v>
      </c>
      <c r="S102" s="14">
        <f t="shared" si="20"/>
        <v>21</v>
      </c>
      <c r="T102" s="14">
        <f t="shared" si="21"/>
        <v>19</v>
      </c>
      <c r="U102" s="8">
        <f t="shared" si="17"/>
        <v>0.92805755395683454</v>
      </c>
      <c r="V102" t="s">
        <v>224</v>
      </c>
      <c r="W102">
        <v>1</v>
      </c>
      <c r="X102">
        <v>0</v>
      </c>
      <c r="Y102">
        <v>2</v>
      </c>
      <c r="Z102">
        <v>1</v>
      </c>
    </row>
    <row r="103" spans="1:26" hidden="1" x14ac:dyDescent="0.2">
      <c r="A103" t="s">
        <v>33</v>
      </c>
      <c r="B103">
        <v>110</v>
      </c>
      <c r="C103">
        <v>40</v>
      </c>
      <c r="D103">
        <v>182</v>
      </c>
      <c r="E103">
        <v>178</v>
      </c>
      <c r="F103">
        <v>32</v>
      </c>
      <c r="G103">
        <v>4</v>
      </c>
      <c r="H103">
        <v>536</v>
      </c>
      <c r="I103" s="8">
        <v>0.84761904761904761</v>
      </c>
      <c r="J103" s="8">
        <v>0.99259259259259258</v>
      </c>
      <c r="K103" s="8">
        <v>0.97802197802197799</v>
      </c>
      <c r="L103" s="8">
        <v>0.95199999999999996</v>
      </c>
      <c r="M103" s="8">
        <f t="shared" si="18"/>
        <v>0.92010582010582009</v>
      </c>
      <c r="N103" s="8">
        <v>0.90816326530612246</v>
      </c>
      <c r="O103" s="9">
        <v>0.72666666666666668</v>
      </c>
      <c r="P103" s="9">
        <v>0.87333333333333329</v>
      </c>
      <c r="Q103" s="13">
        <v>0.99648385322542599</v>
      </c>
      <c r="R103" s="14">
        <f t="shared" si="19"/>
        <v>131</v>
      </c>
      <c r="S103" s="14">
        <f t="shared" si="20"/>
        <v>19</v>
      </c>
      <c r="T103" s="14">
        <f t="shared" si="21"/>
        <v>21</v>
      </c>
      <c r="U103" s="8">
        <f t="shared" si="17"/>
        <v>0.94244604316546765</v>
      </c>
      <c r="V103" t="s">
        <v>224</v>
      </c>
      <c r="W103">
        <v>1</v>
      </c>
      <c r="X103">
        <v>0</v>
      </c>
      <c r="Y103">
        <v>2</v>
      </c>
      <c r="Z103">
        <v>1</v>
      </c>
    </row>
    <row r="104" spans="1:26" hidden="1" x14ac:dyDescent="0.2">
      <c r="A104" t="s">
        <v>35</v>
      </c>
      <c r="B104">
        <v>110</v>
      </c>
      <c r="C104">
        <v>40</v>
      </c>
      <c r="D104">
        <v>182</v>
      </c>
      <c r="E104">
        <v>177</v>
      </c>
      <c r="F104">
        <v>32</v>
      </c>
      <c r="G104">
        <v>5</v>
      </c>
      <c r="H104">
        <v>536</v>
      </c>
      <c r="I104" s="8">
        <v>0.84688995215311003</v>
      </c>
      <c r="J104" s="8">
        <v>0.99075785582255083</v>
      </c>
      <c r="K104" s="8">
        <v>0.97252747252747251</v>
      </c>
      <c r="L104" s="8">
        <v>0.95066666666666666</v>
      </c>
      <c r="M104" s="8">
        <f t="shared" si="18"/>
        <v>0.91882390398783043</v>
      </c>
      <c r="N104" s="8">
        <v>0.90537084398976986</v>
      </c>
      <c r="O104" s="9">
        <v>0.72666666666666668</v>
      </c>
      <c r="P104" s="9">
        <v>0.87333333333333329</v>
      </c>
      <c r="Q104" s="13">
        <v>0.99561234852742497</v>
      </c>
      <c r="R104" s="14">
        <f t="shared" si="19"/>
        <v>131</v>
      </c>
      <c r="S104" s="14">
        <f t="shared" si="20"/>
        <v>19</v>
      </c>
      <c r="T104" s="14">
        <f t="shared" si="21"/>
        <v>21</v>
      </c>
      <c r="U104" s="8">
        <f t="shared" si="17"/>
        <v>0.94244604316546765</v>
      </c>
      <c r="V104" t="s">
        <v>224</v>
      </c>
      <c r="W104">
        <v>1</v>
      </c>
      <c r="X104">
        <v>0</v>
      </c>
      <c r="Y104">
        <v>2</v>
      </c>
      <c r="Z104">
        <v>1</v>
      </c>
    </row>
    <row r="105" spans="1:26" hidden="1" x14ac:dyDescent="0.2">
      <c r="A105" t="s">
        <v>34</v>
      </c>
      <c r="B105">
        <v>110</v>
      </c>
      <c r="C105">
        <v>40</v>
      </c>
      <c r="D105">
        <v>182</v>
      </c>
      <c r="E105">
        <v>177</v>
      </c>
      <c r="F105">
        <v>32</v>
      </c>
      <c r="G105">
        <v>5</v>
      </c>
      <c r="H105">
        <v>536</v>
      </c>
      <c r="I105" s="8">
        <v>0.84688995215311003</v>
      </c>
      <c r="J105" s="8">
        <v>0.99075785582255083</v>
      </c>
      <c r="K105" s="8">
        <v>0.97252747252747251</v>
      </c>
      <c r="L105" s="8">
        <v>0.95066666666666666</v>
      </c>
      <c r="M105" s="8">
        <f t="shared" si="18"/>
        <v>0.91882390398783043</v>
      </c>
      <c r="N105" s="8">
        <v>0.90537084398976986</v>
      </c>
      <c r="O105" s="9">
        <v>0.72666666666666668</v>
      </c>
      <c r="P105" s="9">
        <v>0.87333333333333329</v>
      </c>
      <c r="Q105" s="13">
        <v>0.99561234852742497</v>
      </c>
      <c r="R105" s="14">
        <f t="shared" si="19"/>
        <v>131</v>
      </c>
      <c r="S105" s="14">
        <f t="shared" si="20"/>
        <v>19</v>
      </c>
      <c r="T105" s="14">
        <f t="shared" si="21"/>
        <v>21</v>
      </c>
      <c r="U105" s="8">
        <f t="shared" si="17"/>
        <v>0.94244604316546765</v>
      </c>
      <c r="V105" t="s">
        <v>224</v>
      </c>
      <c r="W105">
        <v>1</v>
      </c>
      <c r="X105">
        <v>0</v>
      </c>
      <c r="Y105">
        <v>2</v>
      </c>
      <c r="Z105">
        <v>1</v>
      </c>
    </row>
    <row r="106" spans="1:26" hidden="1" x14ac:dyDescent="0.2">
      <c r="A106" t="s">
        <v>40</v>
      </c>
      <c r="B106">
        <v>115</v>
      </c>
      <c r="C106">
        <v>35</v>
      </c>
      <c r="D106">
        <v>277</v>
      </c>
      <c r="E106">
        <v>169</v>
      </c>
      <c r="F106">
        <v>25</v>
      </c>
      <c r="G106">
        <v>108</v>
      </c>
      <c r="H106">
        <v>448</v>
      </c>
      <c r="I106" s="8">
        <v>0.87113402061855671</v>
      </c>
      <c r="J106" s="8">
        <v>0.80575539568345322</v>
      </c>
      <c r="K106" s="8">
        <v>0.61010830324909748</v>
      </c>
      <c r="L106" s="8">
        <v>0.82266666666666666</v>
      </c>
      <c r="M106" s="8">
        <f t="shared" si="18"/>
        <v>0.83844470815100491</v>
      </c>
      <c r="N106" s="8">
        <v>0.71762208067940547</v>
      </c>
      <c r="O106" s="9">
        <v>0.72666666666666668</v>
      </c>
      <c r="P106" s="9">
        <v>0.84666666666666668</v>
      </c>
      <c r="Q106" s="13">
        <v>0.91566265060240903</v>
      </c>
      <c r="R106" s="14">
        <f t="shared" si="19"/>
        <v>127</v>
      </c>
      <c r="S106" s="14">
        <f t="shared" si="20"/>
        <v>23</v>
      </c>
      <c r="T106" s="14">
        <f t="shared" si="21"/>
        <v>12</v>
      </c>
      <c r="U106" s="8">
        <f t="shared" si="17"/>
        <v>0.91366906474820142</v>
      </c>
      <c r="V106" t="s">
        <v>225</v>
      </c>
      <c r="W106">
        <v>1</v>
      </c>
      <c r="X106">
        <v>0</v>
      </c>
      <c r="Y106">
        <v>3</v>
      </c>
      <c r="Z106">
        <v>1</v>
      </c>
    </row>
    <row r="107" spans="1:26" hidden="1" x14ac:dyDescent="0.2">
      <c r="A107" t="s">
        <v>44</v>
      </c>
      <c r="B107">
        <v>115</v>
      </c>
      <c r="C107">
        <v>35</v>
      </c>
      <c r="D107">
        <v>199</v>
      </c>
      <c r="E107">
        <v>177</v>
      </c>
      <c r="F107">
        <v>7</v>
      </c>
      <c r="G107">
        <v>22</v>
      </c>
      <c r="H107">
        <v>544</v>
      </c>
      <c r="I107" s="8">
        <v>0.96195652173913049</v>
      </c>
      <c r="J107" s="8">
        <v>0.96113074204946991</v>
      </c>
      <c r="K107" s="8">
        <v>0.88944723618090449</v>
      </c>
      <c r="L107" s="8">
        <v>0.96133333333333337</v>
      </c>
      <c r="M107" s="8">
        <f t="shared" si="18"/>
        <v>0.96154363189430025</v>
      </c>
      <c r="N107" s="8">
        <v>0.92428198433420361</v>
      </c>
      <c r="O107" s="9">
        <v>0.73333333333333328</v>
      </c>
      <c r="P107" s="9">
        <v>0.78</v>
      </c>
      <c r="Q107" s="13">
        <v>0.99127399650959802</v>
      </c>
      <c r="R107" s="14">
        <f t="shared" si="19"/>
        <v>117</v>
      </c>
      <c r="S107" s="14">
        <f t="shared" si="20"/>
        <v>33</v>
      </c>
      <c r="T107" s="14">
        <f t="shared" si="21"/>
        <v>2</v>
      </c>
      <c r="U107" s="8">
        <f t="shared" si="17"/>
        <v>0.84172661870503596</v>
      </c>
      <c r="V107" t="s">
        <v>225</v>
      </c>
      <c r="W107">
        <v>1</v>
      </c>
      <c r="X107">
        <v>0</v>
      </c>
      <c r="Y107">
        <v>3</v>
      </c>
      <c r="Z107">
        <v>1</v>
      </c>
    </row>
    <row r="108" spans="1:26" hidden="1" x14ac:dyDescent="0.2">
      <c r="A108" t="s">
        <v>38</v>
      </c>
      <c r="B108">
        <v>118</v>
      </c>
      <c r="C108">
        <v>32</v>
      </c>
      <c r="D108">
        <v>316</v>
      </c>
      <c r="E108">
        <v>174</v>
      </c>
      <c r="F108">
        <v>22</v>
      </c>
      <c r="G108">
        <v>142</v>
      </c>
      <c r="H108">
        <v>412</v>
      </c>
      <c r="I108" s="8">
        <v>0.88775510204081631</v>
      </c>
      <c r="J108" s="8">
        <v>0.7436823104693141</v>
      </c>
      <c r="K108" s="8">
        <v>0.55063291139240511</v>
      </c>
      <c r="L108" s="8">
        <v>0.78133333333333332</v>
      </c>
      <c r="M108" s="8">
        <f t="shared" si="18"/>
        <v>0.81571870625506526</v>
      </c>
      <c r="N108" s="8">
        <v>0.6796875</v>
      </c>
      <c r="O108" s="9">
        <v>0.76666666666666672</v>
      </c>
      <c r="P108" s="9">
        <v>0.85333333333333339</v>
      </c>
      <c r="Q108" s="13">
        <v>0.91613785121328195</v>
      </c>
      <c r="R108" s="14">
        <f t="shared" si="19"/>
        <v>128</v>
      </c>
      <c r="S108" s="14">
        <f t="shared" si="20"/>
        <v>22</v>
      </c>
      <c r="T108" s="14">
        <f t="shared" si="21"/>
        <v>10</v>
      </c>
      <c r="U108" s="8">
        <f t="shared" si="17"/>
        <v>0.92086330935251803</v>
      </c>
      <c r="V108" t="s">
        <v>225</v>
      </c>
      <c r="W108">
        <v>1</v>
      </c>
      <c r="X108">
        <v>0</v>
      </c>
      <c r="Y108">
        <v>3</v>
      </c>
      <c r="Z108">
        <v>1</v>
      </c>
    </row>
    <row r="109" spans="1:26" hidden="1" x14ac:dyDescent="0.2">
      <c r="A109" t="s">
        <v>42</v>
      </c>
      <c r="B109">
        <v>137</v>
      </c>
      <c r="C109">
        <v>13</v>
      </c>
      <c r="D109">
        <v>374</v>
      </c>
      <c r="E109">
        <v>177</v>
      </c>
      <c r="F109">
        <v>0</v>
      </c>
      <c r="G109">
        <v>197</v>
      </c>
      <c r="H109">
        <v>376</v>
      </c>
      <c r="I109" s="8">
        <v>1</v>
      </c>
      <c r="J109" s="8">
        <v>0.65619546247818494</v>
      </c>
      <c r="K109" s="8">
        <v>0.4732620320855615</v>
      </c>
      <c r="L109" s="8">
        <v>0.73733333333333329</v>
      </c>
      <c r="M109" s="8">
        <f t="shared" si="18"/>
        <v>0.82809773123909247</v>
      </c>
      <c r="N109" s="8">
        <v>0.64246823956442833</v>
      </c>
      <c r="O109" s="9">
        <v>0.72</v>
      </c>
      <c r="P109" s="9">
        <v>0.72</v>
      </c>
      <c r="Q109" s="13">
        <v>0.78097238244544998</v>
      </c>
      <c r="R109" s="14">
        <f t="shared" si="19"/>
        <v>108</v>
      </c>
      <c r="S109" s="14">
        <f t="shared" si="20"/>
        <v>42</v>
      </c>
      <c r="T109" s="14">
        <f t="shared" si="21"/>
        <v>-29</v>
      </c>
      <c r="U109" s="8">
        <f t="shared" si="17"/>
        <v>0.7769784172661871</v>
      </c>
      <c r="V109" t="s">
        <v>225</v>
      </c>
      <c r="W109">
        <v>1</v>
      </c>
      <c r="X109">
        <v>0</v>
      </c>
      <c r="Y109">
        <v>3</v>
      </c>
      <c r="Z109">
        <v>1</v>
      </c>
    </row>
    <row r="110" spans="1:26" hidden="1" x14ac:dyDescent="0.2">
      <c r="A110" t="s">
        <v>39</v>
      </c>
      <c r="B110">
        <v>123</v>
      </c>
      <c r="C110">
        <v>27</v>
      </c>
      <c r="D110">
        <v>372</v>
      </c>
      <c r="E110">
        <v>183</v>
      </c>
      <c r="F110">
        <v>13</v>
      </c>
      <c r="G110">
        <v>189</v>
      </c>
      <c r="H110">
        <v>365</v>
      </c>
      <c r="I110" s="8">
        <v>0.93367346938775508</v>
      </c>
      <c r="J110" s="8">
        <v>0.65884476534296033</v>
      </c>
      <c r="K110" s="8">
        <v>0.49193548387096775</v>
      </c>
      <c r="L110" s="8">
        <v>0.73066666666666669</v>
      </c>
      <c r="M110" s="8">
        <f t="shared" si="18"/>
        <v>0.7962591173653577</v>
      </c>
      <c r="N110" s="8">
        <v>0.64436619718309862</v>
      </c>
      <c r="O110" s="9">
        <v>0.77333333333333332</v>
      </c>
      <c r="P110" s="9">
        <v>0.83333333333333337</v>
      </c>
      <c r="Q110" s="13">
        <v>0.90770135214579595</v>
      </c>
      <c r="R110" s="14">
        <f t="shared" si="19"/>
        <v>125</v>
      </c>
      <c r="S110" s="14">
        <f t="shared" si="20"/>
        <v>25</v>
      </c>
      <c r="T110" s="14">
        <f t="shared" si="21"/>
        <v>2</v>
      </c>
      <c r="U110" s="8">
        <f t="shared" si="17"/>
        <v>0.89928057553956831</v>
      </c>
      <c r="V110" t="s">
        <v>225</v>
      </c>
      <c r="W110">
        <v>1</v>
      </c>
      <c r="X110">
        <v>0</v>
      </c>
      <c r="Y110">
        <v>3</v>
      </c>
      <c r="Z110">
        <v>1</v>
      </c>
    </row>
    <row r="111" spans="1:26" hidden="1" x14ac:dyDescent="0.2">
      <c r="A111" t="s">
        <v>43</v>
      </c>
      <c r="B111">
        <v>138</v>
      </c>
      <c r="C111">
        <v>12</v>
      </c>
      <c r="D111">
        <v>408</v>
      </c>
      <c r="E111">
        <v>170</v>
      </c>
      <c r="F111">
        <v>0</v>
      </c>
      <c r="G111">
        <v>238</v>
      </c>
      <c r="H111">
        <v>342</v>
      </c>
      <c r="I111" s="8">
        <v>1</v>
      </c>
      <c r="J111" s="8">
        <v>0.58965517241379306</v>
      </c>
      <c r="K111" s="8">
        <v>0.41666666666666669</v>
      </c>
      <c r="L111" s="8">
        <v>0.68266666666666664</v>
      </c>
      <c r="M111" s="8">
        <f t="shared" si="18"/>
        <v>0.79482758620689653</v>
      </c>
      <c r="N111" s="8">
        <v>0.58823529411764708</v>
      </c>
      <c r="O111" s="9">
        <v>0.69333333333333336</v>
      </c>
      <c r="P111" s="9">
        <v>0.69333333333333336</v>
      </c>
      <c r="Q111" s="13">
        <v>0.74098884381338703</v>
      </c>
      <c r="R111" s="14">
        <f t="shared" si="19"/>
        <v>104</v>
      </c>
      <c r="S111" s="14">
        <f t="shared" si="20"/>
        <v>46</v>
      </c>
      <c r="T111" s="14">
        <f t="shared" si="21"/>
        <v>-34</v>
      </c>
      <c r="U111" s="8">
        <f t="shared" si="17"/>
        <v>0.74820143884892087</v>
      </c>
      <c r="V111" t="s">
        <v>225</v>
      </c>
      <c r="W111">
        <v>1</v>
      </c>
      <c r="X111">
        <v>0</v>
      </c>
      <c r="Y111">
        <v>3</v>
      </c>
      <c r="Z111">
        <v>1</v>
      </c>
    </row>
    <row r="112" spans="1:26" hidden="1" x14ac:dyDescent="0.2">
      <c r="A112" t="s">
        <v>37</v>
      </c>
      <c r="B112">
        <v>115</v>
      </c>
      <c r="C112">
        <v>35</v>
      </c>
      <c r="D112">
        <v>271</v>
      </c>
      <c r="E112">
        <v>172</v>
      </c>
      <c r="F112">
        <v>27</v>
      </c>
      <c r="G112">
        <v>99</v>
      </c>
      <c r="H112">
        <v>452</v>
      </c>
      <c r="I112" s="8">
        <v>0.86432160804020097</v>
      </c>
      <c r="J112" s="8">
        <v>0.82032667876588017</v>
      </c>
      <c r="K112" s="8">
        <v>0.63468634686346859</v>
      </c>
      <c r="L112" s="8">
        <v>0.83199999999999996</v>
      </c>
      <c r="M112" s="8">
        <f t="shared" si="18"/>
        <v>0.84232414340304063</v>
      </c>
      <c r="N112" s="8">
        <v>0.73191489361702122</v>
      </c>
      <c r="O112" s="9">
        <v>0.74</v>
      </c>
      <c r="P112" s="9">
        <v>0.86</v>
      </c>
      <c r="Q112" s="13">
        <v>0.91782006920415204</v>
      </c>
      <c r="R112" s="14">
        <f t="shared" si="19"/>
        <v>129</v>
      </c>
      <c r="S112" s="14">
        <f t="shared" si="20"/>
        <v>21</v>
      </c>
      <c r="T112" s="14">
        <f t="shared" si="21"/>
        <v>14</v>
      </c>
      <c r="U112" s="8">
        <f t="shared" si="17"/>
        <v>0.92805755395683454</v>
      </c>
      <c r="V112" t="s">
        <v>225</v>
      </c>
      <c r="W112">
        <v>1</v>
      </c>
      <c r="X112">
        <v>0</v>
      </c>
      <c r="Y112">
        <v>3</v>
      </c>
      <c r="Z112">
        <v>1</v>
      </c>
    </row>
    <row r="113" spans="1:26" hidden="1" x14ac:dyDescent="0.2">
      <c r="A113" t="s">
        <v>41</v>
      </c>
      <c r="B113">
        <v>113</v>
      </c>
      <c r="C113">
        <v>37</v>
      </c>
      <c r="D113">
        <v>190</v>
      </c>
      <c r="E113">
        <v>177</v>
      </c>
      <c r="F113">
        <v>9</v>
      </c>
      <c r="G113">
        <v>13</v>
      </c>
      <c r="H113">
        <v>551</v>
      </c>
      <c r="I113" s="8">
        <v>0.95161290322580649</v>
      </c>
      <c r="J113" s="8">
        <v>0.97695035460992907</v>
      </c>
      <c r="K113" s="8">
        <v>0.93157894736842106</v>
      </c>
      <c r="L113" s="8">
        <v>0.97066666666666668</v>
      </c>
      <c r="M113" s="8">
        <f t="shared" si="18"/>
        <v>0.96428162891786773</v>
      </c>
      <c r="N113" s="8">
        <v>0.94148936170212771</v>
      </c>
      <c r="O113" s="9">
        <v>0.73333333333333328</v>
      </c>
      <c r="P113" s="9">
        <v>0.79333333333333333</v>
      </c>
      <c r="Q113" s="13">
        <v>0.99127399650959802</v>
      </c>
      <c r="R113" s="14">
        <f t="shared" si="19"/>
        <v>119</v>
      </c>
      <c r="S113" s="14">
        <f t="shared" si="20"/>
        <v>31</v>
      </c>
      <c r="T113" s="14">
        <f t="shared" si="21"/>
        <v>6</v>
      </c>
      <c r="U113" s="8">
        <f t="shared" si="17"/>
        <v>0.85611510791366907</v>
      </c>
      <c r="V113" t="s">
        <v>225</v>
      </c>
      <c r="W113">
        <v>1</v>
      </c>
      <c r="X113">
        <v>0</v>
      </c>
      <c r="Y113">
        <v>3</v>
      </c>
      <c r="Z113">
        <v>1</v>
      </c>
    </row>
    <row r="114" spans="1:26" hidden="1" x14ac:dyDescent="0.2">
      <c r="A114" t="s">
        <v>14</v>
      </c>
      <c r="B114">
        <v>135</v>
      </c>
      <c r="C114">
        <v>15</v>
      </c>
      <c r="D114">
        <v>397</v>
      </c>
      <c r="E114">
        <v>185</v>
      </c>
      <c r="F114">
        <v>10</v>
      </c>
      <c r="G114">
        <v>212</v>
      </c>
      <c r="H114">
        <v>343</v>
      </c>
      <c r="I114" s="8">
        <v>0.94871794871794868</v>
      </c>
      <c r="J114" s="8">
        <v>0.61801801801801803</v>
      </c>
      <c r="K114" s="8">
        <v>0.46599496221662468</v>
      </c>
      <c r="L114" s="8">
        <v>0.70399999999999996</v>
      </c>
      <c r="M114" s="8">
        <f t="shared" si="18"/>
        <v>0.78336798336798341</v>
      </c>
      <c r="N114" s="8">
        <v>0.625</v>
      </c>
      <c r="O114" s="9">
        <v>0.77333333333333332</v>
      </c>
      <c r="P114" s="9">
        <v>0.80666666666666664</v>
      </c>
      <c r="Q114" s="13">
        <v>0.83893805309734504</v>
      </c>
      <c r="R114" s="14">
        <f t="shared" si="19"/>
        <v>121</v>
      </c>
      <c r="S114" s="14">
        <f t="shared" si="20"/>
        <v>29</v>
      </c>
      <c r="T114" s="14">
        <f t="shared" si="21"/>
        <v>-14</v>
      </c>
      <c r="U114" s="8">
        <f t="shared" si="17"/>
        <v>0.87050359712230219</v>
      </c>
      <c r="V114" t="s">
        <v>277</v>
      </c>
      <c r="W114">
        <v>1</v>
      </c>
      <c r="X114">
        <v>0</v>
      </c>
      <c r="Y114">
        <v>4</v>
      </c>
      <c r="Z114">
        <v>1</v>
      </c>
    </row>
    <row r="115" spans="1:26" hidden="1" x14ac:dyDescent="0.2">
      <c r="A115" t="s">
        <v>16</v>
      </c>
      <c r="B115">
        <v>141</v>
      </c>
      <c r="C115">
        <v>9</v>
      </c>
      <c r="D115">
        <v>469</v>
      </c>
      <c r="E115">
        <v>188</v>
      </c>
      <c r="F115">
        <v>4</v>
      </c>
      <c r="G115">
        <v>281</v>
      </c>
      <c r="H115">
        <v>277</v>
      </c>
      <c r="I115" s="8">
        <v>0.97916666666666663</v>
      </c>
      <c r="J115" s="8">
        <v>0.49641577060931902</v>
      </c>
      <c r="K115" s="8">
        <v>0.40085287846481876</v>
      </c>
      <c r="L115" s="8">
        <v>0.62</v>
      </c>
      <c r="M115" s="8">
        <f t="shared" si="18"/>
        <v>0.7377912186379928</v>
      </c>
      <c r="N115" s="8">
        <v>0.56883509833585477</v>
      </c>
      <c r="O115" s="9">
        <v>0.8</v>
      </c>
      <c r="P115" s="9">
        <v>0.81333333333333335</v>
      </c>
      <c r="Q115" s="13">
        <v>0.77402135231316704</v>
      </c>
      <c r="R115" s="14">
        <f t="shared" si="19"/>
        <v>122</v>
      </c>
      <c r="S115" s="14">
        <f t="shared" si="20"/>
        <v>28</v>
      </c>
      <c r="T115" s="14">
        <f t="shared" si="21"/>
        <v>-19</v>
      </c>
      <c r="U115" s="8">
        <f t="shared" si="17"/>
        <v>0.87769784172661869</v>
      </c>
      <c r="V115" t="s">
        <v>277</v>
      </c>
      <c r="W115">
        <v>1</v>
      </c>
      <c r="X115">
        <v>0</v>
      </c>
      <c r="Y115">
        <v>4</v>
      </c>
      <c r="Z115">
        <v>1</v>
      </c>
    </row>
    <row r="116" spans="1:26" hidden="1" x14ac:dyDescent="0.2">
      <c r="A116" t="s">
        <v>18</v>
      </c>
      <c r="B116">
        <v>134</v>
      </c>
      <c r="C116">
        <v>16</v>
      </c>
      <c r="D116">
        <v>400</v>
      </c>
      <c r="E116">
        <v>188</v>
      </c>
      <c r="F116">
        <v>7</v>
      </c>
      <c r="G116">
        <v>212</v>
      </c>
      <c r="H116">
        <v>343</v>
      </c>
      <c r="I116" s="8">
        <v>0.96410256410256412</v>
      </c>
      <c r="J116" s="8">
        <v>0.61801801801801803</v>
      </c>
      <c r="K116" s="8">
        <v>0.47</v>
      </c>
      <c r="L116" s="8">
        <v>0.70799999999999996</v>
      </c>
      <c r="M116" s="8">
        <f t="shared" si="18"/>
        <v>0.79106029106029108</v>
      </c>
      <c r="N116" s="8">
        <v>0.63193277310924367</v>
      </c>
      <c r="O116" s="9">
        <v>0.79333333333333333</v>
      </c>
      <c r="P116" s="9">
        <v>0.82666666666666666</v>
      </c>
      <c r="Q116" s="13">
        <v>0.84074733096085397</v>
      </c>
      <c r="R116" s="14">
        <f t="shared" si="19"/>
        <v>124</v>
      </c>
      <c r="S116" s="14">
        <f t="shared" si="20"/>
        <v>26</v>
      </c>
      <c r="T116" s="14">
        <f t="shared" si="21"/>
        <v>-10</v>
      </c>
      <c r="U116" s="8">
        <f t="shared" si="17"/>
        <v>0.8920863309352518</v>
      </c>
      <c r="V116" t="s">
        <v>277</v>
      </c>
      <c r="W116">
        <v>1</v>
      </c>
      <c r="X116">
        <v>0</v>
      </c>
      <c r="Y116">
        <v>4</v>
      </c>
      <c r="Z116">
        <v>1</v>
      </c>
    </row>
    <row r="117" spans="1:26" hidden="1" x14ac:dyDescent="0.2">
      <c r="A117" t="s">
        <v>13</v>
      </c>
      <c r="B117">
        <v>113</v>
      </c>
      <c r="C117">
        <v>37</v>
      </c>
      <c r="D117">
        <v>200</v>
      </c>
      <c r="E117">
        <v>182</v>
      </c>
      <c r="F117">
        <v>22</v>
      </c>
      <c r="G117">
        <v>18</v>
      </c>
      <c r="H117">
        <v>528</v>
      </c>
      <c r="I117" s="8">
        <v>0.89215686274509809</v>
      </c>
      <c r="J117" s="8">
        <v>0.96703296703296704</v>
      </c>
      <c r="K117" s="8">
        <v>0.91</v>
      </c>
      <c r="L117" s="8">
        <v>0.94666666666666666</v>
      </c>
      <c r="M117" s="8">
        <f t="shared" si="18"/>
        <v>0.92959491488903256</v>
      </c>
      <c r="N117" s="8">
        <v>0.90099009900990101</v>
      </c>
      <c r="O117" s="9">
        <v>0.74</v>
      </c>
      <c r="P117" s="9">
        <v>0.84666666666666668</v>
      </c>
      <c r="Q117" s="13">
        <v>0.99436522984058195</v>
      </c>
      <c r="R117" s="14">
        <f t="shared" si="19"/>
        <v>127</v>
      </c>
      <c r="S117" s="14">
        <f t="shared" si="20"/>
        <v>23</v>
      </c>
      <c r="T117" s="14">
        <f t="shared" si="21"/>
        <v>14</v>
      </c>
      <c r="U117" s="8">
        <f t="shared" si="17"/>
        <v>0.91366906474820142</v>
      </c>
      <c r="V117" t="s">
        <v>277</v>
      </c>
      <c r="W117">
        <v>1</v>
      </c>
      <c r="X117">
        <v>0</v>
      </c>
      <c r="Y117">
        <v>4</v>
      </c>
      <c r="Z117">
        <v>1</v>
      </c>
    </row>
    <row r="118" spans="1:26" hidden="1" x14ac:dyDescent="0.2">
      <c r="A118" t="s">
        <v>15</v>
      </c>
      <c r="B118">
        <v>131</v>
      </c>
      <c r="C118">
        <v>19</v>
      </c>
      <c r="D118">
        <v>337</v>
      </c>
      <c r="E118">
        <v>196</v>
      </c>
      <c r="F118">
        <v>12</v>
      </c>
      <c r="G118">
        <v>141</v>
      </c>
      <c r="H118">
        <v>401</v>
      </c>
      <c r="I118" s="8">
        <v>0.94230769230769229</v>
      </c>
      <c r="J118" s="8">
        <v>0.73985239852398521</v>
      </c>
      <c r="K118" s="8">
        <v>0.58160237388724034</v>
      </c>
      <c r="L118" s="8">
        <v>0.79600000000000004</v>
      </c>
      <c r="M118" s="8">
        <f t="shared" si="18"/>
        <v>0.8410800454158387</v>
      </c>
      <c r="N118" s="8">
        <v>0.7192660550458716</v>
      </c>
      <c r="O118" s="9">
        <v>0.80666666666666664</v>
      </c>
      <c r="P118" s="9">
        <v>0.86</v>
      </c>
      <c r="Q118" s="13">
        <v>0.88357400722021595</v>
      </c>
      <c r="R118" s="14">
        <f t="shared" si="19"/>
        <v>129</v>
      </c>
      <c r="S118" s="14">
        <f t="shared" si="20"/>
        <v>21</v>
      </c>
      <c r="T118" s="14">
        <f t="shared" si="21"/>
        <v>-2</v>
      </c>
      <c r="U118" s="8">
        <f t="shared" si="17"/>
        <v>0.92805755395683454</v>
      </c>
      <c r="V118" t="s">
        <v>277</v>
      </c>
      <c r="W118">
        <v>1</v>
      </c>
      <c r="X118">
        <v>0</v>
      </c>
      <c r="Y118">
        <v>4</v>
      </c>
      <c r="Z118">
        <v>1</v>
      </c>
    </row>
    <row r="119" spans="1:26" hidden="1" x14ac:dyDescent="0.2">
      <c r="A119" t="s">
        <v>17</v>
      </c>
      <c r="B119">
        <v>115</v>
      </c>
      <c r="C119">
        <v>35</v>
      </c>
      <c r="D119">
        <v>202</v>
      </c>
      <c r="E119">
        <v>184</v>
      </c>
      <c r="F119">
        <v>22</v>
      </c>
      <c r="G119">
        <v>18</v>
      </c>
      <c r="H119">
        <v>526</v>
      </c>
      <c r="I119" s="8">
        <v>0.89320388349514568</v>
      </c>
      <c r="J119" s="8">
        <v>0.96691176470588236</v>
      </c>
      <c r="K119" s="8">
        <v>0.91089108910891092</v>
      </c>
      <c r="L119" s="8">
        <v>0.94666666666666666</v>
      </c>
      <c r="M119" s="8">
        <f t="shared" si="18"/>
        <v>0.93005782410051396</v>
      </c>
      <c r="N119" s="8">
        <v>0.90196078431372551</v>
      </c>
      <c r="O119" s="9">
        <v>0.7533333333333333</v>
      </c>
      <c r="P119" s="9">
        <v>0.85333333333333339</v>
      </c>
      <c r="Q119" s="13">
        <v>0.99434917037947401</v>
      </c>
      <c r="R119" s="14">
        <f t="shared" si="19"/>
        <v>128</v>
      </c>
      <c r="S119" s="14">
        <f t="shared" si="20"/>
        <v>22</v>
      </c>
      <c r="T119" s="14">
        <f t="shared" si="21"/>
        <v>13</v>
      </c>
      <c r="U119" s="8">
        <f t="shared" si="17"/>
        <v>0.92086330935251803</v>
      </c>
      <c r="V119" t="s">
        <v>277</v>
      </c>
      <c r="W119">
        <v>1</v>
      </c>
      <c r="X119">
        <v>0</v>
      </c>
      <c r="Y119">
        <v>4</v>
      </c>
      <c r="Z119">
        <v>1</v>
      </c>
    </row>
  </sheetData>
  <autoFilter ref="A1:Z119" xr:uid="{68285E0B-C5D4-AD46-A0B0-E6DC831BE239}">
    <filterColumn colId="25">
      <filters>
        <filter val="0"/>
      </filters>
    </filterColumn>
  </autoFilter>
  <sortState xmlns:xlrd2="http://schemas.microsoft.com/office/spreadsheetml/2017/richdata2" ref="A2:Z119">
    <sortCondition ref="Z2:Z119"/>
    <sortCondition ref="X2:X119"/>
    <sortCondition ref="W2:W119"/>
    <sortCondition ref="Y2:Y119"/>
    <sortCondition ref="A2:A119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7A25D-1038-F046-A46F-60D218D50262}">
  <dimension ref="A1:O15"/>
  <sheetViews>
    <sheetView workbookViewId="0">
      <selection activeCell="A2" sqref="A2:O8"/>
    </sheetView>
  </sheetViews>
  <sheetFormatPr baseColWidth="10" defaultRowHeight="16" x14ac:dyDescent="0.2"/>
  <cols>
    <col min="1" max="1" width="20.6640625" style="87" bestFit="1" customWidth="1"/>
    <col min="2" max="2" width="6.1640625" style="87" bestFit="1" customWidth="1"/>
    <col min="3" max="3" width="8.5" style="87" bestFit="1" customWidth="1"/>
    <col min="4" max="4" width="8.1640625" style="87" bestFit="1" customWidth="1"/>
    <col min="5" max="5" width="6.1640625" style="87" bestFit="1" customWidth="1"/>
    <col min="6" max="6" width="6.83203125" style="87" bestFit="1" customWidth="1"/>
    <col min="7" max="7" width="6.6640625" style="87" bestFit="1" customWidth="1"/>
    <col min="8" max="8" width="3.83203125" style="87" bestFit="1" customWidth="1"/>
    <col min="9" max="16384" width="10.83203125" style="87"/>
  </cols>
  <sheetData>
    <row r="1" spans="1:15" ht="34" customHeight="1" x14ac:dyDescent="0.2">
      <c r="A1" s="62" t="s">
        <v>0</v>
      </c>
      <c r="B1" s="62" t="s">
        <v>6</v>
      </c>
      <c r="C1" s="62" t="s">
        <v>8</v>
      </c>
      <c r="D1" s="62" t="s">
        <v>10</v>
      </c>
      <c r="E1" s="64" t="s">
        <v>178</v>
      </c>
      <c r="F1" s="64" t="s">
        <v>179</v>
      </c>
      <c r="G1" s="64" t="s">
        <v>12</v>
      </c>
      <c r="H1" s="66" t="s">
        <v>52</v>
      </c>
    </row>
    <row r="2" spans="1:15" x14ac:dyDescent="0.2">
      <c r="A2" t="s">
        <v>46</v>
      </c>
      <c r="B2" s="8">
        <v>1</v>
      </c>
      <c r="C2" s="8">
        <v>0.96296296296296291</v>
      </c>
      <c r="D2" s="8">
        <v>0.98113207547169812</v>
      </c>
      <c r="E2" s="9">
        <v>0.87333333333333329</v>
      </c>
      <c r="F2" s="9">
        <v>0.87333333333333329</v>
      </c>
      <c r="G2" s="13">
        <v>0.99383802816901401</v>
      </c>
      <c r="H2" s="14">
        <v>0</v>
      </c>
      <c r="I2" s="8">
        <v>1</v>
      </c>
      <c r="J2" s="8">
        <v>0.96129032258064517</v>
      </c>
      <c r="K2" s="8">
        <v>0.98026315789473684</v>
      </c>
      <c r="L2" s="9">
        <v>0.72</v>
      </c>
      <c r="M2" s="9">
        <v>0.72</v>
      </c>
      <c r="N2" s="13">
        <v>0.99500831946755397</v>
      </c>
      <c r="O2" s="14">
        <v>0</v>
      </c>
    </row>
    <row r="3" spans="1:15" x14ac:dyDescent="0.2">
      <c r="A3" t="s">
        <v>14</v>
      </c>
      <c r="B3" s="8">
        <v>0.9732620320855615</v>
      </c>
      <c r="C3" s="8">
        <v>0.43230403800475059</v>
      </c>
      <c r="D3" s="8">
        <v>0.59868421052631582</v>
      </c>
      <c r="E3" s="9">
        <v>0.91333333333333333</v>
      </c>
      <c r="F3" s="9">
        <v>0.92</v>
      </c>
      <c r="G3" s="13">
        <v>0.79841549295774605</v>
      </c>
      <c r="H3" s="14">
        <v>-7</v>
      </c>
      <c r="I3" s="8">
        <v>0.90909090909090906</v>
      </c>
      <c r="J3" s="8">
        <v>0.44041450777202074</v>
      </c>
      <c r="K3" s="8">
        <v>0.59336823734729494</v>
      </c>
      <c r="L3" s="9">
        <v>0.83333333333333337</v>
      </c>
      <c r="M3" s="9">
        <v>0.90666666666666662</v>
      </c>
      <c r="N3" s="13">
        <v>0.82307809330628801</v>
      </c>
      <c r="O3" s="14">
        <v>1</v>
      </c>
    </row>
    <row r="4" spans="1:15" x14ac:dyDescent="0.2">
      <c r="A4" t="s">
        <v>16</v>
      </c>
      <c r="B4" s="8">
        <v>1</v>
      </c>
      <c r="C4" s="8">
        <v>0.37552742616033757</v>
      </c>
      <c r="D4" s="8">
        <v>0.54601226993865026</v>
      </c>
      <c r="E4" s="9">
        <v>0.9</v>
      </c>
      <c r="F4" s="9">
        <v>0.9</v>
      </c>
      <c r="G4" s="13">
        <v>0.74825174825174801</v>
      </c>
      <c r="H4" s="14">
        <v>-12</v>
      </c>
      <c r="I4" s="8">
        <v>0.93258426966292129</v>
      </c>
      <c r="J4" s="8">
        <v>0.37813211845102507</v>
      </c>
      <c r="K4" s="8">
        <v>0.53808752025931927</v>
      </c>
      <c r="L4" s="9">
        <v>0.82</v>
      </c>
      <c r="M4" s="9">
        <v>0.88666666666666671</v>
      </c>
      <c r="N4" s="13">
        <v>0.76909865489354601</v>
      </c>
      <c r="O4" s="14">
        <v>-4</v>
      </c>
    </row>
    <row r="5" spans="1:15" x14ac:dyDescent="0.2">
      <c r="A5" t="s">
        <v>18</v>
      </c>
      <c r="B5" s="8">
        <v>0.9732620320855615</v>
      </c>
      <c r="C5" s="8">
        <v>0.43436754176610981</v>
      </c>
      <c r="D5" s="8">
        <v>0.60066006600660071</v>
      </c>
      <c r="E5" s="9">
        <v>0.91333333333333333</v>
      </c>
      <c r="F5" s="9">
        <v>0.92666666666666664</v>
      </c>
      <c r="G5" s="13">
        <v>0.79841549295774605</v>
      </c>
      <c r="H5" s="14">
        <v>-5</v>
      </c>
      <c r="I5" s="8">
        <v>0.90909090909090906</v>
      </c>
      <c r="J5" s="8">
        <v>0.44270833333333331</v>
      </c>
      <c r="K5" s="8">
        <v>0.59544658493870406</v>
      </c>
      <c r="L5" s="9">
        <v>0.83333333333333337</v>
      </c>
      <c r="M5" s="9">
        <v>0.91333333333333333</v>
      </c>
      <c r="N5" s="13">
        <v>0.823356997971602</v>
      </c>
      <c r="O5" s="14">
        <v>3</v>
      </c>
    </row>
    <row r="6" spans="1:15" x14ac:dyDescent="0.2">
      <c r="A6" t="s">
        <v>13</v>
      </c>
      <c r="B6" s="8">
        <v>0.96276595744680848</v>
      </c>
      <c r="C6" s="8">
        <v>0.9329896907216495</v>
      </c>
      <c r="D6" s="8">
        <v>0.94764397905759157</v>
      </c>
      <c r="E6" s="9">
        <v>0.8666666666666667</v>
      </c>
      <c r="F6" s="9">
        <v>0.90666666666666662</v>
      </c>
      <c r="G6" s="13">
        <v>0.99297012302284704</v>
      </c>
      <c r="H6" s="14">
        <v>5</v>
      </c>
      <c r="I6" s="8">
        <v>0.89893617021276595</v>
      </c>
      <c r="J6" s="8">
        <v>0.93370165745856348</v>
      </c>
      <c r="K6" s="8">
        <v>0.9159891598915989</v>
      </c>
      <c r="L6" s="9">
        <v>0.8</v>
      </c>
      <c r="M6" s="9">
        <v>0.90666666666666662</v>
      </c>
      <c r="N6" s="13">
        <v>0.99276904744930605</v>
      </c>
      <c r="O6" s="14">
        <v>15</v>
      </c>
    </row>
    <row r="7" spans="1:15" x14ac:dyDescent="0.2">
      <c r="A7" t="s">
        <v>15</v>
      </c>
      <c r="B7" s="8">
        <v>0.98969072164948457</v>
      </c>
      <c r="C7" s="8">
        <v>0.49484536082474229</v>
      </c>
      <c r="D7" s="8">
        <v>0.65979381443298968</v>
      </c>
      <c r="E7" s="9">
        <v>0.92666666666666664</v>
      </c>
      <c r="F7" s="9">
        <v>0.94</v>
      </c>
      <c r="G7" s="13">
        <v>0.82795698924731098</v>
      </c>
      <c r="H7" s="14">
        <v>-3</v>
      </c>
      <c r="I7" s="8">
        <v>0.92783505154639179</v>
      </c>
      <c r="J7" s="8">
        <v>0.52478134110787167</v>
      </c>
      <c r="K7" s="8">
        <v>0.67039106145251393</v>
      </c>
      <c r="L7" s="9">
        <v>0.86</v>
      </c>
      <c r="M7" s="9">
        <v>0.94</v>
      </c>
      <c r="N7" s="13">
        <v>0.84381578947368396</v>
      </c>
      <c r="O7" s="14">
        <v>7</v>
      </c>
    </row>
    <row r="8" spans="1:15" x14ac:dyDescent="0.2">
      <c r="A8" t="s">
        <v>17</v>
      </c>
      <c r="B8" s="8">
        <v>0.95767195767195767</v>
      </c>
      <c r="C8" s="8">
        <v>0.9329896907216495</v>
      </c>
      <c r="D8" s="8">
        <v>0.94516971279373363</v>
      </c>
      <c r="E8" s="9">
        <v>0.8666666666666667</v>
      </c>
      <c r="F8" s="9">
        <v>0.91333333333333333</v>
      </c>
      <c r="G8" s="13">
        <v>0.99297012302284704</v>
      </c>
      <c r="H8" s="14">
        <v>6</v>
      </c>
      <c r="I8" s="8">
        <v>0.89417989417989419</v>
      </c>
      <c r="J8" s="8">
        <v>0.93370165745856348</v>
      </c>
      <c r="K8" s="8">
        <v>0.91351351351351351</v>
      </c>
      <c r="L8" s="9">
        <v>0.8</v>
      </c>
      <c r="M8" s="9">
        <v>0.91333333333333333</v>
      </c>
      <c r="N8" s="13">
        <v>0.99276904744930605</v>
      </c>
      <c r="O8" s="14">
        <v>16</v>
      </c>
    </row>
    <row r="9" spans="1:15" x14ac:dyDescent="0.2">
      <c r="A9"/>
    </row>
    <row r="10" spans="1:15" x14ac:dyDescent="0.2">
      <c r="A10"/>
    </row>
    <row r="11" spans="1:15" x14ac:dyDescent="0.2">
      <c r="A11"/>
    </row>
    <row r="12" spans="1:15" x14ac:dyDescent="0.2">
      <c r="A12"/>
    </row>
    <row r="13" spans="1:15" x14ac:dyDescent="0.2">
      <c r="A13"/>
    </row>
    <row r="14" spans="1:15" x14ac:dyDescent="0.2">
      <c r="A14"/>
    </row>
    <row r="15" spans="1:15" x14ac:dyDescent="0.2">
      <c r="A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10028-367E-524C-BA6B-04864D273676}">
  <dimension ref="A1:M26"/>
  <sheetViews>
    <sheetView workbookViewId="0">
      <selection activeCell="H37" sqref="H37"/>
    </sheetView>
  </sheetViews>
  <sheetFormatPr baseColWidth="10" defaultRowHeight="16" x14ac:dyDescent="0.2"/>
  <cols>
    <col min="1" max="1" width="24.5" bestFit="1" customWidth="1"/>
    <col min="2" max="2" width="4.1640625" bestFit="1" customWidth="1"/>
    <col min="3" max="3" width="3.5" bestFit="1" customWidth="1"/>
    <col min="4" max="5" width="4.1640625" bestFit="1" customWidth="1"/>
    <col min="6" max="6" width="6.1640625" bestFit="1" customWidth="1"/>
    <col min="7" max="7" width="8.5" bestFit="1" customWidth="1"/>
    <col min="8" max="8" width="7.6640625" bestFit="1" customWidth="1"/>
    <col min="9" max="9" width="8.1640625" bestFit="1" customWidth="1"/>
    <col min="10" max="10" width="8" bestFit="1" customWidth="1"/>
    <col min="11" max="11" width="6.83203125" bestFit="1" customWidth="1"/>
    <col min="12" max="12" width="6.6640625" bestFit="1" customWidth="1"/>
    <col min="13" max="13" width="3.83203125" bestFit="1" customWidth="1"/>
  </cols>
  <sheetData>
    <row r="1" spans="1:13" ht="34" x14ac:dyDescent="0.2">
      <c r="A1" s="62" t="s">
        <v>0</v>
      </c>
      <c r="B1" s="62" t="s">
        <v>2</v>
      </c>
      <c r="C1" s="62" t="s">
        <v>3</v>
      </c>
      <c r="D1" s="62" t="s">
        <v>4</v>
      </c>
      <c r="E1" s="62" t="s">
        <v>5</v>
      </c>
      <c r="F1" s="62" t="s">
        <v>6</v>
      </c>
      <c r="G1" s="62" t="s">
        <v>8</v>
      </c>
      <c r="H1" s="64" t="s">
        <v>239</v>
      </c>
      <c r="I1" s="62" t="s">
        <v>10</v>
      </c>
      <c r="J1" s="64" t="s">
        <v>178</v>
      </c>
      <c r="K1" s="64" t="s">
        <v>179</v>
      </c>
      <c r="L1" s="64" t="s">
        <v>12</v>
      </c>
      <c r="M1" s="66" t="s">
        <v>52</v>
      </c>
    </row>
    <row r="2" spans="1:13" x14ac:dyDescent="0.2">
      <c r="A2" s="72" t="s">
        <v>46</v>
      </c>
      <c r="B2" s="72">
        <v>122</v>
      </c>
      <c r="C2" s="72">
        <v>0</v>
      </c>
      <c r="D2" s="72">
        <v>0</v>
      </c>
      <c r="E2" s="72">
        <v>628</v>
      </c>
      <c r="F2" s="76">
        <v>1</v>
      </c>
      <c r="G2" s="76">
        <v>1</v>
      </c>
      <c r="H2" s="76">
        <v>1</v>
      </c>
      <c r="I2" s="76">
        <v>1</v>
      </c>
      <c r="J2" s="77">
        <v>0.56000000000000005</v>
      </c>
      <c r="K2" s="77">
        <v>0.56000000000000005</v>
      </c>
      <c r="L2" s="78">
        <v>1</v>
      </c>
      <c r="M2" s="79">
        <v>0</v>
      </c>
    </row>
    <row r="3" spans="1:13" x14ac:dyDescent="0.2">
      <c r="A3" s="59" t="s">
        <v>20</v>
      </c>
      <c r="F3" s="8"/>
      <c r="G3" s="8"/>
      <c r="H3" s="8"/>
      <c r="I3" s="8"/>
      <c r="J3" s="9"/>
      <c r="K3" s="9"/>
      <c r="L3" s="13"/>
      <c r="M3" s="14"/>
    </row>
    <row r="4" spans="1:13" x14ac:dyDescent="0.2">
      <c r="A4" t="s">
        <v>22</v>
      </c>
      <c r="B4">
        <v>122</v>
      </c>
      <c r="C4">
        <v>34</v>
      </c>
      <c r="D4">
        <v>0</v>
      </c>
      <c r="E4">
        <v>594</v>
      </c>
      <c r="F4" s="8">
        <v>0.78205128205128205</v>
      </c>
      <c r="G4" s="10">
        <v>1</v>
      </c>
      <c r="H4" s="8">
        <v>0.89102564102564097</v>
      </c>
      <c r="I4" s="8">
        <v>0.87769784172661869</v>
      </c>
      <c r="J4" s="9">
        <v>0.56000000000000005</v>
      </c>
      <c r="K4" s="9">
        <v>0.72</v>
      </c>
      <c r="L4" s="12">
        <v>1</v>
      </c>
      <c r="M4" s="14">
        <v>24</v>
      </c>
    </row>
    <row r="5" spans="1:13" x14ac:dyDescent="0.2">
      <c r="A5" t="s">
        <v>25</v>
      </c>
      <c r="B5">
        <v>122</v>
      </c>
      <c r="C5">
        <v>64</v>
      </c>
      <c r="D5">
        <v>0</v>
      </c>
      <c r="E5">
        <v>564</v>
      </c>
      <c r="F5" s="8">
        <v>0.65591397849462363</v>
      </c>
      <c r="G5" s="10">
        <v>1</v>
      </c>
      <c r="H5" s="8">
        <v>0.82795698924731176</v>
      </c>
      <c r="I5" s="8">
        <v>0.79220779220779225</v>
      </c>
      <c r="J5" s="9">
        <v>0.56000000000000005</v>
      </c>
      <c r="K5" s="9">
        <v>0.9</v>
      </c>
      <c r="L5" s="12">
        <v>1</v>
      </c>
      <c r="M5" s="14">
        <v>51</v>
      </c>
    </row>
    <row r="6" spans="1:13" x14ac:dyDescent="0.2">
      <c r="A6" t="s">
        <v>23</v>
      </c>
      <c r="B6">
        <v>126</v>
      </c>
      <c r="C6">
        <v>67</v>
      </c>
      <c r="D6">
        <v>20</v>
      </c>
      <c r="E6">
        <v>537</v>
      </c>
      <c r="F6" s="8">
        <v>0.65284974093264247</v>
      </c>
      <c r="G6" s="8">
        <v>0.86301369863013699</v>
      </c>
      <c r="H6" s="8">
        <v>0.8084715491018688</v>
      </c>
      <c r="I6" s="8">
        <v>0.74336283185840712</v>
      </c>
      <c r="J6" s="9">
        <v>0.57333333333333336</v>
      </c>
      <c r="K6" s="11">
        <v>0.94</v>
      </c>
      <c r="L6" s="13">
        <v>0.999160561660561</v>
      </c>
      <c r="M6" s="86">
        <v>54</v>
      </c>
    </row>
    <row r="7" spans="1:13" x14ac:dyDescent="0.2">
      <c r="A7" t="s">
        <v>24</v>
      </c>
      <c r="B7">
        <v>159</v>
      </c>
      <c r="C7">
        <v>36</v>
      </c>
      <c r="D7">
        <v>72</v>
      </c>
      <c r="E7">
        <v>483</v>
      </c>
      <c r="F7" s="10">
        <v>0.81538461538461537</v>
      </c>
      <c r="G7" s="8">
        <v>0.68831168831168832</v>
      </c>
      <c r="H7" s="8">
        <v>0.84282744282744282</v>
      </c>
      <c r="I7" s="8">
        <v>0.74647887323943662</v>
      </c>
      <c r="J7" s="11">
        <v>0.72666666666666668</v>
      </c>
      <c r="K7" s="11">
        <v>0.94</v>
      </c>
      <c r="L7" s="13">
        <v>0.98794815311432405</v>
      </c>
      <c r="M7" s="14">
        <v>25</v>
      </c>
    </row>
    <row r="8" spans="1:13" x14ac:dyDescent="0.2">
      <c r="A8" t="s">
        <v>21</v>
      </c>
      <c r="B8">
        <v>122</v>
      </c>
      <c r="C8">
        <v>33</v>
      </c>
      <c r="D8">
        <v>0</v>
      </c>
      <c r="E8">
        <v>595</v>
      </c>
      <c r="F8" s="8">
        <v>0.7870967741935484</v>
      </c>
      <c r="G8" s="10">
        <v>1</v>
      </c>
      <c r="H8" s="10">
        <v>0.8935483870967742</v>
      </c>
      <c r="I8" s="10">
        <v>0.88086642599277976</v>
      </c>
      <c r="J8" s="9">
        <v>0.56000000000000005</v>
      </c>
      <c r="K8" s="9">
        <v>0.72</v>
      </c>
      <c r="L8" s="12">
        <v>1</v>
      </c>
      <c r="M8" s="14">
        <v>24</v>
      </c>
    </row>
    <row r="9" spans="1:13" x14ac:dyDescent="0.2">
      <c r="A9" s="59" t="s">
        <v>27</v>
      </c>
      <c r="F9" s="8"/>
      <c r="G9" s="8"/>
      <c r="H9" s="8"/>
      <c r="I9" s="8"/>
      <c r="J9" s="9"/>
      <c r="K9" s="9"/>
      <c r="L9" s="13"/>
      <c r="M9" s="14"/>
    </row>
    <row r="10" spans="1:13" x14ac:dyDescent="0.2">
      <c r="A10" t="s">
        <v>28</v>
      </c>
      <c r="B10">
        <v>122</v>
      </c>
      <c r="C10">
        <v>69</v>
      </c>
      <c r="D10">
        <v>0</v>
      </c>
      <c r="E10">
        <v>559</v>
      </c>
      <c r="F10" s="8">
        <v>0.63874345549738221</v>
      </c>
      <c r="G10" s="10">
        <v>1</v>
      </c>
      <c r="H10" s="8">
        <v>0.81937172774869116</v>
      </c>
      <c r="I10" s="8">
        <v>0.7795527156549521</v>
      </c>
      <c r="J10" s="9">
        <v>0.56000000000000005</v>
      </c>
      <c r="K10" s="9">
        <v>0.92</v>
      </c>
      <c r="L10" s="12">
        <v>1</v>
      </c>
      <c r="M10" s="14">
        <v>54</v>
      </c>
    </row>
    <row r="11" spans="1:13" x14ac:dyDescent="0.2">
      <c r="A11" t="s">
        <v>30</v>
      </c>
      <c r="B11">
        <v>122</v>
      </c>
      <c r="C11">
        <v>64</v>
      </c>
      <c r="D11">
        <v>0</v>
      </c>
      <c r="E11">
        <v>564</v>
      </c>
      <c r="F11" s="8">
        <v>0.65591397849462363</v>
      </c>
      <c r="G11" s="10">
        <v>1</v>
      </c>
      <c r="H11" s="8">
        <v>0.82795698924731176</v>
      </c>
      <c r="I11" s="8">
        <v>0.79220779220779225</v>
      </c>
      <c r="J11" s="9">
        <v>0.56000000000000005</v>
      </c>
      <c r="K11" s="9">
        <v>0.88666666666666671</v>
      </c>
      <c r="L11" s="12">
        <v>1</v>
      </c>
      <c r="M11" s="14">
        <v>49</v>
      </c>
    </row>
    <row r="12" spans="1:13" x14ac:dyDescent="0.2">
      <c r="A12" t="s">
        <v>29</v>
      </c>
      <c r="B12">
        <v>122</v>
      </c>
      <c r="C12">
        <v>64</v>
      </c>
      <c r="D12">
        <v>0</v>
      </c>
      <c r="E12">
        <v>564</v>
      </c>
      <c r="F12" s="8">
        <v>0.65591397849462363</v>
      </c>
      <c r="G12" s="10">
        <v>1</v>
      </c>
      <c r="H12" s="8">
        <v>0.82795698924731176</v>
      </c>
      <c r="I12" s="8">
        <v>0.79220779220779225</v>
      </c>
      <c r="J12" s="9">
        <v>0.56000000000000005</v>
      </c>
      <c r="K12" s="9">
        <v>0.88666666666666671</v>
      </c>
      <c r="L12" s="12">
        <v>0.999999999999999</v>
      </c>
      <c r="M12" s="14">
        <v>49</v>
      </c>
    </row>
    <row r="13" spans="1:13" x14ac:dyDescent="0.2">
      <c r="A13" t="s">
        <v>31</v>
      </c>
      <c r="B13">
        <v>186</v>
      </c>
      <c r="C13">
        <v>7</v>
      </c>
      <c r="D13">
        <v>135</v>
      </c>
      <c r="E13">
        <v>422</v>
      </c>
      <c r="F13" s="10">
        <v>0.96373056994818651</v>
      </c>
      <c r="G13" s="8">
        <v>0.57943925233644855</v>
      </c>
      <c r="H13" s="10">
        <v>0.86068036576403939</v>
      </c>
      <c r="I13" s="8">
        <v>0.72373540856031127</v>
      </c>
      <c r="J13" s="11">
        <v>0.89333333333333331</v>
      </c>
      <c r="K13" s="11">
        <v>0.94</v>
      </c>
      <c r="L13" s="13">
        <v>0.95477770151757702</v>
      </c>
      <c r="M13" s="14">
        <v>4</v>
      </c>
    </row>
    <row r="14" spans="1:13" x14ac:dyDescent="0.2">
      <c r="A14" t="s">
        <v>32</v>
      </c>
      <c r="B14">
        <v>122</v>
      </c>
      <c r="C14">
        <v>64</v>
      </c>
      <c r="D14">
        <v>0</v>
      </c>
      <c r="E14">
        <v>564</v>
      </c>
      <c r="F14" s="8">
        <v>0.65591397849462363</v>
      </c>
      <c r="G14" s="10">
        <v>1</v>
      </c>
      <c r="H14" s="8">
        <v>0.82795698924731176</v>
      </c>
      <c r="I14" s="10">
        <v>0.79220779220779225</v>
      </c>
      <c r="J14" s="9">
        <v>0.56000000000000005</v>
      </c>
      <c r="K14" s="9">
        <v>0.88666666666666671</v>
      </c>
      <c r="L14" s="12">
        <v>1</v>
      </c>
      <c r="M14" s="14">
        <v>49</v>
      </c>
    </row>
    <row r="15" spans="1:13" x14ac:dyDescent="0.2">
      <c r="A15" t="s">
        <v>33</v>
      </c>
      <c r="B15">
        <v>122</v>
      </c>
      <c r="C15">
        <v>73</v>
      </c>
      <c r="D15">
        <v>0</v>
      </c>
      <c r="E15">
        <v>555</v>
      </c>
      <c r="F15" s="8">
        <v>0.62564102564102564</v>
      </c>
      <c r="G15" s="10">
        <v>1</v>
      </c>
      <c r="H15" s="8">
        <v>0.81282051282051282</v>
      </c>
      <c r="I15" s="8">
        <v>0.7697160883280757</v>
      </c>
      <c r="J15" s="9">
        <v>0.56000000000000005</v>
      </c>
      <c r="K15" s="9">
        <v>0.93333333333333335</v>
      </c>
      <c r="L15" s="12">
        <v>1</v>
      </c>
      <c r="M15" s="86">
        <v>56</v>
      </c>
    </row>
    <row r="16" spans="1:13" x14ac:dyDescent="0.2">
      <c r="A16" t="s">
        <v>35</v>
      </c>
      <c r="B16">
        <v>122</v>
      </c>
      <c r="C16">
        <v>69</v>
      </c>
      <c r="D16">
        <v>0</v>
      </c>
      <c r="E16">
        <v>559</v>
      </c>
      <c r="F16" s="8">
        <v>0.63874345549738221</v>
      </c>
      <c r="G16" s="10">
        <v>1</v>
      </c>
      <c r="H16" s="8">
        <v>0.81937172774869116</v>
      </c>
      <c r="I16" s="8">
        <v>0.7795527156549521</v>
      </c>
      <c r="J16" s="9">
        <v>0.56000000000000005</v>
      </c>
      <c r="K16" s="9">
        <v>0.91333333333333333</v>
      </c>
      <c r="L16" s="12">
        <v>0.999999999999999</v>
      </c>
      <c r="M16" s="14">
        <v>53</v>
      </c>
    </row>
    <row r="17" spans="1:13" x14ac:dyDescent="0.2">
      <c r="A17" t="s">
        <v>34</v>
      </c>
      <c r="B17">
        <v>122</v>
      </c>
      <c r="C17">
        <v>68</v>
      </c>
      <c r="D17">
        <v>0</v>
      </c>
      <c r="E17">
        <v>560</v>
      </c>
      <c r="F17" s="8">
        <v>0.64210526315789473</v>
      </c>
      <c r="G17" s="10">
        <v>1</v>
      </c>
      <c r="H17" s="8">
        <v>0.82105263157894737</v>
      </c>
      <c r="I17" s="8">
        <v>0.78205128205128205</v>
      </c>
      <c r="J17" s="9">
        <v>0.56000000000000005</v>
      </c>
      <c r="K17" s="9">
        <v>0.90666666666666662</v>
      </c>
      <c r="L17" s="12">
        <v>1</v>
      </c>
      <c r="M17" s="14">
        <v>52</v>
      </c>
    </row>
    <row r="18" spans="1:13" x14ac:dyDescent="0.2">
      <c r="A18" s="59" t="s">
        <v>36</v>
      </c>
      <c r="F18" s="8"/>
      <c r="G18" s="8"/>
      <c r="H18" s="8"/>
      <c r="I18" s="8"/>
      <c r="J18" s="9"/>
      <c r="K18" s="9"/>
      <c r="L18" s="13"/>
      <c r="M18" s="14"/>
    </row>
    <row r="19" spans="1:13" x14ac:dyDescent="0.2">
      <c r="A19" t="s">
        <v>40</v>
      </c>
      <c r="B19">
        <v>115</v>
      </c>
      <c r="C19">
        <v>36</v>
      </c>
      <c r="D19">
        <v>133</v>
      </c>
      <c r="E19">
        <v>466</v>
      </c>
      <c r="F19" s="8">
        <v>0.76158940397350994</v>
      </c>
      <c r="G19" s="8">
        <v>0.46370967741935482</v>
      </c>
      <c r="H19" s="8">
        <v>0.76977633804685519</v>
      </c>
      <c r="I19" s="8">
        <v>0.5764411027568922</v>
      </c>
      <c r="J19" s="9">
        <v>0.55333333333333334</v>
      </c>
      <c r="K19" s="11">
        <v>0.78</v>
      </c>
      <c r="L19" s="13">
        <v>0.89842519685039302</v>
      </c>
      <c r="M19" s="86">
        <v>29</v>
      </c>
    </row>
    <row r="20" spans="1:13" x14ac:dyDescent="0.2">
      <c r="A20" t="s">
        <v>44</v>
      </c>
      <c r="B20">
        <v>122</v>
      </c>
      <c r="C20">
        <v>1</v>
      </c>
      <c r="D20">
        <v>1</v>
      </c>
      <c r="E20">
        <v>626</v>
      </c>
      <c r="F20" s="8">
        <v>0.99186991869918695</v>
      </c>
      <c r="G20" s="8">
        <v>0.99186991869918695</v>
      </c>
      <c r="H20" s="10">
        <v>0.99513751118372418</v>
      </c>
      <c r="I20" s="10">
        <v>0.99186991869918695</v>
      </c>
      <c r="J20" s="9">
        <v>0.56000000000000005</v>
      </c>
      <c r="K20" s="9">
        <v>0.56666666666666665</v>
      </c>
      <c r="L20" s="12">
        <v>1</v>
      </c>
      <c r="M20" s="14">
        <v>0</v>
      </c>
    </row>
    <row r="21" spans="1:13" x14ac:dyDescent="0.2">
      <c r="A21" t="s">
        <v>38</v>
      </c>
      <c r="B21">
        <v>119</v>
      </c>
      <c r="C21">
        <v>18</v>
      </c>
      <c r="D21">
        <v>155</v>
      </c>
      <c r="E21">
        <v>458</v>
      </c>
      <c r="F21" s="8">
        <v>0.86861313868613144</v>
      </c>
      <c r="G21" s="8">
        <v>0.43430656934306572</v>
      </c>
      <c r="H21" s="8">
        <v>0.80787916314404451</v>
      </c>
      <c r="I21" s="8">
        <v>0.57907542579075422</v>
      </c>
      <c r="J21" s="11">
        <v>0.56666666666666665</v>
      </c>
      <c r="K21" s="9">
        <v>0.67333333333333334</v>
      </c>
      <c r="L21" s="13">
        <v>0.90095087163232901</v>
      </c>
      <c r="M21" s="14">
        <v>8</v>
      </c>
    </row>
    <row r="22" spans="1:13" x14ac:dyDescent="0.2">
      <c r="A22" t="s">
        <v>42</v>
      </c>
      <c r="B22">
        <v>121</v>
      </c>
      <c r="C22">
        <v>0</v>
      </c>
      <c r="D22">
        <v>358</v>
      </c>
      <c r="E22">
        <v>271</v>
      </c>
      <c r="F22" s="10">
        <v>1</v>
      </c>
      <c r="G22" s="8">
        <v>0.25260960334029225</v>
      </c>
      <c r="H22" s="8">
        <v>0.71542130365659773</v>
      </c>
      <c r="I22" s="8">
        <v>0.40333333333333332</v>
      </c>
      <c r="J22" s="9">
        <v>0.56000000000000005</v>
      </c>
      <c r="K22" s="9">
        <v>0.56000000000000005</v>
      </c>
      <c r="L22" s="13">
        <v>0.686784742934475</v>
      </c>
      <c r="M22" s="14">
        <v>-59.999999999999986</v>
      </c>
    </row>
    <row r="23" spans="1:13" x14ac:dyDescent="0.2">
      <c r="A23" t="s">
        <v>39</v>
      </c>
      <c r="B23">
        <v>108</v>
      </c>
      <c r="C23">
        <v>14</v>
      </c>
      <c r="D23">
        <v>174</v>
      </c>
      <c r="E23">
        <v>454</v>
      </c>
      <c r="F23" s="8">
        <v>0.88524590163934425</v>
      </c>
      <c r="G23" s="8">
        <v>0.38297872340425532</v>
      </c>
      <c r="H23" s="8">
        <v>0.80408791897253828</v>
      </c>
      <c r="I23" s="8">
        <v>0.53465346534653468</v>
      </c>
      <c r="J23" s="9">
        <v>0.53333333333333333</v>
      </c>
      <c r="K23" s="9">
        <v>0.62</v>
      </c>
      <c r="L23" s="13">
        <v>0.89408099688473497</v>
      </c>
      <c r="M23" s="14">
        <v>0</v>
      </c>
    </row>
    <row r="24" spans="1:13" x14ac:dyDescent="0.2">
      <c r="A24" t="s">
        <v>43</v>
      </c>
      <c r="B24">
        <v>112</v>
      </c>
      <c r="C24">
        <v>0</v>
      </c>
      <c r="D24">
        <v>378</v>
      </c>
      <c r="E24">
        <v>260</v>
      </c>
      <c r="F24" s="10">
        <v>1</v>
      </c>
      <c r="G24" s="8">
        <v>0.22857142857142856</v>
      </c>
      <c r="H24" s="8">
        <v>0.70376175548589348</v>
      </c>
      <c r="I24" s="8">
        <v>0.37209302325581395</v>
      </c>
      <c r="J24" s="9">
        <v>0.52666666666666662</v>
      </c>
      <c r="K24" s="9">
        <v>0.52666666666666662</v>
      </c>
      <c r="L24" s="13">
        <v>0.56332568293775098</v>
      </c>
      <c r="M24" s="14">
        <v>-65.000000000000014</v>
      </c>
    </row>
    <row r="25" spans="1:13" x14ac:dyDescent="0.2">
      <c r="A25" t="s">
        <v>37</v>
      </c>
      <c r="B25">
        <v>113</v>
      </c>
      <c r="C25">
        <v>35</v>
      </c>
      <c r="D25">
        <v>133</v>
      </c>
      <c r="E25">
        <v>469</v>
      </c>
      <c r="F25" s="8">
        <v>0.76351351351351349</v>
      </c>
      <c r="G25" s="8">
        <v>0.45934959349593496</v>
      </c>
      <c r="H25" s="8">
        <v>0.77129164047768706</v>
      </c>
      <c r="I25" s="8">
        <v>0.57360406091370564</v>
      </c>
      <c r="J25" s="9">
        <v>0.54</v>
      </c>
      <c r="K25" s="9">
        <v>0.76666666666666672</v>
      </c>
      <c r="L25" s="13">
        <v>0.89717425431711095</v>
      </c>
      <c r="M25" s="14">
        <v>27.000000000000014</v>
      </c>
    </row>
    <row r="26" spans="1:13" x14ac:dyDescent="0.2">
      <c r="A26" t="s">
        <v>41</v>
      </c>
      <c r="B26">
        <v>122</v>
      </c>
      <c r="C26">
        <v>23</v>
      </c>
      <c r="D26">
        <v>0</v>
      </c>
      <c r="E26">
        <v>605</v>
      </c>
      <c r="F26" s="8">
        <v>0.8413793103448276</v>
      </c>
      <c r="G26" s="10">
        <v>1</v>
      </c>
      <c r="H26" s="8">
        <v>0.92068965517241375</v>
      </c>
      <c r="I26" s="8">
        <v>0.91385767790262173</v>
      </c>
      <c r="J26" s="9">
        <v>0.56000000000000005</v>
      </c>
      <c r="K26" s="9">
        <v>0.70666666666666667</v>
      </c>
      <c r="L26" s="12">
        <v>0.999999999999999</v>
      </c>
      <c r="M26" s="14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75908-AD5B-D54C-AE1A-13B7240172A5}">
  <dimension ref="A1:O28"/>
  <sheetViews>
    <sheetView workbookViewId="0">
      <pane ySplit="2" topLeftCell="A3" activePane="bottomLeft" state="frozen"/>
      <selection pane="bottomLeft" activeCell="P25" sqref="P25"/>
    </sheetView>
  </sheetViews>
  <sheetFormatPr baseColWidth="10" defaultRowHeight="16" x14ac:dyDescent="0.2"/>
  <cols>
    <col min="1" max="1" width="26" bestFit="1" customWidth="1"/>
    <col min="2" max="2" width="6.33203125" bestFit="1" customWidth="1"/>
    <col min="3" max="3" width="8.5" bestFit="1" customWidth="1"/>
    <col min="4" max="4" width="7.6640625" bestFit="1" customWidth="1"/>
    <col min="5" max="5" width="8.1640625" bestFit="1" customWidth="1"/>
    <col min="6" max="6" width="6.83203125" bestFit="1" customWidth="1"/>
    <col min="7" max="7" width="7.33203125" bestFit="1" customWidth="1"/>
    <col min="8" max="8" width="6.33203125" bestFit="1" customWidth="1"/>
    <col min="9" max="9" width="8.5" bestFit="1" customWidth="1"/>
    <col min="10" max="10" width="7.6640625" bestFit="1" customWidth="1"/>
    <col min="11" max="11" width="8.1640625" bestFit="1" customWidth="1"/>
    <col min="12" max="12" width="6.83203125" bestFit="1" customWidth="1"/>
    <col min="13" max="13" width="7.33203125" bestFit="1" customWidth="1"/>
    <col min="14" max="14" width="6.83203125" bestFit="1" customWidth="1"/>
    <col min="15" max="15" width="8" customWidth="1"/>
  </cols>
  <sheetData>
    <row r="1" spans="1:15" ht="16" customHeight="1" x14ac:dyDescent="0.2">
      <c r="B1" s="103" t="s">
        <v>231</v>
      </c>
      <c r="C1" s="103"/>
      <c r="D1" s="103"/>
      <c r="E1" s="103"/>
      <c r="F1" s="103"/>
      <c r="G1" s="103"/>
      <c r="H1" s="104" t="s">
        <v>233</v>
      </c>
      <c r="I1" s="104"/>
      <c r="J1" s="104"/>
      <c r="K1" s="104"/>
      <c r="L1" s="104"/>
      <c r="M1" s="104"/>
    </row>
    <row r="2" spans="1:15" ht="34" x14ac:dyDescent="0.2">
      <c r="A2" s="62" t="s">
        <v>0</v>
      </c>
      <c r="B2" s="62" t="s">
        <v>6</v>
      </c>
      <c r="C2" s="62" t="s">
        <v>8</v>
      </c>
      <c r="D2" s="62" t="s">
        <v>239</v>
      </c>
      <c r="E2" s="62" t="s">
        <v>10</v>
      </c>
      <c r="F2" s="64" t="s">
        <v>179</v>
      </c>
      <c r="G2" s="64" t="s">
        <v>12</v>
      </c>
      <c r="H2" s="62" t="s">
        <v>6</v>
      </c>
      <c r="I2" s="62" t="s">
        <v>8</v>
      </c>
      <c r="J2" s="62" t="s">
        <v>239</v>
      </c>
      <c r="K2" s="62" t="s">
        <v>10</v>
      </c>
      <c r="L2" s="64" t="s">
        <v>179</v>
      </c>
      <c r="M2" s="64" t="s">
        <v>12</v>
      </c>
      <c r="N2" s="66" t="s">
        <v>232</v>
      </c>
      <c r="O2" s="16" t="s">
        <v>322</v>
      </c>
    </row>
    <row r="3" spans="1:15" x14ac:dyDescent="0.2">
      <c r="A3" s="72" t="s">
        <v>46</v>
      </c>
      <c r="B3" s="73">
        <v>1</v>
      </c>
      <c r="C3" s="73">
        <v>0.96296296296296291</v>
      </c>
      <c r="D3" s="73">
        <f>(B3+C3)/2</f>
        <v>0.9814814814814814</v>
      </c>
      <c r="E3" s="73">
        <v>0.98113207547169812</v>
      </c>
      <c r="F3" s="74">
        <v>0.87333333333333329</v>
      </c>
      <c r="G3" s="75">
        <v>0.99383802816901401</v>
      </c>
      <c r="H3" s="76">
        <v>1</v>
      </c>
      <c r="I3" s="76">
        <v>0.97237569060773477</v>
      </c>
      <c r="J3" s="76">
        <f>(H3+I3)/2</f>
        <v>0.98618784530386738</v>
      </c>
      <c r="K3" s="76">
        <v>0.98599439775910369</v>
      </c>
      <c r="L3" s="77">
        <v>0.72</v>
      </c>
      <c r="M3" s="78">
        <v>0.99564459930313498</v>
      </c>
      <c r="N3" s="76">
        <f>AVERAGE(E3,K3)</f>
        <v>0.9835632366154009</v>
      </c>
      <c r="O3" s="9">
        <f>L3-F3</f>
        <v>-0.15333333333333332</v>
      </c>
    </row>
    <row r="4" spans="1:15" x14ac:dyDescent="0.2">
      <c r="A4" s="15" t="s">
        <v>20</v>
      </c>
      <c r="B4" s="68"/>
      <c r="C4" s="68"/>
      <c r="D4" s="73"/>
      <c r="E4" s="68"/>
      <c r="F4" s="69"/>
      <c r="G4" s="70"/>
      <c r="H4" s="8"/>
      <c r="I4" s="8"/>
      <c r="J4" s="76"/>
      <c r="K4" s="8"/>
      <c r="L4" s="9"/>
      <c r="M4" s="13"/>
      <c r="N4" s="8"/>
      <c r="O4" s="9"/>
    </row>
    <row r="5" spans="1:15" x14ac:dyDescent="0.2">
      <c r="A5" s="71" t="s">
        <v>22</v>
      </c>
      <c r="B5" s="68">
        <v>0.95789473684210524</v>
      </c>
      <c r="C5" s="68">
        <v>0.91</v>
      </c>
      <c r="D5" s="73">
        <f t="shared" ref="D5:D27" si="0">(B5+C5)/2</f>
        <v>0.93394736842105264</v>
      </c>
      <c r="E5" s="68">
        <v>0.93333333333333335</v>
      </c>
      <c r="F5" s="69">
        <v>0.91333333333333333</v>
      </c>
      <c r="G5" s="84">
        <v>0.99383802816901401</v>
      </c>
      <c r="H5" s="8">
        <v>0.88557213930348255</v>
      </c>
      <c r="I5" s="8">
        <v>0.89898989898989901</v>
      </c>
      <c r="J5" s="76">
        <f t="shared" ref="J5:J27" si="1">(H5+I5)/2</f>
        <v>0.89228101914669078</v>
      </c>
      <c r="K5" s="8">
        <v>0.89223057644110271</v>
      </c>
      <c r="L5" s="9">
        <v>0.84</v>
      </c>
      <c r="M5" s="13">
        <v>0.99551151096094903</v>
      </c>
      <c r="N5" s="8">
        <f>AVERAGE(E5,K5)</f>
        <v>0.91278195488721803</v>
      </c>
      <c r="O5" s="9">
        <f t="shared" ref="O4:O27" si="2">L5-F5</f>
        <v>-7.3333333333333361E-2</v>
      </c>
    </row>
    <row r="6" spans="1:15" x14ac:dyDescent="0.2">
      <c r="A6" s="71" t="s">
        <v>25</v>
      </c>
      <c r="B6" s="68">
        <v>0.95789473684210524</v>
      </c>
      <c r="C6" s="81">
        <v>0.93814432989690721</v>
      </c>
      <c r="D6" s="82">
        <f t="shared" si="0"/>
        <v>0.94801953336950628</v>
      </c>
      <c r="E6" s="81">
        <v>0.94791666666666663</v>
      </c>
      <c r="F6" s="69">
        <v>0.91333333333333333</v>
      </c>
      <c r="G6" s="84">
        <v>0.99383802816901401</v>
      </c>
      <c r="H6" s="8">
        <v>0.8883248730964467</v>
      </c>
      <c r="I6" s="10">
        <v>0.90673575129533679</v>
      </c>
      <c r="J6" s="76">
        <f t="shared" si="1"/>
        <v>0.89753031219589174</v>
      </c>
      <c r="K6" s="8">
        <v>0.89743589743589747</v>
      </c>
      <c r="L6" s="9">
        <v>0.81333333333333335</v>
      </c>
      <c r="M6" s="13">
        <v>0.99478260869565205</v>
      </c>
      <c r="N6" s="8">
        <f>AVERAGE(E6,K6)</f>
        <v>0.92267628205128205</v>
      </c>
      <c r="O6" s="9">
        <f t="shared" si="2"/>
        <v>-9.9999999999999978E-2</v>
      </c>
    </row>
    <row r="7" spans="1:15" x14ac:dyDescent="0.2">
      <c r="A7" s="71" t="s">
        <v>23</v>
      </c>
      <c r="B7" s="81">
        <v>0.95854922279792742</v>
      </c>
      <c r="C7" s="68">
        <v>0.81140350877192979</v>
      </c>
      <c r="D7" s="73">
        <f t="shared" si="0"/>
        <v>0.88497636578492855</v>
      </c>
      <c r="E7" s="68">
        <v>0.87885985748218531</v>
      </c>
      <c r="F7" s="69">
        <v>0.93333333333333335</v>
      </c>
      <c r="G7" s="70">
        <v>0.99292992107151401</v>
      </c>
      <c r="H7" s="8">
        <v>0.90731707317073174</v>
      </c>
      <c r="I7" s="8">
        <v>0.82300884955752207</v>
      </c>
      <c r="J7" s="76">
        <f t="shared" si="1"/>
        <v>0.86516296136412696</v>
      </c>
      <c r="K7" s="8">
        <v>0.86310904872389793</v>
      </c>
      <c r="L7" s="9">
        <v>0.84666666666666668</v>
      </c>
      <c r="M7" s="13">
        <v>0.99421852360253105</v>
      </c>
      <c r="N7" s="8">
        <f>AVERAGE(E7,K7)</f>
        <v>0.87098445310304162</v>
      </c>
      <c r="O7" s="9">
        <f t="shared" si="2"/>
        <v>-8.666666666666667E-2</v>
      </c>
    </row>
    <row r="8" spans="1:15" x14ac:dyDescent="0.2">
      <c r="A8" s="71" t="s">
        <v>24</v>
      </c>
      <c r="B8" s="81">
        <v>0.95918367346938771</v>
      </c>
      <c r="C8" s="68">
        <v>0.59493670886075944</v>
      </c>
      <c r="D8" s="73">
        <f t="shared" si="0"/>
        <v>0.77706019116507363</v>
      </c>
      <c r="E8" s="68">
        <v>0.734375</v>
      </c>
      <c r="F8" s="83">
        <v>0.94</v>
      </c>
      <c r="G8" s="70">
        <v>0.99225316120239204</v>
      </c>
      <c r="H8" s="10">
        <v>0.9371980676328503</v>
      </c>
      <c r="I8" s="8">
        <v>0.62580645161290327</v>
      </c>
      <c r="J8" s="76">
        <f t="shared" si="1"/>
        <v>0.78150225962287678</v>
      </c>
      <c r="K8" s="8">
        <v>0.75048355899419728</v>
      </c>
      <c r="L8" s="11">
        <v>0.86</v>
      </c>
      <c r="M8" s="13">
        <v>0.99059000222502402</v>
      </c>
      <c r="N8" s="8">
        <f>AVERAGE(E8,K8)</f>
        <v>0.74242927949709858</v>
      </c>
      <c r="O8" s="9">
        <f t="shared" si="2"/>
        <v>-7.999999999999996E-2</v>
      </c>
    </row>
    <row r="9" spans="1:15" x14ac:dyDescent="0.2">
      <c r="A9" s="71" t="s">
        <v>21</v>
      </c>
      <c r="B9" s="68">
        <v>0.95789473684210524</v>
      </c>
      <c r="C9" s="68">
        <v>0.91919191919191923</v>
      </c>
      <c r="D9" s="73">
        <f t="shared" si="0"/>
        <v>0.93854332801701223</v>
      </c>
      <c r="E9" s="68">
        <v>0.93814432989690721</v>
      </c>
      <c r="F9" s="69">
        <v>0.91333333333333333</v>
      </c>
      <c r="G9" s="84">
        <v>0.99383802816901401</v>
      </c>
      <c r="H9" s="8">
        <v>0.88669950738916259</v>
      </c>
      <c r="I9" s="8">
        <v>0.91370558375634514</v>
      </c>
      <c r="J9" s="85">
        <f t="shared" si="1"/>
        <v>0.90020254557275381</v>
      </c>
      <c r="K9" s="10">
        <v>0.9</v>
      </c>
      <c r="L9" s="9">
        <v>0.84</v>
      </c>
      <c r="M9" s="12">
        <v>0.99727582846003804</v>
      </c>
      <c r="N9" s="8">
        <f>AVERAGE(E9,K9)</f>
        <v>0.91907216494845367</v>
      </c>
      <c r="O9" s="9">
        <f t="shared" si="2"/>
        <v>-7.3333333333333361E-2</v>
      </c>
    </row>
    <row r="10" spans="1:15" x14ac:dyDescent="0.2">
      <c r="A10" s="15" t="s">
        <v>27</v>
      </c>
      <c r="B10" s="68"/>
      <c r="C10" s="68"/>
      <c r="D10" s="73"/>
      <c r="E10" s="68"/>
      <c r="F10" s="69"/>
      <c r="G10" s="70"/>
      <c r="H10" s="8"/>
      <c r="I10" s="8"/>
      <c r="J10" s="76"/>
      <c r="K10" s="8"/>
      <c r="L10" s="9"/>
      <c r="M10" s="13"/>
      <c r="N10" s="8"/>
      <c r="O10" s="9"/>
    </row>
    <row r="11" spans="1:15" x14ac:dyDescent="0.2">
      <c r="A11" s="71" t="s">
        <v>28</v>
      </c>
      <c r="B11" s="68">
        <v>0.93333333333333335</v>
      </c>
      <c r="C11" s="81">
        <v>0.96296296296296291</v>
      </c>
      <c r="D11" s="73">
        <f t="shared" si="0"/>
        <v>0.94814814814814818</v>
      </c>
      <c r="E11" s="68">
        <v>0.94791666666666663</v>
      </c>
      <c r="F11" s="69">
        <v>0.94</v>
      </c>
      <c r="G11" s="84">
        <v>0.99383802816901401</v>
      </c>
      <c r="H11" s="8">
        <v>0.84360189573459721</v>
      </c>
      <c r="I11" s="8">
        <v>0.97267759562841527</v>
      </c>
      <c r="J11" s="76">
        <f t="shared" si="1"/>
        <v>0.90813974568150624</v>
      </c>
      <c r="K11" s="8">
        <v>0.90355329949238583</v>
      </c>
      <c r="L11" s="9">
        <v>0.8666666666666667</v>
      </c>
      <c r="M11" s="13">
        <v>0.99558026243419495</v>
      </c>
      <c r="N11" s="8">
        <f t="shared" ref="N11:N18" si="3">AVERAGE(E11,K11)</f>
        <v>0.92573498307952629</v>
      </c>
      <c r="O11" s="9">
        <f t="shared" si="2"/>
        <v>-7.333333333333325E-2</v>
      </c>
    </row>
    <row r="12" spans="1:15" x14ac:dyDescent="0.2">
      <c r="A12" s="71" t="s">
        <v>30</v>
      </c>
      <c r="B12" s="68">
        <v>0.93814432989690721</v>
      </c>
      <c r="C12" s="81">
        <v>0.96296296296296291</v>
      </c>
      <c r="D12" s="82">
        <f t="shared" si="0"/>
        <v>0.95055364642993512</v>
      </c>
      <c r="E12" s="81">
        <v>0.95039164490861616</v>
      </c>
      <c r="F12" s="69">
        <v>0.93333333333333335</v>
      </c>
      <c r="G12" s="84">
        <v>0.99383802816901401</v>
      </c>
      <c r="H12" s="8">
        <v>0.85507246376811596</v>
      </c>
      <c r="I12" s="8">
        <v>0.96721311475409832</v>
      </c>
      <c r="J12" s="76">
        <f t="shared" si="1"/>
        <v>0.91114278926110714</v>
      </c>
      <c r="K12" s="10">
        <v>0.90769230769230769</v>
      </c>
      <c r="L12" s="9">
        <v>0.86</v>
      </c>
      <c r="M12" s="13">
        <v>0.99470523856006099</v>
      </c>
      <c r="N12" s="8">
        <f t="shared" si="3"/>
        <v>0.92904197630046192</v>
      </c>
      <c r="O12" s="9">
        <f t="shared" si="2"/>
        <v>-7.3333333333333361E-2</v>
      </c>
    </row>
    <row r="13" spans="1:15" x14ac:dyDescent="0.2">
      <c r="A13" s="71" t="s">
        <v>29</v>
      </c>
      <c r="B13" s="68">
        <v>0.93814432989690721</v>
      </c>
      <c r="C13" s="81">
        <v>0.96296296296296291</v>
      </c>
      <c r="D13" s="82">
        <f t="shared" si="0"/>
        <v>0.95055364642993512</v>
      </c>
      <c r="E13" s="81">
        <v>0.95039164490861616</v>
      </c>
      <c r="F13" s="69">
        <v>0.93333333333333335</v>
      </c>
      <c r="G13" s="84">
        <v>0.99383802816901401</v>
      </c>
      <c r="H13" s="8">
        <v>0.85096153846153844</v>
      </c>
      <c r="I13" s="8">
        <v>0.97252747252747251</v>
      </c>
      <c r="J13" s="76">
        <f t="shared" si="1"/>
        <v>0.91174450549450547</v>
      </c>
      <c r="K13" s="10">
        <v>0.90769230769230769</v>
      </c>
      <c r="L13" s="9">
        <v>0.8666666666666667</v>
      </c>
      <c r="M13" s="13">
        <v>0.99561234852742497</v>
      </c>
      <c r="N13" s="8">
        <f t="shared" si="3"/>
        <v>0.92904197630046192</v>
      </c>
      <c r="O13" s="9">
        <f t="shared" si="2"/>
        <v>-6.6666666666666652E-2</v>
      </c>
    </row>
    <row r="14" spans="1:15" x14ac:dyDescent="0.2">
      <c r="A14" s="71" t="s">
        <v>31</v>
      </c>
      <c r="B14" s="81">
        <v>0.9538461538461539</v>
      </c>
      <c r="C14" s="68">
        <v>0.50543478260869568</v>
      </c>
      <c r="D14" s="73">
        <f t="shared" si="0"/>
        <v>0.72964046822742479</v>
      </c>
      <c r="E14" s="68">
        <v>0.66074600355239788</v>
      </c>
      <c r="F14" s="83">
        <v>0.94666666666666666</v>
      </c>
      <c r="G14" s="70">
        <v>0.953767253870205</v>
      </c>
      <c r="H14" s="10">
        <v>0.93809523809523809</v>
      </c>
      <c r="I14" s="8">
        <v>0.58982035928143717</v>
      </c>
      <c r="J14" s="76">
        <f t="shared" si="1"/>
        <v>0.76395779868833769</v>
      </c>
      <c r="K14" s="8">
        <v>0.72426470588235292</v>
      </c>
      <c r="L14" s="11">
        <v>0.87333333333333329</v>
      </c>
      <c r="M14" s="13">
        <v>0.96856096419162596</v>
      </c>
      <c r="N14" s="8">
        <f t="shared" si="3"/>
        <v>0.6925053547173754</v>
      </c>
      <c r="O14" s="9">
        <f t="shared" si="2"/>
        <v>-7.3333333333333361E-2</v>
      </c>
    </row>
    <row r="15" spans="1:15" x14ac:dyDescent="0.2">
      <c r="A15" s="71" t="s">
        <v>32</v>
      </c>
      <c r="B15" s="68">
        <v>0.93814432989690721</v>
      </c>
      <c r="C15" s="81">
        <v>0.96296296296296291</v>
      </c>
      <c r="D15" s="82">
        <f t="shared" si="0"/>
        <v>0.95055364642993512</v>
      </c>
      <c r="E15" s="81">
        <v>0.95039164490861616</v>
      </c>
      <c r="F15" s="69">
        <v>0.93333333333333335</v>
      </c>
      <c r="G15" s="84">
        <v>0.99383802816901401</v>
      </c>
      <c r="H15" s="8">
        <v>0.85507246376811596</v>
      </c>
      <c r="I15" s="8">
        <v>0.96721311475409832</v>
      </c>
      <c r="J15" s="76">
        <f t="shared" si="1"/>
        <v>0.91114278926110714</v>
      </c>
      <c r="K15" s="10">
        <v>0.90769230769230769</v>
      </c>
      <c r="L15" s="9">
        <v>0.86</v>
      </c>
      <c r="M15" s="13">
        <v>0.99470523856006099</v>
      </c>
      <c r="N15" s="8">
        <f t="shared" si="3"/>
        <v>0.92904197630046192</v>
      </c>
      <c r="O15" s="9">
        <f t="shared" si="2"/>
        <v>-7.3333333333333361E-2</v>
      </c>
    </row>
    <row r="16" spans="1:15" x14ac:dyDescent="0.2">
      <c r="A16" s="71" t="s">
        <v>33</v>
      </c>
      <c r="B16" s="68">
        <v>0.9285714285714286</v>
      </c>
      <c r="C16" s="81">
        <v>0.96296296296296291</v>
      </c>
      <c r="D16" s="73">
        <f t="shared" si="0"/>
        <v>0.94576719576719581</v>
      </c>
      <c r="E16" s="68">
        <v>0.94545454545454544</v>
      </c>
      <c r="F16" s="69">
        <v>0.94</v>
      </c>
      <c r="G16" s="84">
        <v>0.99383802816901401</v>
      </c>
      <c r="H16" s="8">
        <v>0.84761904761904761</v>
      </c>
      <c r="I16" s="10">
        <v>0.97802197802197799</v>
      </c>
      <c r="J16" s="85">
        <f t="shared" si="1"/>
        <v>0.9128205128205128</v>
      </c>
      <c r="K16" s="10">
        <v>0.90816326530612246</v>
      </c>
      <c r="L16" s="11">
        <v>0.87333333333333329</v>
      </c>
      <c r="M16" s="12">
        <v>0.99648385322542599</v>
      </c>
      <c r="N16" s="8">
        <f t="shared" si="3"/>
        <v>0.92680890538033389</v>
      </c>
      <c r="O16" s="9">
        <f t="shared" si="2"/>
        <v>-6.6666666666666652E-2</v>
      </c>
    </row>
    <row r="17" spans="1:15" x14ac:dyDescent="0.2">
      <c r="A17" s="71" t="s">
        <v>35</v>
      </c>
      <c r="B17" s="68">
        <v>0.93814432989690721</v>
      </c>
      <c r="C17" s="81">
        <v>0.96296296296296291</v>
      </c>
      <c r="D17" s="82">
        <f t="shared" si="0"/>
        <v>0.95055364642993512</v>
      </c>
      <c r="E17" s="81">
        <v>0.95039164490861616</v>
      </c>
      <c r="F17" s="69">
        <v>0.93333333333333335</v>
      </c>
      <c r="G17" s="84">
        <v>0.99383802816901401</v>
      </c>
      <c r="H17" s="8">
        <v>0.84688995215311003</v>
      </c>
      <c r="I17" s="8">
        <v>0.97252747252747251</v>
      </c>
      <c r="J17" s="76">
        <f t="shared" si="1"/>
        <v>0.90970871234029127</v>
      </c>
      <c r="K17" s="8">
        <v>0.90537084398976986</v>
      </c>
      <c r="L17" s="11">
        <v>0.87333333333333329</v>
      </c>
      <c r="M17" s="13">
        <v>0.99561234852742497</v>
      </c>
      <c r="N17" s="8">
        <f t="shared" si="3"/>
        <v>0.92788124444919307</v>
      </c>
      <c r="O17" s="9">
        <f t="shared" si="2"/>
        <v>-6.0000000000000053E-2</v>
      </c>
    </row>
    <row r="18" spans="1:15" x14ac:dyDescent="0.2">
      <c r="A18" s="71" t="s">
        <v>34</v>
      </c>
      <c r="B18" s="68">
        <v>0.93333333333333335</v>
      </c>
      <c r="C18" s="81">
        <v>0.96296296296296291</v>
      </c>
      <c r="D18" s="73">
        <f t="shared" si="0"/>
        <v>0.94814814814814818</v>
      </c>
      <c r="E18" s="68">
        <v>0.94791666666666663</v>
      </c>
      <c r="F18" s="69">
        <v>0.93333333333333335</v>
      </c>
      <c r="G18" s="84">
        <v>0.99383802816901401</v>
      </c>
      <c r="H18" s="8">
        <v>0.84688995215311003</v>
      </c>
      <c r="I18" s="8">
        <v>0.97252747252747251</v>
      </c>
      <c r="J18" s="76">
        <f t="shared" si="1"/>
        <v>0.90970871234029127</v>
      </c>
      <c r="K18" s="8">
        <v>0.90537084398976986</v>
      </c>
      <c r="L18" s="11">
        <v>0.87333333333333329</v>
      </c>
      <c r="M18" s="13">
        <v>0.99561234852742497</v>
      </c>
      <c r="N18" s="8">
        <f t="shared" si="3"/>
        <v>0.9266437553282183</v>
      </c>
      <c r="O18" s="9">
        <f t="shared" si="2"/>
        <v>-6.0000000000000053E-2</v>
      </c>
    </row>
    <row r="19" spans="1:15" x14ac:dyDescent="0.2">
      <c r="A19" s="15" t="s">
        <v>36</v>
      </c>
      <c r="B19" s="68"/>
      <c r="C19" s="68"/>
      <c r="D19" s="73"/>
      <c r="E19" s="68"/>
      <c r="F19" s="69"/>
      <c r="G19" s="70"/>
      <c r="H19" s="8"/>
      <c r="I19" s="8"/>
      <c r="J19" s="76"/>
      <c r="K19" s="8"/>
      <c r="L19" s="9"/>
      <c r="M19" s="13"/>
      <c r="N19" s="8"/>
      <c r="O19" s="9"/>
    </row>
    <row r="20" spans="1:15" x14ac:dyDescent="0.2">
      <c r="A20" s="71" t="s">
        <v>40</v>
      </c>
      <c r="B20" s="68">
        <v>0.95906432748538006</v>
      </c>
      <c r="C20" s="68">
        <v>0.44686648501362397</v>
      </c>
      <c r="D20" s="73">
        <f t="shared" si="0"/>
        <v>0.70296540624950199</v>
      </c>
      <c r="E20" s="68">
        <v>0.60966542750929364</v>
      </c>
      <c r="F20" s="69">
        <v>0.89333333333333331</v>
      </c>
      <c r="G20" s="70">
        <v>0.82935153583617705</v>
      </c>
      <c r="H20" s="8">
        <v>0.87113402061855671</v>
      </c>
      <c r="I20" s="8">
        <v>0.61010830324909748</v>
      </c>
      <c r="J20" s="76">
        <f t="shared" si="1"/>
        <v>0.7406211619338271</v>
      </c>
      <c r="K20" s="8">
        <v>0.71762208067940547</v>
      </c>
      <c r="L20" s="9">
        <v>0.84666666666666668</v>
      </c>
      <c r="M20" s="13">
        <v>0.91566265060240903</v>
      </c>
      <c r="N20" s="8">
        <f t="shared" ref="N20:N27" si="4">AVERAGE(E20,K20)</f>
        <v>0.66364375409434961</v>
      </c>
      <c r="O20" s="9">
        <f t="shared" si="2"/>
        <v>-4.6666666666666634E-2</v>
      </c>
    </row>
    <row r="21" spans="1:15" x14ac:dyDescent="0.2">
      <c r="A21" s="71" t="s">
        <v>44</v>
      </c>
      <c r="B21" s="68">
        <v>0.98378378378378384</v>
      </c>
      <c r="C21" s="68">
        <v>0.95789473684210524</v>
      </c>
      <c r="D21" s="82">
        <f t="shared" si="0"/>
        <v>0.97083926031294454</v>
      </c>
      <c r="E21" s="81">
        <v>0.97066666666666668</v>
      </c>
      <c r="F21" s="69">
        <v>0.89333333333333331</v>
      </c>
      <c r="G21" s="84">
        <v>0.99383802816901401</v>
      </c>
      <c r="H21" s="8">
        <v>0.96195652173913049</v>
      </c>
      <c r="I21" s="8">
        <v>0.88944723618090449</v>
      </c>
      <c r="J21" s="76">
        <f t="shared" si="1"/>
        <v>0.92570187896001754</v>
      </c>
      <c r="K21" s="8">
        <v>0.92428198433420361</v>
      </c>
      <c r="L21" s="9">
        <v>0.78</v>
      </c>
      <c r="M21" s="12">
        <v>0.99127399650959802</v>
      </c>
      <c r="N21" s="8">
        <f t="shared" si="4"/>
        <v>0.9474743255004352</v>
      </c>
      <c r="O21" s="9">
        <f t="shared" si="2"/>
        <v>-0.11333333333333329</v>
      </c>
    </row>
    <row r="22" spans="1:15" x14ac:dyDescent="0.2">
      <c r="A22" s="71" t="s">
        <v>38</v>
      </c>
      <c r="B22" s="68">
        <v>0.98265895953757221</v>
      </c>
      <c r="C22" s="68">
        <v>0.42499999999999999</v>
      </c>
      <c r="D22" s="73">
        <f t="shared" si="0"/>
        <v>0.70382947976878607</v>
      </c>
      <c r="E22" s="68">
        <v>0.59336823734729494</v>
      </c>
      <c r="F22" s="69">
        <v>0.89333333333333331</v>
      </c>
      <c r="G22" s="70">
        <v>0.832758620689655</v>
      </c>
      <c r="H22" s="8">
        <v>0.88775510204081631</v>
      </c>
      <c r="I22" s="8">
        <v>0.55063291139240511</v>
      </c>
      <c r="J22" s="76">
        <f t="shared" si="1"/>
        <v>0.71919400671661071</v>
      </c>
      <c r="K22" s="8">
        <v>0.6796875</v>
      </c>
      <c r="L22" s="9">
        <v>0.85333333333333339</v>
      </c>
      <c r="M22" s="13">
        <v>0.91613785121328195</v>
      </c>
      <c r="N22" s="8">
        <f t="shared" si="4"/>
        <v>0.63652786867364752</v>
      </c>
      <c r="O22" s="9">
        <f t="shared" si="2"/>
        <v>-3.9999999999999925E-2</v>
      </c>
    </row>
    <row r="23" spans="1:15" x14ac:dyDescent="0.2">
      <c r="A23" s="71" t="s">
        <v>42</v>
      </c>
      <c r="B23" s="81">
        <v>1</v>
      </c>
      <c r="C23" s="68">
        <v>0.58012820512820518</v>
      </c>
      <c r="D23" s="73">
        <f t="shared" si="0"/>
        <v>0.79006410256410264</v>
      </c>
      <c r="E23" s="68">
        <v>0.73427991886409738</v>
      </c>
      <c r="F23" s="69">
        <v>0.8666666666666667</v>
      </c>
      <c r="G23" s="70">
        <v>0.87202031284894499</v>
      </c>
      <c r="H23" s="10">
        <v>1</v>
      </c>
      <c r="I23" s="8">
        <v>0.4732620320855615</v>
      </c>
      <c r="J23" s="76">
        <f t="shared" si="1"/>
        <v>0.7366310160427807</v>
      </c>
      <c r="K23" s="8">
        <v>0.64246823956442833</v>
      </c>
      <c r="L23" s="9">
        <v>0.72</v>
      </c>
      <c r="M23" s="13">
        <v>0.78097238244544998</v>
      </c>
      <c r="N23" s="8">
        <f t="shared" si="4"/>
        <v>0.68837407921426286</v>
      </c>
      <c r="O23" s="9">
        <f t="shared" si="2"/>
        <v>-0.14666666666666672</v>
      </c>
    </row>
    <row r="24" spans="1:15" x14ac:dyDescent="0.2">
      <c r="A24" s="71" t="s">
        <v>39</v>
      </c>
      <c r="B24" s="68">
        <v>0.98843930635838151</v>
      </c>
      <c r="C24" s="68">
        <v>0.40235294117647058</v>
      </c>
      <c r="D24" s="73">
        <f t="shared" si="0"/>
        <v>0.69539612376742599</v>
      </c>
      <c r="E24" s="68">
        <v>0.57190635451505012</v>
      </c>
      <c r="F24" s="69">
        <v>0.86</v>
      </c>
      <c r="G24" s="70">
        <v>0.83333333333333304</v>
      </c>
      <c r="H24" s="8">
        <v>0.93367346938775508</v>
      </c>
      <c r="I24" s="8">
        <v>0.49193548387096775</v>
      </c>
      <c r="J24" s="76">
        <f t="shared" si="1"/>
        <v>0.71280447662936142</v>
      </c>
      <c r="K24" s="8">
        <v>0.64436619718309862</v>
      </c>
      <c r="L24" s="9">
        <v>0.83333333333333337</v>
      </c>
      <c r="M24" s="13">
        <v>0.90770135214579595</v>
      </c>
      <c r="N24" s="8">
        <f t="shared" si="4"/>
        <v>0.60813627584907437</v>
      </c>
      <c r="O24" s="9">
        <f t="shared" si="2"/>
        <v>-2.6666666666666616E-2</v>
      </c>
    </row>
    <row r="25" spans="1:15" x14ac:dyDescent="0.2">
      <c r="A25" s="71" t="s">
        <v>43</v>
      </c>
      <c r="B25" s="81">
        <v>1</v>
      </c>
      <c r="C25" s="68">
        <v>0.51744186046511631</v>
      </c>
      <c r="D25" s="73">
        <f t="shared" si="0"/>
        <v>0.75872093023255816</v>
      </c>
      <c r="E25" s="68">
        <v>0.68199233716475094</v>
      </c>
      <c r="F25" s="69">
        <v>0.85333333333333339</v>
      </c>
      <c r="G25" s="70">
        <v>0.84913471360100501</v>
      </c>
      <c r="H25" s="10">
        <v>1</v>
      </c>
      <c r="I25" s="8">
        <v>0.41666666666666669</v>
      </c>
      <c r="J25" s="76">
        <f t="shared" si="1"/>
        <v>0.70833333333333337</v>
      </c>
      <c r="K25" s="8">
        <v>0.58823529411764708</v>
      </c>
      <c r="L25" s="9">
        <v>0.69333333333333336</v>
      </c>
      <c r="M25" s="13">
        <v>0.74098884381338703</v>
      </c>
      <c r="N25" s="8">
        <f t="shared" si="4"/>
        <v>0.63511381564119906</v>
      </c>
      <c r="O25" s="9">
        <f t="shared" si="2"/>
        <v>-0.16000000000000003</v>
      </c>
    </row>
    <row r="26" spans="1:15" x14ac:dyDescent="0.2">
      <c r="A26" s="71" t="s">
        <v>37</v>
      </c>
      <c r="B26" s="68">
        <v>0.96511627906976749</v>
      </c>
      <c r="C26" s="68">
        <v>0.45231607629427795</v>
      </c>
      <c r="D26" s="73">
        <f t="shared" si="0"/>
        <v>0.70871617768202277</v>
      </c>
      <c r="E26" s="68">
        <v>0.61595547309833021</v>
      </c>
      <c r="F26" s="69">
        <v>0.88666666666666671</v>
      </c>
      <c r="G26" s="70">
        <v>0.83047945205479401</v>
      </c>
      <c r="H26" s="8">
        <v>0.86432160804020097</v>
      </c>
      <c r="I26" s="8">
        <v>0.63468634686346859</v>
      </c>
      <c r="J26" s="76">
        <f t="shared" si="1"/>
        <v>0.74950397745183484</v>
      </c>
      <c r="K26" s="8">
        <v>0.73191489361702122</v>
      </c>
      <c r="L26" s="11">
        <v>0.86</v>
      </c>
      <c r="M26" s="13">
        <v>0.91782006920415204</v>
      </c>
      <c r="N26" s="8">
        <f t="shared" si="4"/>
        <v>0.67393518335767566</v>
      </c>
      <c r="O26" s="9">
        <f t="shared" si="2"/>
        <v>-2.6666666666666727E-2</v>
      </c>
    </row>
    <row r="27" spans="1:15" x14ac:dyDescent="0.2">
      <c r="A27" s="71" t="s">
        <v>41</v>
      </c>
      <c r="B27" s="68">
        <v>0.93814432989690721</v>
      </c>
      <c r="C27" s="81">
        <v>0.96296296296296291</v>
      </c>
      <c r="D27" s="73">
        <f t="shared" si="0"/>
        <v>0.95055364642993512</v>
      </c>
      <c r="E27" s="68">
        <v>0.95039164490861616</v>
      </c>
      <c r="F27" s="83">
        <v>0.92666666666666664</v>
      </c>
      <c r="G27" s="84">
        <v>0.99383802816901401</v>
      </c>
      <c r="H27" s="8">
        <v>0.95161290322580649</v>
      </c>
      <c r="I27" s="10">
        <v>0.93157894736842106</v>
      </c>
      <c r="J27" s="85">
        <f t="shared" si="1"/>
        <v>0.94159592529711378</v>
      </c>
      <c r="K27" s="10">
        <v>0.94148936170212771</v>
      </c>
      <c r="L27" s="9">
        <v>0.79333333333333333</v>
      </c>
      <c r="M27" s="12">
        <v>0.99127399650959802</v>
      </c>
      <c r="N27" s="8">
        <f t="shared" si="4"/>
        <v>0.94594050330537194</v>
      </c>
      <c r="O27" s="9">
        <f t="shared" si="2"/>
        <v>-0.1333333333333333</v>
      </c>
    </row>
    <row r="28" spans="1:15" x14ac:dyDescent="0.2">
      <c r="B28" s="8"/>
      <c r="C28" s="8"/>
      <c r="D28" s="8"/>
      <c r="E28" s="8"/>
      <c r="F28" s="9"/>
      <c r="G28" s="13"/>
    </row>
  </sheetData>
  <mergeCells count="2">
    <mergeCell ref="B1:G1"/>
    <mergeCell ref="H1:M1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B83B1-E30A-FB46-93D4-7FD11B2CB752}">
  <dimension ref="A1:O28"/>
  <sheetViews>
    <sheetView workbookViewId="0">
      <selection activeCell="O28" sqref="O28"/>
    </sheetView>
  </sheetViews>
  <sheetFormatPr baseColWidth="10" defaultRowHeight="16" x14ac:dyDescent="0.2"/>
  <cols>
    <col min="1" max="1" width="26" bestFit="1" customWidth="1"/>
    <col min="2" max="2" width="6.33203125" bestFit="1" customWidth="1"/>
    <col min="3" max="3" width="8.5" bestFit="1" customWidth="1"/>
    <col min="4" max="4" width="7.6640625" bestFit="1" customWidth="1"/>
    <col min="5" max="5" width="8.1640625" bestFit="1" customWidth="1"/>
    <col min="6" max="6" width="6.83203125" bestFit="1" customWidth="1"/>
    <col min="7" max="7" width="7.33203125" bestFit="1" customWidth="1"/>
    <col min="8" max="8" width="6.33203125" bestFit="1" customWidth="1"/>
    <col min="9" max="9" width="8.5" bestFit="1" customWidth="1"/>
    <col min="10" max="10" width="7.6640625" bestFit="1" customWidth="1"/>
    <col min="11" max="11" width="8.1640625" bestFit="1" customWidth="1"/>
    <col min="12" max="12" width="6.83203125" bestFit="1" customWidth="1"/>
    <col min="13" max="13" width="7.33203125" bestFit="1" customWidth="1"/>
    <col min="14" max="14" width="3.83203125" bestFit="1" customWidth="1"/>
    <col min="15" max="15" width="8.33203125" bestFit="1" customWidth="1"/>
  </cols>
  <sheetData>
    <row r="1" spans="1:15" x14ac:dyDescent="0.2">
      <c r="B1" s="103" t="s">
        <v>237</v>
      </c>
      <c r="C1" s="103"/>
      <c r="D1" s="103"/>
      <c r="E1" s="103"/>
      <c r="F1" s="103"/>
      <c r="G1" s="103"/>
      <c r="H1" s="104" t="s">
        <v>238</v>
      </c>
      <c r="I1" s="104"/>
      <c r="J1" s="104"/>
      <c r="K1" s="104"/>
      <c r="L1" s="104"/>
      <c r="M1" s="104"/>
      <c r="N1" s="67"/>
    </row>
    <row r="2" spans="1:15" ht="34" x14ac:dyDescent="0.2">
      <c r="A2" s="62" t="s">
        <v>0</v>
      </c>
      <c r="B2" s="62" t="s">
        <v>6</v>
      </c>
      <c r="C2" s="62" t="s">
        <v>8</v>
      </c>
      <c r="D2" s="62" t="s">
        <v>239</v>
      </c>
      <c r="E2" s="62" t="s">
        <v>10</v>
      </c>
      <c r="F2" s="64" t="s">
        <v>241</v>
      </c>
      <c r="G2" s="64" t="s">
        <v>12</v>
      </c>
      <c r="H2" s="62" t="s">
        <v>6</v>
      </c>
      <c r="I2" s="62" t="s">
        <v>8</v>
      </c>
      <c r="J2" s="62" t="s">
        <v>239</v>
      </c>
      <c r="K2" s="62" t="s">
        <v>10</v>
      </c>
      <c r="L2" s="64" t="s">
        <v>241</v>
      </c>
      <c r="M2" s="64" t="s">
        <v>12</v>
      </c>
      <c r="N2" s="66" t="s">
        <v>52</v>
      </c>
      <c r="O2" s="80" t="s">
        <v>235</v>
      </c>
    </row>
    <row r="3" spans="1:15" x14ac:dyDescent="0.2">
      <c r="A3" s="72" t="s">
        <v>46</v>
      </c>
      <c r="B3" s="76">
        <v>1</v>
      </c>
      <c r="C3" s="76">
        <v>0.96296296296296291</v>
      </c>
      <c r="D3" s="76">
        <f>(B3+C3)/2</f>
        <v>0.9814814814814814</v>
      </c>
      <c r="E3" s="76">
        <v>0.98113207547169812</v>
      </c>
      <c r="F3" s="77">
        <v>0.87333333333333329</v>
      </c>
      <c r="G3" s="78">
        <v>0.99383802816901401</v>
      </c>
      <c r="H3" s="76">
        <v>1</v>
      </c>
      <c r="I3" s="76">
        <v>0.96129032258064517</v>
      </c>
      <c r="J3" s="76">
        <f>(H3+I3)/2</f>
        <v>0.98064516129032264</v>
      </c>
      <c r="K3" s="76">
        <v>0.98026315789473684</v>
      </c>
      <c r="L3" s="77">
        <v>0.72</v>
      </c>
      <c r="M3" s="78">
        <v>0.99500831946755397</v>
      </c>
      <c r="N3" s="79">
        <v>0</v>
      </c>
      <c r="O3" s="27">
        <f>L3-F3</f>
        <v>-0.15333333333333332</v>
      </c>
    </row>
    <row r="4" spans="1:15" x14ac:dyDescent="0.2">
      <c r="A4" s="15" t="s">
        <v>20</v>
      </c>
      <c r="B4" s="8"/>
      <c r="C4" s="8"/>
      <c r="D4" s="76"/>
      <c r="E4" s="8"/>
      <c r="F4" s="9"/>
      <c r="G4" s="13"/>
      <c r="H4" s="8"/>
      <c r="I4" s="8"/>
      <c r="J4" s="76"/>
      <c r="K4" s="8"/>
      <c r="L4" s="9"/>
      <c r="M4" s="13"/>
      <c r="N4" s="14"/>
      <c r="O4" s="27"/>
    </row>
    <row r="5" spans="1:15" x14ac:dyDescent="0.2">
      <c r="A5" s="71" t="s">
        <v>22</v>
      </c>
      <c r="B5" s="8">
        <v>0.95789473684210524</v>
      </c>
      <c r="C5" s="8">
        <v>0.91</v>
      </c>
      <c r="D5" s="76">
        <f t="shared" ref="D5:D27" si="0">(B5+C5)/2</f>
        <v>0.93394736842105264</v>
      </c>
      <c r="E5" s="8">
        <v>0.93333333333333335</v>
      </c>
      <c r="F5" s="9">
        <v>0.91333333333333333</v>
      </c>
      <c r="G5" s="12">
        <v>0.99383802816901401</v>
      </c>
      <c r="H5" s="8">
        <v>0.86842105263157898</v>
      </c>
      <c r="I5" s="8">
        <v>0.90659340659340659</v>
      </c>
      <c r="J5" s="76">
        <f t="shared" ref="J5:J27" si="1">(H5+I5)/2</f>
        <v>0.88750722961249284</v>
      </c>
      <c r="K5" s="8">
        <v>0.88709677419354838</v>
      </c>
      <c r="L5" s="9">
        <v>0.91333333333333333</v>
      </c>
      <c r="M5" s="13">
        <v>0.99342139342139302</v>
      </c>
      <c r="N5" s="14">
        <v>17</v>
      </c>
      <c r="O5" s="27">
        <f>L5-F5</f>
        <v>0</v>
      </c>
    </row>
    <row r="6" spans="1:15" x14ac:dyDescent="0.2">
      <c r="A6" s="71" t="s">
        <v>25</v>
      </c>
      <c r="B6" s="8">
        <v>0.95789473684210524</v>
      </c>
      <c r="C6" s="10">
        <v>0.93814432989690721</v>
      </c>
      <c r="D6" s="85">
        <f t="shared" si="0"/>
        <v>0.94801953336950628</v>
      </c>
      <c r="E6" s="10">
        <v>0.94791666666666663</v>
      </c>
      <c r="F6" s="9">
        <v>0.91333333333333333</v>
      </c>
      <c r="G6" s="12">
        <v>0.99383802816901401</v>
      </c>
      <c r="H6" s="8">
        <v>0.89560439560439564</v>
      </c>
      <c r="I6" s="10">
        <v>0.93142857142857138</v>
      </c>
      <c r="J6" s="85">
        <f t="shared" si="1"/>
        <v>0.91351648351648351</v>
      </c>
      <c r="K6" s="10">
        <v>0.91316526610644255</v>
      </c>
      <c r="L6" s="9">
        <v>0.88666666666666671</v>
      </c>
      <c r="M6" s="12">
        <v>0.99403225300738896</v>
      </c>
      <c r="N6" s="14">
        <v>15</v>
      </c>
      <c r="O6" s="27">
        <f>L6-F6</f>
        <v>-2.6666666666666616E-2</v>
      </c>
    </row>
    <row r="7" spans="1:15" x14ac:dyDescent="0.2">
      <c r="A7" s="71" t="s">
        <v>23</v>
      </c>
      <c r="B7" s="10">
        <v>0.95854922279792742</v>
      </c>
      <c r="C7" s="8">
        <v>0.81140350877192979</v>
      </c>
      <c r="D7" s="76">
        <f t="shared" si="0"/>
        <v>0.88497636578492855</v>
      </c>
      <c r="E7" s="8">
        <v>0.87885985748218531</v>
      </c>
      <c r="F7" s="9">
        <v>0.93333333333333335</v>
      </c>
      <c r="G7" s="13">
        <v>0.99292992107151401</v>
      </c>
      <c r="H7" s="8">
        <v>0.92227979274611394</v>
      </c>
      <c r="I7" s="8">
        <v>0.85167464114832536</v>
      </c>
      <c r="J7" s="76">
        <f t="shared" si="1"/>
        <v>0.88697721694721965</v>
      </c>
      <c r="K7" s="8">
        <v>0.88557213930348255</v>
      </c>
      <c r="L7" s="9">
        <v>0.93333333333333335</v>
      </c>
      <c r="M7" s="13">
        <v>0.99206411565962105</v>
      </c>
      <c r="N7" s="14">
        <v>15</v>
      </c>
      <c r="O7" s="27">
        <f>L7-F7</f>
        <v>0</v>
      </c>
    </row>
    <row r="8" spans="1:15" x14ac:dyDescent="0.2">
      <c r="A8" s="71" t="s">
        <v>24</v>
      </c>
      <c r="B8" s="10">
        <v>0.95918367346938771</v>
      </c>
      <c r="C8" s="8">
        <v>0.59493670886075944</v>
      </c>
      <c r="D8" s="76">
        <f t="shared" si="0"/>
        <v>0.77706019116507363</v>
      </c>
      <c r="E8" s="8">
        <v>0.734375</v>
      </c>
      <c r="F8" s="11">
        <v>0.94</v>
      </c>
      <c r="G8" s="13">
        <v>0.99225316120239204</v>
      </c>
      <c r="H8" s="10">
        <v>0.95408163265306123</v>
      </c>
      <c r="I8" s="8">
        <v>0.61920529801324509</v>
      </c>
      <c r="J8" s="76">
        <f t="shared" si="1"/>
        <v>0.7866434653331531</v>
      </c>
      <c r="K8" s="8">
        <v>0.75100401606425704</v>
      </c>
      <c r="L8" s="11">
        <v>0.94</v>
      </c>
      <c r="M8" s="13">
        <v>0.99001244289093004</v>
      </c>
      <c r="N8" s="14">
        <v>6</v>
      </c>
      <c r="O8" s="27">
        <f>L8-F8</f>
        <v>0</v>
      </c>
    </row>
    <row r="9" spans="1:15" x14ac:dyDescent="0.2">
      <c r="A9" s="71" t="s">
        <v>21</v>
      </c>
      <c r="B9" s="8">
        <v>0.95789473684210524</v>
      </c>
      <c r="C9" s="8">
        <v>0.91919191919191923</v>
      </c>
      <c r="D9" s="76">
        <f t="shared" si="0"/>
        <v>0.93854332801701223</v>
      </c>
      <c r="E9" s="8">
        <v>0.93814432989690721</v>
      </c>
      <c r="F9" s="9">
        <v>0.91333333333333333</v>
      </c>
      <c r="G9" s="12">
        <v>0.99383802816901401</v>
      </c>
      <c r="H9" s="8">
        <v>0.86842105263157898</v>
      </c>
      <c r="I9" s="8">
        <v>0.91160220994475138</v>
      </c>
      <c r="J9" s="76">
        <f t="shared" si="1"/>
        <v>0.89001163128816518</v>
      </c>
      <c r="K9" s="8">
        <v>0.88948787061994605</v>
      </c>
      <c r="L9" s="9">
        <v>0.91333333333333333</v>
      </c>
      <c r="M9" s="13">
        <v>0.993519813519813</v>
      </c>
      <c r="N9" s="14">
        <v>17</v>
      </c>
      <c r="O9" s="27">
        <f>L9-F9</f>
        <v>0</v>
      </c>
    </row>
    <row r="10" spans="1:15" x14ac:dyDescent="0.2">
      <c r="A10" s="58" t="s">
        <v>27</v>
      </c>
      <c r="B10" s="8"/>
      <c r="C10" s="8"/>
      <c r="D10" s="76"/>
      <c r="E10" s="8"/>
      <c r="F10" s="9"/>
      <c r="G10" s="13"/>
      <c r="H10" s="8"/>
      <c r="I10" s="8"/>
      <c r="J10" s="76"/>
      <c r="K10" s="8"/>
      <c r="L10" s="9"/>
      <c r="M10" s="13"/>
      <c r="N10" s="14"/>
      <c r="O10" s="27"/>
    </row>
    <row r="11" spans="1:15" x14ac:dyDescent="0.2">
      <c r="A11" s="71" t="s">
        <v>28</v>
      </c>
      <c r="B11" s="8">
        <v>0.93333333333333335</v>
      </c>
      <c r="C11" s="10">
        <v>0.96296296296296291</v>
      </c>
      <c r="D11" s="76">
        <f t="shared" si="0"/>
        <v>0.94814814814814818</v>
      </c>
      <c r="E11" s="8">
        <v>0.94791666666666663</v>
      </c>
      <c r="F11" s="9">
        <v>0.94</v>
      </c>
      <c r="G11" s="12">
        <v>0.99383802816901401</v>
      </c>
      <c r="H11" s="8">
        <v>0.772020725388601</v>
      </c>
      <c r="I11" s="10">
        <v>0.95512820512820518</v>
      </c>
      <c r="J11" s="76">
        <f t="shared" si="1"/>
        <v>0.86357446525840309</v>
      </c>
      <c r="K11" s="8">
        <v>0.85386819484240684</v>
      </c>
      <c r="L11" s="9">
        <v>0.93333333333333335</v>
      </c>
      <c r="M11" s="13">
        <v>0.99413728796524803</v>
      </c>
      <c r="N11" s="14">
        <v>31</v>
      </c>
      <c r="O11" s="27">
        <f t="shared" ref="O11:O18" si="2">L11-F11</f>
        <v>-6.6666666666665986E-3</v>
      </c>
    </row>
    <row r="12" spans="1:15" x14ac:dyDescent="0.2">
      <c r="A12" s="71" t="s">
        <v>30</v>
      </c>
      <c r="B12" s="8">
        <v>0.93814432989690721</v>
      </c>
      <c r="C12" s="10">
        <v>0.96296296296296291</v>
      </c>
      <c r="D12" s="85">
        <f t="shared" si="0"/>
        <v>0.95055364642993512</v>
      </c>
      <c r="E12" s="10">
        <v>0.95039164490861616</v>
      </c>
      <c r="F12" s="9">
        <v>0.93333333333333335</v>
      </c>
      <c r="G12" s="12">
        <v>0.99383802816901401</v>
      </c>
      <c r="H12" s="8">
        <v>0.77604166666666663</v>
      </c>
      <c r="I12" s="10">
        <v>0.95512820512820518</v>
      </c>
      <c r="J12" s="85">
        <f t="shared" si="1"/>
        <v>0.8655849358974359</v>
      </c>
      <c r="K12" s="10">
        <v>0.85632183908045978</v>
      </c>
      <c r="L12" s="9">
        <v>0.92666666666666664</v>
      </c>
      <c r="M12" s="13">
        <v>0.99413728796524803</v>
      </c>
      <c r="N12" s="14">
        <v>30</v>
      </c>
      <c r="O12" s="27">
        <f t="shared" si="2"/>
        <v>-6.6666666666667096E-3</v>
      </c>
    </row>
    <row r="13" spans="1:15" x14ac:dyDescent="0.2">
      <c r="A13" s="71" t="s">
        <v>29</v>
      </c>
      <c r="B13" s="8">
        <v>0.93814432989690721</v>
      </c>
      <c r="C13" s="10">
        <v>0.96296296296296291</v>
      </c>
      <c r="D13" s="85">
        <f t="shared" si="0"/>
        <v>0.95055364642993512</v>
      </c>
      <c r="E13" s="10">
        <v>0.95039164490861616</v>
      </c>
      <c r="F13" s="9">
        <v>0.93333333333333335</v>
      </c>
      <c r="G13" s="12">
        <v>0.99383802816901401</v>
      </c>
      <c r="H13" s="8">
        <v>0.77083333333333337</v>
      </c>
      <c r="I13" s="10">
        <v>0.95483870967741935</v>
      </c>
      <c r="J13" s="76">
        <f t="shared" si="1"/>
        <v>0.8628360215053763</v>
      </c>
      <c r="K13" s="8">
        <v>0.85302593659942361</v>
      </c>
      <c r="L13" s="9">
        <v>0.92666666666666664</v>
      </c>
      <c r="M13" s="13">
        <v>0.99418604651162701</v>
      </c>
      <c r="N13" s="14">
        <v>31</v>
      </c>
      <c r="O13" s="27">
        <f t="shared" si="2"/>
        <v>-6.6666666666667096E-3</v>
      </c>
    </row>
    <row r="14" spans="1:15" x14ac:dyDescent="0.2">
      <c r="A14" s="71" t="s">
        <v>31</v>
      </c>
      <c r="B14" s="10">
        <v>0.9538461538461539</v>
      </c>
      <c r="C14" s="8">
        <v>0.50543478260869568</v>
      </c>
      <c r="D14" s="76">
        <f t="shared" si="0"/>
        <v>0.72964046822742479</v>
      </c>
      <c r="E14" s="8">
        <v>0.66074600355239788</v>
      </c>
      <c r="F14" s="11">
        <v>0.94666666666666666</v>
      </c>
      <c r="G14" s="13">
        <v>0.953767253870205</v>
      </c>
      <c r="H14" s="10">
        <v>0.83246073298429324</v>
      </c>
      <c r="I14" s="8">
        <v>0.49378881987577639</v>
      </c>
      <c r="J14" s="76">
        <f t="shared" si="1"/>
        <v>0.66312477643003476</v>
      </c>
      <c r="K14" s="8">
        <v>0.61988304093567248</v>
      </c>
      <c r="L14" s="11">
        <v>0.94</v>
      </c>
      <c r="M14" s="13">
        <v>0.95803403250007901</v>
      </c>
      <c r="N14" s="14">
        <v>21</v>
      </c>
      <c r="O14" s="27">
        <f t="shared" si="2"/>
        <v>-6.6666666666667096E-3</v>
      </c>
    </row>
    <row r="15" spans="1:15" x14ac:dyDescent="0.2">
      <c r="A15" s="71" t="s">
        <v>32</v>
      </c>
      <c r="B15" s="8">
        <v>0.93814432989690721</v>
      </c>
      <c r="C15" s="10">
        <v>0.96296296296296291</v>
      </c>
      <c r="D15" s="85">
        <f t="shared" si="0"/>
        <v>0.95055364642993512</v>
      </c>
      <c r="E15" s="10">
        <v>0.95039164490861616</v>
      </c>
      <c r="F15" s="9">
        <v>0.93333333333333335</v>
      </c>
      <c r="G15" s="12">
        <v>0.99383802816901401</v>
      </c>
      <c r="H15" s="8">
        <v>0.77604166666666663</v>
      </c>
      <c r="I15" s="10">
        <v>0.95512820512820518</v>
      </c>
      <c r="J15" s="85">
        <f t="shared" si="1"/>
        <v>0.8655849358974359</v>
      </c>
      <c r="K15" s="10">
        <v>0.85632183908045978</v>
      </c>
      <c r="L15" s="9">
        <v>0.92666666666666664</v>
      </c>
      <c r="M15" s="13">
        <v>0.99413728796524803</v>
      </c>
      <c r="N15" s="14">
        <v>30</v>
      </c>
      <c r="O15" s="27">
        <f t="shared" si="2"/>
        <v>-6.6666666666667096E-3</v>
      </c>
    </row>
    <row r="16" spans="1:15" x14ac:dyDescent="0.2">
      <c r="A16" s="71" t="s">
        <v>33</v>
      </c>
      <c r="B16" s="8">
        <v>0.9285714285714286</v>
      </c>
      <c r="C16" s="10">
        <v>0.96296296296296291</v>
      </c>
      <c r="D16" s="76">
        <f t="shared" si="0"/>
        <v>0.94576719576719581</v>
      </c>
      <c r="E16" s="8">
        <v>0.94545454545454544</v>
      </c>
      <c r="F16" s="4">
        <v>0.94</v>
      </c>
      <c r="G16" s="12">
        <v>0.99383802816901401</v>
      </c>
      <c r="H16" s="8">
        <v>0.76683937823834192</v>
      </c>
      <c r="I16" s="10">
        <v>0.95483870967741935</v>
      </c>
      <c r="J16" s="76">
        <f t="shared" si="1"/>
        <v>0.86083904395788058</v>
      </c>
      <c r="K16" s="8">
        <v>0.85057471264367812</v>
      </c>
      <c r="L16" s="9">
        <v>0.92666666666666664</v>
      </c>
      <c r="M16" s="13">
        <v>0.99418604651162701</v>
      </c>
      <c r="N16" s="14">
        <v>31</v>
      </c>
      <c r="O16" s="27">
        <f t="shared" si="2"/>
        <v>-1.3333333333333308E-2</v>
      </c>
    </row>
    <row r="17" spans="1:15" x14ac:dyDescent="0.2">
      <c r="A17" s="71" t="s">
        <v>35</v>
      </c>
      <c r="B17" s="8">
        <v>0.93814432989690721</v>
      </c>
      <c r="C17" s="10">
        <v>0.96296296296296291</v>
      </c>
      <c r="D17" s="85">
        <f t="shared" si="0"/>
        <v>0.95055364642993512</v>
      </c>
      <c r="E17" s="10">
        <v>0.95039164490861616</v>
      </c>
      <c r="F17" s="9">
        <v>0.93333333333333335</v>
      </c>
      <c r="G17" s="12">
        <v>0.99383802816901401</v>
      </c>
      <c r="H17" s="8">
        <v>0.77486910994764402</v>
      </c>
      <c r="I17" s="10">
        <v>0.95483870967741935</v>
      </c>
      <c r="J17" s="76">
        <f t="shared" si="1"/>
        <v>0.86485390981253163</v>
      </c>
      <c r="K17" s="8">
        <v>0.8554913294797688</v>
      </c>
      <c r="L17" s="9">
        <v>0.92</v>
      </c>
      <c r="M17" s="13">
        <v>0.99418604651162701</v>
      </c>
      <c r="N17" s="14">
        <v>30</v>
      </c>
      <c r="O17" s="27">
        <f t="shared" si="2"/>
        <v>-1.3333333333333308E-2</v>
      </c>
    </row>
    <row r="18" spans="1:15" x14ac:dyDescent="0.2">
      <c r="A18" s="71" t="s">
        <v>34</v>
      </c>
      <c r="B18" s="8">
        <v>0.93333333333333335</v>
      </c>
      <c r="C18" s="10">
        <v>0.96296296296296291</v>
      </c>
      <c r="D18" s="76">
        <f t="shared" si="0"/>
        <v>0.94814814814814818</v>
      </c>
      <c r="E18" s="8">
        <v>0.94791666666666663</v>
      </c>
      <c r="F18" s="9">
        <v>0.93333333333333335</v>
      </c>
      <c r="G18" s="12">
        <v>0.99383802816901401</v>
      </c>
      <c r="H18" s="8">
        <v>0.77083333333333337</v>
      </c>
      <c r="I18" s="10">
        <v>0.95483870967741935</v>
      </c>
      <c r="J18" s="76">
        <f t="shared" si="1"/>
        <v>0.8628360215053763</v>
      </c>
      <c r="K18" s="8">
        <v>0.85302593659942361</v>
      </c>
      <c r="L18" s="9">
        <v>0.92</v>
      </c>
      <c r="M18" s="13">
        <v>0.99418604651162701</v>
      </c>
      <c r="N18" s="14">
        <v>30</v>
      </c>
      <c r="O18" s="27">
        <f t="shared" si="2"/>
        <v>-1.3333333333333308E-2</v>
      </c>
    </row>
    <row r="19" spans="1:15" x14ac:dyDescent="0.2">
      <c r="A19" s="58" t="s">
        <v>36</v>
      </c>
      <c r="B19" s="8"/>
      <c r="C19" s="8"/>
      <c r="D19" s="76"/>
      <c r="E19" s="8"/>
      <c r="F19" s="9"/>
      <c r="G19" s="13"/>
      <c r="H19" s="8"/>
      <c r="I19" s="8"/>
      <c r="J19" s="76"/>
      <c r="K19" s="8"/>
      <c r="L19" s="9"/>
      <c r="M19" s="13"/>
      <c r="N19" s="14"/>
      <c r="O19" s="27"/>
    </row>
    <row r="20" spans="1:15" x14ac:dyDescent="0.2">
      <c r="A20" s="71" t="s">
        <v>40</v>
      </c>
      <c r="B20" s="8">
        <v>0.95906432748538006</v>
      </c>
      <c r="C20" s="8">
        <v>0.44686648501362397</v>
      </c>
      <c r="D20" s="76">
        <f t="shared" si="0"/>
        <v>0.70296540624950199</v>
      </c>
      <c r="E20" s="8">
        <v>0.60966542750929364</v>
      </c>
      <c r="F20" s="9">
        <v>0.89333333333333331</v>
      </c>
      <c r="G20" s="13">
        <v>0.82935153583617705</v>
      </c>
      <c r="H20" s="8">
        <v>0.9</v>
      </c>
      <c r="I20" s="8">
        <v>0.44219653179190749</v>
      </c>
      <c r="J20" s="76">
        <f t="shared" si="1"/>
        <v>0.67109826589595378</v>
      </c>
      <c r="K20" s="8">
        <v>0.59302325581395354</v>
      </c>
      <c r="L20" s="9">
        <v>0.88</v>
      </c>
      <c r="M20" s="13">
        <v>0.84783941493962101</v>
      </c>
      <c r="N20" s="14">
        <v>6</v>
      </c>
      <c r="O20" s="27">
        <f t="shared" ref="O20:O27" si="3">L20-F20</f>
        <v>-1.3333333333333308E-2</v>
      </c>
    </row>
    <row r="21" spans="1:15" x14ac:dyDescent="0.2">
      <c r="A21" s="71" t="s">
        <v>44</v>
      </c>
      <c r="B21" s="8">
        <v>0.98378378378378384</v>
      </c>
      <c r="C21" s="8">
        <v>0.95789473684210524</v>
      </c>
      <c r="D21" s="85">
        <f t="shared" si="0"/>
        <v>0.97083926031294454</v>
      </c>
      <c r="E21" s="10">
        <v>0.97066666666666668</v>
      </c>
      <c r="F21" s="9">
        <v>0.89333333333333331</v>
      </c>
      <c r="G21" s="12">
        <v>0.99383802816901401</v>
      </c>
      <c r="H21" s="8">
        <v>0.92391304347826086</v>
      </c>
      <c r="I21" s="8">
        <v>0.94972067039106145</v>
      </c>
      <c r="J21" s="85">
        <f t="shared" si="1"/>
        <v>0.9368168569346611</v>
      </c>
      <c r="K21" s="10">
        <v>0.9366391184573003</v>
      </c>
      <c r="L21" s="9">
        <v>0.88666666666666671</v>
      </c>
      <c r="M21" s="13">
        <v>0.99302231237322502</v>
      </c>
      <c r="N21" s="14">
        <v>9</v>
      </c>
      <c r="O21" s="27">
        <f t="shared" si="3"/>
        <v>-6.6666666666665986E-3</v>
      </c>
    </row>
    <row r="22" spans="1:15" x14ac:dyDescent="0.2">
      <c r="A22" s="71" t="s">
        <v>38</v>
      </c>
      <c r="B22" s="8">
        <v>0.98265895953757221</v>
      </c>
      <c r="C22" s="8">
        <v>0.42499999999999999</v>
      </c>
      <c r="D22" s="76">
        <f t="shared" si="0"/>
        <v>0.70382947976878607</v>
      </c>
      <c r="E22" s="8">
        <v>0.59336823734729494</v>
      </c>
      <c r="F22" s="9">
        <v>0.89333333333333331</v>
      </c>
      <c r="G22" s="13">
        <v>0.832758620689655</v>
      </c>
      <c r="H22" s="8">
        <v>0.9438202247191011</v>
      </c>
      <c r="I22" s="8">
        <v>0.45161290322580644</v>
      </c>
      <c r="J22" s="76">
        <f t="shared" si="1"/>
        <v>0.69771656397245374</v>
      </c>
      <c r="K22" s="8">
        <v>0.61090909090909096</v>
      </c>
      <c r="L22" s="9">
        <v>0.88666666666666671</v>
      </c>
      <c r="M22" s="13">
        <v>0.84633754704630904</v>
      </c>
      <c r="N22" s="14">
        <v>6</v>
      </c>
      <c r="O22" s="27">
        <f t="shared" si="3"/>
        <v>-6.6666666666665986E-3</v>
      </c>
    </row>
    <row r="23" spans="1:15" x14ac:dyDescent="0.2">
      <c r="A23" s="71" t="s">
        <v>42</v>
      </c>
      <c r="B23" s="10">
        <v>1</v>
      </c>
      <c r="C23" s="8">
        <v>0.58012820512820518</v>
      </c>
      <c r="D23" s="76">
        <f t="shared" si="0"/>
        <v>0.79006410256410264</v>
      </c>
      <c r="E23" s="8">
        <v>0.73427991886409738</v>
      </c>
      <c r="F23" s="9">
        <v>0.8666666666666667</v>
      </c>
      <c r="G23" s="13">
        <v>0.87202031284894499</v>
      </c>
      <c r="H23" s="8">
        <v>0.96111111111111114</v>
      </c>
      <c r="I23" s="8">
        <v>0.58843537414965985</v>
      </c>
      <c r="J23" s="76">
        <f t="shared" si="1"/>
        <v>0.77477324263038549</v>
      </c>
      <c r="K23" s="8">
        <v>0.72995780590717296</v>
      </c>
      <c r="L23" s="9">
        <v>0.86</v>
      </c>
      <c r="M23" s="13">
        <v>0.86691678103805803</v>
      </c>
      <c r="N23" s="14">
        <v>-9</v>
      </c>
      <c r="O23" s="27">
        <f t="shared" si="3"/>
        <v>-6.6666666666667096E-3</v>
      </c>
    </row>
    <row r="24" spans="1:15" x14ac:dyDescent="0.2">
      <c r="A24" s="71" t="s">
        <v>39</v>
      </c>
      <c r="B24" s="8">
        <v>0.98843930635838151</v>
      </c>
      <c r="C24" s="8">
        <v>0.40235294117647058</v>
      </c>
      <c r="D24" s="76">
        <f t="shared" si="0"/>
        <v>0.69539612376742599</v>
      </c>
      <c r="E24" s="8">
        <v>0.57190635451505012</v>
      </c>
      <c r="F24" s="9">
        <v>0.86</v>
      </c>
      <c r="G24" s="13">
        <v>0.83333333333333304</v>
      </c>
      <c r="H24" s="8">
        <v>0.98235294117647054</v>
      </c>
      <c r="I24" s="8">
        <v>0.39856801909307876</v>
      </c>
      <c r="J24" s="76">
        <f t="shared" si="1"/>
        <v>0.69046048013477468</v>
      </c>
      <c r="K24" s="8">
        <v>0.56706281833616301</v>
      </c>
      <c r="L24" s="9">
        <v>0.8666666666666667</v>
      </c>
      <c r="M24" s="13">
        <v>0.84013105863744197</v>
      </c>
      <c r="N24" s="14">
        <v>-4</v>
      </c>
      <c r="O24" s="27">
        <f t="shared" si="3"/>
        <v>6.6666666666667096E-3</v>
      </c>
    </row>
    <row r="25" spans="1:15" x14ac:dyDescent="0.2">
      <c r="A25" s="71" t="s">
        <v>43</v>
      </c>
      <c r="B25" s="10">
        <v>1</v>
      </c>
      <c r="C25" s="8">
        <v>0.51744186046511631</v>
      </c>
      <c r="D25" s="76">
        <f t="shared" si="0"/>
        <v>0.75872093023255816</v>
      </c>
      <c r="E25" s="8">
        <v>0.68199233716475094</v>
      </c>
      <c r="F25" s="9">
        <v>0.85333333333333339</v>
      </c>
      <c r="G25" s="13">
        <v>0.84913471360100501</v>
      </c>
      <c r="H25" s="10">
        <v>0.99435028248587576</v>
      </c>
      <c r="I25" s="8">
        <v>0.52537313432835819</v>
      </c>
      <c r="J25" s="76">
        <f t="shared" si="1"/>
        <v>0.75986170840711698</v>
      </c>
      <c r="K25" s="8">
        <v>0.6875</v>
      </c>
      <c r="L25" s="9">
        <v>0.84666666666666668</v>
      </c>
      <c r="M25" s="13">
        <v>0.84437361419068702</v>
      </c>
      <c r="N25" s="14">
        <v>-17</v>
      </c>
      <c r="O25" s="27">
        <f t="shared" si="3"/>
        <v>-6.6666666666667096E-3</v>
      </c>
    </row>
    <row r="26" spans="1:15" x14ac:dyDescent="0.2">
      <c r="A26" s="71" t="s">
        <v>37</v>
      </c>
      <c r="B26" s="8">
        <v>0.96511627906976749</v>
      </c>
      <c r="C26" s="8">
        <v>0.45231607629427795</v>
      </c>
      <c r="D26" s="76">
        <f t="shared" si="0"/>
        <v>0.70871617768202277</v>
      </c>
      <c r="E26" s="8">
        <v>0.61595547309833021</v>
      </c>
      <c r="F26" s="9">
        <v>0.88666666666666671</v>
      </c>
      <c r="G26" s="13">
        <v>0.83047945205479401</v>
      </c>
      <c r="H26" s="8">
        <v>0.87647058823529411</v>
      </c>
      <c r="I26" s="8">
        <v>0.45288753799392095</v>
      </c>
      <c r="J26" s="76">
        <f t="shared" si="1"/>
        <v>0.66467906311460756</v>
      </c>
      <c r="K26" s="8">
        <v>0.59719438877755515</v>
      </c>
      <c r="L26" s="9">
        <v>0.88</v>
      </c>
      <c r="M26" s="13">
        <v>0.85539202001139003</v>
      </c>
      <c r="N26" s="14">
        <v>11</v>
      </c>
      <c r="O26" s="27">
        <f t="shared" si="3"/>
        <v>-6.6666666666667096E-3</v>
      </c>
    </row>
    <row r="27" spans="1:15" x14ac:dyDescent="0.2">
      <c r="A27" s="71" t="s">
        <v>41</v>
      </c>
      <c r="B27" s="8">
        <v>0.93814432989690721</v>
      </c>
      <c r="C27" s="10">
        <v>0.96296296296296291</v>
      </c>
      <c r="D27" s="76">
        <f t="shared" si="0"/>
        <v>0.95055364642993512</v>
      </c>
      <c r="E27" s="8">
        <v>0.95039164490861616</v>
      </c>
      <c r="F27" s="11">
        <v>0.92666666666666664</v>
      </c>
      <c r="G27" s="12">
        <v>0.99383802816901401</v>
      </c>
      <c r="H27" s="8">
        <v>0.84455958549222798</v>
      </c>
      <c r="I27" s="10">
        <v>0.95321637426900585</v>
      </c>
      <c r="J27" s="76">
        <f t="shared" si="1"/>
        <v>0.89888797988061686</v>
      </c>
      <c r="K27" s="8">
        <v>0.89560439560439564</v>
      </c>
      <c r="L27" s="11">
        <v>0.92</v>
      </c>
      <c r="M27" s="12">
        <v>0.99346265193716599</v>
      </c>
      <c r="N27" s="14">
        <v>19</v>
      </c>
      <c r="O27" s="27">
        <f t="shared" si="3"/>
        <v>-6.6666666666665986E-3</v>
      </c>
    </row>
    <row r="28" spans="1:15" x14ac:dyDescent="0.2">
      <c r="O28" s="27"/>
    </row>
  </sheetData>
  <mergeCells count="2">
    <mergeCell ref="B1:G1"/>
    <mergeCell ref="H1:M1"/>
  </mergeCell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3CDDA-5B47-3446-9202-9C21BA4BE19D}">
  <dimension ref="A1:O30"/>
  <sheetViews>
    <sheetView workbookViewId="0">
      <selection activeCell="J40" sqref="J40"/>
    </sheetView>
  </sheetViews>
  <sheetFormatPr baseColWidth="10" defaultRowHeight="16" x14ac:dyDescent="0.2"/>
  <cols>
    <col min="1" max="1" width="24.5" bestFit="1" customWidth="1"/>
    <col min="2" max="2" width="6.1640625" bestFit="1" customWidth="1"/>
    <col min="3" max="3" width="8.5" bestFit="1" customWidth="1"/>
    <col min="4" max="4" width="7.6640625" bestFit="1" customWidth="1"/>
    <col min="5" max="5" width="8.1640625" bestFit="1" customWidth="1"/>
    <col min="6" max="6" width="6.83203125" bestFit="1" customWidth="1"/>
    <col min="7" max="7" width="6.6640625" bestFit="1" customWidth="1"/>
    <col min="8" max="8" width="6.1640625" bestFit="1" customWidth="1"/>
    <col min="9" max="9" width="8.5" bestFit="1" customWidth="1"/>
    <col min="10" max="10" width="7.6640625" bestFit="1" customWidth="1"/>
    <col min="11" max="11" width="8.1640625" bestFit="1" customWidth="1"/>
    <col min="12" max="12" width="6.83203125" bestFit="1" customWidth="1"/>
    <col min="13" max="13" width="6.6640625" bestFit="1" customWidth="1"/>
    <col min="14" max="14" width="8" bestFit="1" customWidth="1"/>
    <col min="15" max="15" width="8.1640625" bestFit="1" customWidth="1"/>
  </cols>
  <sheetData>
    <row r="1" spans="1:15" x14ac:dyDescent="0.2">
      <c r="B1" s="104" t="s">
        <v>236</v>
      </c>
      <c r="C1" s="104"/>
      <c r="D1" s="104"/>
      <c r="E1" s="104"/>
      <c r="F1" s="104"/>
      <c r="G1" s="104"/>
      <c r="H1" s="104" t="s">
        <v>207</v>
      </c>
      <c r="I1" s="104"/>
      <c r="J1" s="104"/>
      <c r="K1" s="104"/>
      <c r="L1" s="104"/>
      <c r="M1" s="104"/>
    </row>
    <row r="2" spans="1:15" ht="34" x14ac:dyDescent="0.2">
      <c r="A2" s="62" t="s">
        <v>0</v>
      </c>
      <c r="B2" s="62" t="s">
        <v>6</v>
      </c>
      <c r="C2" s="62" t="s">
        <v>8</v>
      </c>
      <c r="D2" s="62" t="s">
        <v>239</v>
      </c>
      <c r="E2" s="62" t="s">
        <v>10</v>
      </c>
      <c r="F2" s="64" t="s">
        <v>179</v>
      </c>
      <c r="G2" s="64" t="s">
        <v>12</v>
      </c>
      <c r="H2" s="62" t="s">
        <v>6</v>
      </c>
      <c r="I2" s="62" t="s">
        <v>8</v>
      </c>
      <c r="J2" s="62" t="s">
        <v>239</v>
      </c>
      <c r="K2" s="62" t="s">
        <v>10</v>
      </c>
      <c r="L2" s="64" t="s">
        <v>179</v>
      </c>
      <c r="M2" s="64" t="s">
        <v>12</v>
      </c>
      <c r="N2" s="64" t="s">
        <v>235</v>
      </c>
      <c r="O2" s="64" t="s">
        <v>234</v>
      </c>
    </row>
    <row r="3" spans="1:15" x14ac:dyDescent="0.2">
      <c r="A3" s="72" t="s">
        <v>46</v>
      </c>
      <c r="B3" s="76">
        <v>1</v>
      </c>
      <c r="C3" s="76">
        <v>1</v>
      </c>
      <c r="D3" s="76">
        <v>1</v>
      </c>
      <c r="E3" s="76">
        <v>1</v>
      </c>
      <c r="F3" s="77">
        <v>0.56000000000000005</v>
      </c>
      <c r="G3" s="78">
        <v>1</v>
      </c>
      <c r="H3" s="76">
        <v>1</v>
      </c>
      <c r="I3" s="76">
        <v>0.96296296296296291</v>
      </c>
      <c r="J3" s="8">
        <v>0.99383802816901401</v>
      </c>
      <c r="K3" s="76">
        <v>0.98113207547169812</v>
      </c>
      <c r="L3" s="77">
        <v>0.87333333333333329</v>
      </c>
      <c r="M3" s="78">
        <v>0.99383802816901401</v>
      </c>
      <c r="N3" s="77">
        <f>L3-F3</f>
        <v>0.31333333333333324</v>
      </c>
      <c r="O3" s="76">
        <f>K3-E3</f>
        <v>-1.8867924528301883E-2</v>
      </c>
    </row>
    <row r="4" spans="1:15" x14ac:dyDescent="0.2">
      <c r="A4" s="58" t="s">
        <v>20</v>
      </c>
      <c r="B4" s="8"/>
      <c r="C4" s="8"/>
      <c r="D4" s="76"/>
      <c r="E4" s="8"/>
      <c r="F4" s="9"/>
      <c r="G4" s="13"/>
      <c r="H4" s="8"/>
      <c r="I4" s="8"/>
      <c r="J4" s="8"/>
      <c r="K4" s="8"/>
      <c r="L4" s="9"/>
      <c r="M4" s="13"/>
      <c r="N4" s="9"/>
      <c r="O4" s="8"/>
    </row>
    <row r="5" spans="1:15" x14ac:dyDescent="0.2">
      <c r="A5" s="71" t="s">
        <v>22</v>
      </c>
      <c r="B5" s="8">
        <v>0.78205128205128205</v>
      </c>
      <c r="C5" s="10">
        <v>1</v>
      </c>
      <c r="D5" s="8">
        <v>0.89102564102564097</v>
      </c>
      <c r="E5" s="8">
        <v>0.87769784172661869</v>
      </c>
      <c r="F5" s="9">
        <v>0.72</v>
      </c>
      <c r="G5" s="12">
        <v>1</v>
      </c>
      <c r="H5" s="8">
        <v>0.95789473684210524</v>
      </c>
      <c r="I5" s="8">
        <v>0.91</v>
      </c>
      <c r="J5" s="8">
        <v>0.96287593984962405</v>
      </c>
      <c r="K5" s="8">
        <v>0.93333333333333335</v>
      </c>
      <c r="L5" s="9">
        <v>0.91333333333333333</v>
      </c>
      <c r="M5" s="12">
        <v>0.99383802816901401</v>
      </c>
      <c r="N5" s="9">
        <f>L5-F5</f>
        <v>0.19333333333333336</v>
      </c>
      <c r="O5" s="8">
        <f>K5-E5</f>
        <v>5.563549160671466E-2</v>
      </c>
    </row>
    <row r="6" spans="1:15" x14ac:dyDescent="0.2">
      <c r="A6" s="71" t="s">
        <v>25</v>
      </c>
      <c r="B6" s="8">
        <v>0.65591397849462363</v>
      </c>
      <c r="C6" s="10">
        <v>1</v>
      </c>
      <c r="D6" s="8">
        <v>0.82795698924731176</v>
      </c>
      <c r="E6" s="8">
        <v>0.79220779220779225</v>
      </c>
      <c r="F6" s="9">
        <v>0.9</v>
      </c>
      <c r="G6" s="12">
        <v>1</v>
      </c>
      <c r="H6" s="8">
        <v>0.95789473684210524</v>
      </c>
      <c r="I6" s="10">
        <v>0.93814432989690721</v>
      </c>
      <c r="J6" s="10">
        <v>0.96823308270676689</v>
      </c>
      <c r="K6" s="10">
        <v>0.94791666666666663</v>
      </c>
      <c r="L6" s="9">
        <v>0.91333333333333333</v>
      </c>
      <c r="M6" s="12">
        <v>0.99383802816901401</v>
      </c>
      <c r="N6" s="9">
        <f>L6-F6</f>
        <v>1.3333333333333308E-2</v>
      </c>
      <c r="O6" s="8">
        <f>K6-E6</f>
        <v>0.15570887445887438</v>
      </c>
    </row>
    <row r="7" spans="1:15" x14ac:dyDescent="0.2">
      <c r="A7" s="71" t="s">
        <v>23</v>
      </c>
      <c r="B7" s="8">
        <v>0.65284974093264247</v>
      </c>
      <c r="C7" s="8">
        <v>0.86301369863013699</v>
      </c>
      <c r="D7" s="8">
        <v>0.8084715491018688</v>
      </c>
      <c r="E7" s="8">
        <v>0.74336283185840712</v>
      </c>
      <c r="F7" s="11">
        <v>0.94</v>
      </c>
      <c r="G7" s="13">
        <v>0.999160561660561</v>
      </c>
      <c r="H7" s="10">
        <v>0.95854922279792742</v>
      </c>
      <c r="I7" s="8">
        <v>0.81140350877192979</v>
      </c>
      <c r="J7" s="8">
        <v>0.94067497046539095</v>
      </c>
      <c r="K7" s="8">
        <v>0.87885985748218531</v>
      </c>
      <c r="L7" s="9">
        <v>0.93333333333333335</v>
      </c>
      <c r="M7" s="13">
        <v>0.99292992107151401</v>
      </c>
      <c r="N7" s="9">
        <f>L7-F7</f>
        <v>-6.6666666666665986E-3</v>
      </c>
      <c r="O7" s="8">
        <f>K7-E7</f>
        <v>0.13549702562377819</v>
      </c>
    </row>
    <row r="8" spans="1:15" x14ac:dyDescent="0.2">
      <c r="A8" s="71" t="s">
        <v>24</v>
      </c>
      <c r="B8" s="10">
        <v>0.81538461538461537</v>
      </c>
      <c r="C8" s="8">
        <v>0.68831168831168832</v>
      </c>
      <c r="D8" s="8">
        <v>0.84282744282744282</v>
      </c>
      <c r="E8" s="8">
        <v>0.74647887323943662</v>
      </c>
      <c r="F8" s="11">
        <v>0.94</v>
      </c>
      <c r="G8" s="13">
        <v>0.98794815311432405</v>
      </c>
      <c r="H8" s="10">
        <v>0.95918367346938771</v>
      </c>
      <c r="I8" s="8">
        <v>0.59493670886075944</v>
      </c>
      <c r="J8" s="8">
        <v>0.86406837103072276</v>
      </c>
      <c r="K8" s="8">
        <v>0.734375</v>
      </c>
      <c r="L8" s="11">
        <v>0.94</v>
      </c>
      <c r="M8" s="13">
        <v>0.99225316120239204</v>
      </c>
      <c r="N8" s="9">
        <f>L8-F8</f>
        <v>0</v>
      </c>
      <c r="O8" s="8">
        <f>K8-E8</f>
        <v>-1.2103873239436624E-2</v>
      </c>
    </row>
    <row r="9" spans="1:15" x14ac:dyDescent="0.2">
      <c r="A9" s="71" t="s">
        <v>21</v>
      </c>
      <c r="B9" s="8">
        <v>0.7870967741935484</v>
      </c>
      <c r="C9" s="10">
        <v>1</v>
      </c>
      <c r="D9" s="10">
        <v>0.8935483870967742</v>
      </c>
      <c r="E9" s="10">
        <v>0.88086642599277976</v>
      </c>
      <c r="F9" s="9">
        <v>0.72</v>
      </c>
      <c r="G9" s="12">
        <v>1</v>
      </c>
      <c r="H9" s="8">
        <v>0.95789473684210524</v>
      </c>
      <c r="I9" s="8">
        <v>0.91919191919191923</v>
      </c>
      <c r="J9" s="8">
        <v>0.96466165413533833</v>
      </c>
      <c r="K9" s="8">
        <v>0.93814432989690721</v>
      </c>
      <c r="L9" s="9">
        <v>0.91333333333333333</v>
      </c>
      <c r="M9" s="12">
        <v>0.99383802816901401</v>
      </c>
      <c r="N9" s="9">
        <f>L9-F9</f>
        <v>0.19333333333333336</v>
      </c>
      <c r="O9" s="8">
        <f>K9-E9</f>
        <v>5.7277903904127458E-2</v>
      </c>
    </row>
    <row r="10" spans="1:15" x14ac:dyDescent="0.2">
      <c r="A10" s="58" t="s">
        <v>27</v>
      </c>
      <c r="B10" s="8"/>
      <c r="C10" s="8"/>
      <c r="D10" s="8"/>
      <c r="E10" s="8"/>
      <c r="F10" s="9"/>
      <c r="G10" s="13"/>
      <c r="H10" s="8"/>
      <c r="I10" s="8"/>
      <c r="J10" s="8"/>
      <c r="K10" s="8"/>
      <c r="L10" s="9"/>
      <c r="M10" s="13"/>
      <c r="N10" s="9"/>
      <c r="O10" s="8"/>
    </row>
    <row r="11" spans="1:15" x14ac:dyDescent="0.2">
      <c r="A11" s="71" t="s">
        <v>28</v>
      </c>
      <c r="B11" s="8">
        <v>0.63874345549738221</v>
      </c>
      <c r="C11" s="10">
        <v>1</v>
      </c>
      <c r="D11" s="8">
        <v>0.81937172774869116</v>
      </c>
      <c r="E11" s="8">
        <v>0.7795527156549521</v>
      </c>
      <c r="F11" s="9">
        <v>0.92</v>
      </c>
      <c r="G11" s="12">
        <v>1</v>
      </c>
      <c r="H11" s="8">
        <v>0.93333333333333335</v>
      </c>
      <c r="I11" s="10">
        <v>0.96296296296296291</v>
      </c>
      <c r="J11" s="8">
        <v>0.96036036036036032</v>
      </c>
      <c r="K11" s="8">
        <v>0.94791666666666663</v>
      </c>
      <c r="L11" s="9">
        <v>0.94</v>
      </c>
      <c r="M11" s="12">
        <v>0.99383802816901401</v>
      </c>
      <c r="N11" s="9">
        <f t="shared" ref="N11:N18" si="0">L11-F11</f>
        <v>1.9999999999999907E-2</v>
      </c>
      <c r="O11" s="8">
        <f t="shared" ref="O11:O18" si="1">K11-E11</f>
        <v>0.16836395101171453</v>
      </c>
    </row>
    <row r="12" spans="1:15" x14ac:dyDescent="0.2">
      <c r="A12" s="71" t="s">
        <v>30</v>
      </c>
      <c r="B12" s="8">
        <v>0.65591397849462363</v>
      </c>
      <c r="C12" s="10">
        <v>1</v>
      </c>
      <c r="D12" s="8">
        <v>0.82795698924731176</v>
      </c>
      <c r="E12" s="10">
        <v>0.79220779220779225</v>
      </c>
      <c r="F12" s="9">
        <v>0.88666666666666671</v>
      </c>
      <c r="G12" s="12">
        <v>1</v>
      </c>
      <c r="H12" s="10">
        <v>0.93814432989690721</v>
      </c>
      <c r="I12" s="10">
        <v>0.96296296296296291</v>
      </c>
      <c r="J12" s="10">
        <v>0.96277720091967667</v>
      </c>
      <c r="K12" s="10">
        <v>0.95039164490861616</v>
      </c>
      <c r="L12" s="9">
        <v>0.93333333333333335</v>
      </c>
      <c r="M12" s="12">
        <v>0.99383802816901401</v>
      </c>
      <c r="N12" s="9">
        <f t="shared" si="0"/>
        <v>4.6666666666666634E-2</v>
      </c>
      <c r="O12" s="8">
        <f t="shared" si="1"/>
        <v>0.15818385270082391</v>
      </c>
    </row>
    <row r="13" spans="1:15" x14ac:dyDescent="0.2">
      <c r="A13" s="71" t="s">
        <v>29</v>
      </c>
      <c r="B13" s="8">
        <v>0.65591397849462363</v>
      </c>
      <c r="C13" s="10">
        <v>1</v>
      </c>
      <c r="D13" s="8">
        <v>0.82795698924731176</v>
      </c>
      <c r="E13" s="10">
        <v>0.79220779220779225</v>
      </c>
      <c r="F13" s="9">
        <v>0.88666666666666671</v>
      </c>
      <c r="G13" s="12">
        <v>0.999999999999999</v>
      </c>
      <c r="H13" s="10">
        <v>0.93814432989690721</v>
      </c>
      <c r="I13" s="10">
        <v>0.96296296296296291</v>
      </c>
      <c r="J13" s="10">
        <v>0.96277720091967667</v>
      </c>
      <c r="K13" s="10">
        <v>0.95039164490861616</v>
      </c>
      <c r="L13" s="9">
        <v>0.93333333333333335</v>
      </c>
      <c r="M13" s="12">
        <v>0.99383802816901401</v>
      </c>
      <c r="N13" s="9">
        <f t="shared" si="0"/>
        <v>4.6666666666666634E-2</v>
      </c>
      <c r="O13" s="8">
        <f t="shared" si="1"/>
        <v>0.15818385270082391</v>
      </c>
    </row>
    <row r="14" spans="1:15" x14ac:dyDescent="0.2">
      <c r="A14" s="71" t="s">
        <v>31</v>
      </c>
      <c r="B14" s="10">
        <v>0.96373056994818651</v>
      </c>
      <c r="C14" s="8">
        <v>0.57943925233644855</v>
      </c>
      <c r="D14" s="10">
        <v>0.86068036576403939</v>
      </c>
      <c r="E14" s="8">
        <v>0.72373540856031127</v>
      </c>
      <c r="F14" s="11">
        <v>0.94</v>
      </c>
      <c r="G14" s="13">
        <v>0.95477770151757702</v>
      </c>
      <c r="H14" s="8">
        <v>0.9538461538461539</v>
      </c>
      <c r="I14" s="8">
        <v>0.50543478260869568</v>
      </c>
      <c r="J14" s="8">
        <v>0.81295911295911294</v>
      </c>
      <c r="K14" s="8">
        <v>0.66074600355239788</v>
      </c>
      <c r="L14" s="11">
        <v>0.94666666666666666</v>
      </c>
      <c r="M14" s="12">
        <v>0.953767253870205</v>
      </c>
      <c r="N14" s="9">
        <f t="shared" si="0"/>
        <v>6.6666666666667096E-3</v>
      </c>
      <c r="O14" s="8">
        <f t="shared" si="1"/>
        <v>-6.298940500791339E-2</v>
      </c>
    </row>
    <row r="15" spans="1:15" x14ac:dyDescent="0.2">
      <c r="A15" s="71" t="s">
        <v>32</v>
      </c>
      <c r="B15" s="8">
        <v>0.65591397849462363</v>
      </c>
      <c r="C15" s="10">
        <v>1</v>
      </c>
      <c r="D15" s="8">
        <v>0.82795698924731176</v>
      </c>
      <c r="E15" s="10">
        <v>0.79220779220779225</v>
      </c>
      <c r="F15" s="9">
        <v>0.88666666666666671</v>
      </c>
      <c r="G15" s="12">
        <v>1</v>
      </c>
      <c r="H15" s="10">
        <v>0.93814432989690721</v>
      </c>
      <c r="I15" s="10">
        <v>0.96296296296296291</v>
      </c>
      <c r="J15" s="10">
        <v>0.96277720091967667</v>
      </c>
      <c r="K15" s="10">
        <v>0.95039164490861616</v>
      </c>
      <c r="L15" s="9">
        <v>0.93333333333333335</v>
      </c>
      <c r="M15" s="12">
        <v>0.99383802816901401</v>
      </c>
      <c r="N15" s="9">
        <f t="shared" si="0"/>
        <v>4.6666666666666634E-2</v>
      </c>
      <c r="O15" s="8">
        <f t="shared" si="1"/>
        <v>0.15818385270082391</v>
      </c>
    </row>
    <row r="16" spans="1:15" x14ac:dyDescent="0.2">
      <c r="A16" s="71" t="s">
        <v>33</v>
      </c>
      <c r="B16" s="8">
        <v>0.62564102564102564</v>
      </c>
      <c r="C16" s="10">
        <v>1</v>
      </c>
      <c r="D16" s="8">
        <v>0.81282051282051282</v>
      </c>
      <c r="E16" s="8">
        <v>0.7697160883280757</v>
      </c>
      <c r="F16" s="9">
        <v>0.93333333333333335</v>
      </c>
      <c r="G16" s="12">
        <v>1</v>
      </c>
      <c r="H16" s="8">
        <v>0.9285714285714286</v>
      </c>
      <c r="I16" s="10">
        <v>0.96296296296296291</v>
      </c>
      <c r="J16" s="8">
        <v>0.9579680247550284</v>
      </c>
      <c r="K16" s="8">
        <v>0.94545454545454544</v>
      </c>
      <c r="L16" s="9">
        <v>0.94</v>
      </c>
      <c r="M16" s="12">
        <v>0.99383802816901401</v>
      </c>
      <c r="N16" s="9">
        <f t="shared" si="0"/>
        <v>6.6666666666665986E-3</v>
      </c>
      <c r="O16" s="8">
        <f t="shared" si="1"/>
        <v>0.17573845712646974</v>
      </c>
    </row>
    <row r="17" spans="1:15" x14ac:dyDescent="0.2">
      <c r="A17" s="71" t="s">
        <v>35</v>
      </c>
      <c r="B17" s="8">
        <v>0.63874345549738221</v>
      </c>
      <c r="C17" s="10">
        <v>1</v>
      </c>
      <c r="D17" s="8">
        <v>0.81937172774869116</v>
      </c>
      <c r="E17" s="8">
        <v>0.7795527156549521</v>
      </c>
      <c r="F17" s="9">
        <v>0.91333333333333333</v>
      </c>
      <c r="G17" s="12">
        <v>0.999999999999999</v>
      </c>
      <c r="H17" s="10">
        <v>0.93814432989690721</v>
      </c>
      <c r="I17" s="10">
        <v>0.96296296296296291</v>
      </c>
      <c r="J17" s="10">
        <v>0.96277720091967667</v>
      </c>
      <c r="K17" s="10">
        <v>0.95039164490861616</v>
      </c>
      <c r="L17" s="9">
        <v>0.93333333333333335</v>
      </c>
      <c r="M17" s="12">
        <v>0.99383802816901401</v>
      </c>
      <c r="N17" s="9">
        <f t="shared" si="0"/>
        <v>2.0000000000000018E-2</v>
      </c>
      <c r="O17" s="8">
        <f t="shared" si="1"/>
        <v>0.17083892925366406</v>
      </c>
    </row>
    <row r="18" spans="1:15" x14ac:dyDescent="0.2">
      <c r="A18" s="71" t="s">
        <v>34</v>
      </c>
      <c r="B18" s="8">
        <v>0.64210526315789473</v>
      </c>
      <c r="C18" s="10">
        <v>1</v>
      </c>
      <c r="D18" s="8">
        <v>0.82105263157894737</v>
      </c>
      <c r="E18" s="8">
        <v>0.78205128205128205</v>
      </c>
      <c r="F18" s="9">
        <v>0.90666666666666662</v>
      </c>
      <c r="G18" s="12">
        <v>1</v>
      </c>
      <c r="H18" s="8">
        <v>0.93333333333333335</v>
      </c>
      <c r="I18" s="10">
        <v>0.96296296296296291</v>
      </c>
      <c r="J18" s="8">
        <v>0.96036036036036032</v>
      </c>
      <c r="K18" s="8">
        <v>0.94791666666666663</v>
      </c>
      <c r="L18" s="9">
        <v>0.93333333333333335</v>
      </c>
      <c r="M18" s="12">
        <v>0.99383802816901401</v>
      </c>
      <c r="N18" s="9">
        <f t="shared" si="0"/>
        <v>2.6666666666666727E-2</v>
      </c>
      <c r="O18" s="8">
        <f t="shared" si="1"/>
        <v>0.16586538461538458</v>
      </c>
    </row>
    <row r="19" spans="1:15" x14ac:dyDescent="0.2">
      <c r="A19" s="58" t="s">
        <v>36</v>
      </c>
      <c r="B19" s="8"/>
      <c r="C19" s="8"/>
      <c r="D19" s="8"/>
      <c r="E19" s="8"/>
      <c r="F19" s="9"/>
      <c r="G19" s="13"/>
      <c r="H19" s="8"/>
      <c r="I19" s="8"/>
      <c r="J19" s="8"/>
      <c r="K19" s="8"/>
      <c r="L19" s="9"/>
      <c r="M19" s="13"/>
      <c r="N19" s="9"/>
      <c r="O19" s="8"/>
    </row>
    <row r="20" spans="1:15" x14ac:dyDescent="0.2">
      <c r="A20" s="71" t="s">
        <v>40</v>
      </c>
      <c r="B20" s="8">
        <v>0.76158940397350994</v>
      </c>
      <c r="C20" s="8">
        <v>0.46370967741935482</v>
      </c>
      <c r="D20" s="8">
        <v>0.76977633804685519</v>
      </c>
      <c r="E20" s="8">
        <v>0.5764411027568922</v>
      </c>
      <c r="F20" s="11">
        <v>0.78</v>
      </c>
      <c r="G20" s="13">
        <v>0.89842519685039302</v>
      </c>
      <c r="H20" s="8">
        <v>0.95906432748538006</v>
      </c>
      <c r="I20" s="8">
        <v>0.44686648501362397</v>
      </c>
      <c r="J20" s="8">
        <v>0.80422991849225833</v>
      </c>
      <c r="K20" s="8">
        <v>0.60966542750929364</v>
      </c>
      <c r="L20" s="9">
        <v>0.89333333333333331</v>
      </c>
      <c r="M20" s="13">
        <v>0.82935153583617705</v>
      </c>
      <c r="N20" s="9">
        <f t="shared" ref="N20:N27" si="2">L20-F20</f>
        <v>0.11333333333333329</v>
      </c>
      <c r="O20" s="8">
        <f t="shared" ref="O20:O27" si="3">K20-E20</f>
        <v>3.3224324752401446E-2</v>
      </c>
    </row>
    <row r="21" spans="1:15" x14ac:dyDescent="0.2">
      <c r="A21" s="71" t="s">
        <v>44</v>
      </c>
      <c r="B21" s="8">
        <v>0.99186991869918695</v>
      </c>
      <c r="C21" s="8">
        <v>0.99186991869918695</v>
      </c>
      <c r="D21" s="10">
        <v>0.99513751118372418</v>
      </c>
      <c r="E21" s="10">
        <v>0.99186991869918695</v>
      </c>
      <c r="F21" s="9">
        <v>0.56666666666666665</v>
      </c>
      <c r="G21" s="12">
        <v>1</v>
      </c>
      <c r="H21" s="8">
        <v>0.98378378378378384</v>
      </c>
      <c r="I21" s="8">
        <v>0.95789473684210524</v>
      </c>
      <c r="J21" s="10">
        <v>0.9848122458741928</v>
      </c>
      <c r="K21" s="10">
        <v>0.97066666666666668</v>
      </c>
      <c r="L21" s="9">
        <v>0.89333333333333331</v>
      </c>
      <c r="M21" s="12">
        <v>0.99383802816901401</v>
      </c>
      <c r="N21" s="9">
        <f t="shared" si="2"/>
        <v>0.32666666666666666</v>
      </c>
      <c r="O21" s="8">
        <f t="shared" si="3"/>
        <v>-2.120325203252027E-2</v>
      </c>
    </row>
    <row r="22" spans="1:15" x14ac:dyDescent="0.2">
      <c r="A22" s="71" t="s">
        <v>38</v>
      </c>
      <c r="B22" s="8">
        <v>0.86861313868613144</v>
      </c>
      <c r="C22" s="8">
        <v>0.43430656934306572</v>
      </c>
      <c r="D22" s="8">
        <v>0.80787916314404451</v>
      </c>
      <c r="E22" s="8">
        <v>0.57907542579075422</v>
      </c>
      <c r="F22" s="9">
        <v>0.67333333333333334</v>
      </c>
      <c r="G22" s="13">
        <v>0.90095087163232901</v>
      </c>
      <c r="H22" s="8">
        <v>0.98265895953757221</v>
      </c>
      <c r="I22" s="8">
        <v>0.42499999999999999</v>
      </c>
      <c r="J22" s="8">
        <v>0.79202272066999924</v>
      </c>
      <c r="K22" s="8">
        <v>0.59336823734729494</v>
      </c>
      <c r="L22" s="9">
        <v>0.89333333333333331</v>
      </c>
      <c r="M22" s="13">
        <v>0.832758620689655</v>
      </c>
      <c r="N22" s="9">
        <f t="shared" si="2"/>
        <v>0.21999999999999997</v>
      </c>
      <c r="O22" s="8">
        <f t="shared" si="3"/>
        <v>1.4292811556540719E-2</v>
      </c>
    </row>
    <row r="23" spans="1:15" x14ac:dyDescent="0.2">
      <c r="A23" s="71" t="s">
        <v>42</v>
      </c>
      <c r="B23" s="10">
        <v>1</v>
      </c>
      <c r="C23" s="8">
        <v>0.25260960334029225</v>
      </c>
      <c r="D23" s="8">
        <v>0.71542130365659773</v>
      </c>
      <c r="E23" s="8">
        <v>0.40333333333333332</v>
      </c>
      <c r="F23" s="9">
        <v>0.56000000000000005</v>
      </c>
      <c r="G23" s="13">
        <v>0.686784742934475</v>
      </c>
      <c r="H23" s="10">
        <v>1</v>
      </c>
      <c r="I23" s="8">
        <v>0.58012820512820518</v>
      </c>
      <c r="J23" s="8">
        <v>0.88488576449912126</v>
      </c>
      <c r="K23" s="8">
        <v>0.73427991886409738</v>
      </c>
      <c r="L23" s="9">
        <v>0.8666666666666667</v>
      </c>
      <c r="M23" s="13">
        <v>0.87202031284894499</v>
      </c>
      <c r="N23" s="9">
        <f t="shared" si="2"/>
        <v>0.30666666666666664</v>
      </c>
      <c r="O23" s="8">
        <f t="shared" si="3"/>
        <v>0.33094658553076406</v>
      </c>
    </row>
    <row r="24" spans="1:15" x14ac:dyDescent="0.2">
      <c r="A24" s="71" t="s">
        <v>39</v>
      </c>
      <c r="B24" s="8">
        <v>0.88524590163934425</v>
      </c>
      <c r="C24" s="8">
        <v>0.38297872340425532</v>
      </c>
      <c r="D24" s="8">
        <v>0.80408791897253828</v>
      </c>
      <c r="E24" s="8">
        <v>0.53465346534653468</v>
      </c>
      <c r="F24" s="9">
        <v>0.62</v>
      </c>
      <c r="G24" s="13">
        <v>0.89408099688473497</v>
      </c>
      <c r="H24" s="8">
        <v>0.98843930635838151</v>
      </c>
      <c r="I24" s="8">
        <v>0.40235294117647058</v>
      </c>
      <c r="J24" s="8">
        <v>0.7741156670440088</v>
      </c>
      <c r="K24" s="8">
        <v>0.57190635451505012</v>
      </c>
      <c r="L24" s="9">
        <v>0.86</v>
      </c>
      <c r="M24" s="13">
        <v>0.83333333333333304</v>
      </c>
      <c r="N24" s="9">
        <f t="shared" si="2"/>
        <v>0.24</v>
      </c>
      <c r="O24" s="8">
        <f t="shared" si="3"/>
        <v>3.7252889168515435E-2</v>
      </c>
    </row>
    <row r="25" spans="1:15" x14ac:dyDescent="0.2">
      <c r="A25" s="71" t="s">
        <v>43</v>
      </c>
      <c r="B25" s="10">
        <v>1</v>
      </c>
      <c r="C25" s="8">
        <v>0.22857142857142856</v>
      </c>
      <c r="D25" s="8">
        <v>0.70376175548589348</v>
      </c>
      <c r="E25" s="8">
        <v>0.37209302325581395</v>
      </c>
      <c r="F25" s="9">
        <v>0.52666666666666662</v>
      </c>
      <c r="G25" s="13">
        <v>0.56332568293775098</v>
      </c>
      <c r="H25" s="10">
        <v>1</v>
      </c>
      <c r="I25" s="8">
        <v>0.51744186046511631</v>
      </c>
      <c r="J25" s="8">
        <v>0.8548951048951049</v>
      </c>
      <c r="K25" s="8">
        <v>0.68199233716475094</v>
      </c>
      <c r="L25" s="9">
        <v>0.85333333333333339</v>
      </c>
      <c r="M25" s="13">
        <v>0.84913471360100501</v>
      </c>
      <c r="N25" s="9">
        <f t="shared" si="2"/>
        <v>0.32666666666666677</v>
      </c>
      <c r="O25" s="8">
        <f t="shared" si="3"/>
        <v>0.30989931390893699</v>
      </c>
    </row>
    <row r="26" spans="1:15" x14ac:dyDescent="0.2">
      <c r="A26" s="71" t="s">
        <v>37</v>
      </c>
      <c r="B26" s="8">
        <v>0.76351351351351349</v>
      </c>
      <c r="C26" s="8">
        <v>0.45934959349593496</v>
      </c>
      <c r="D26" s="8">
        <v>0.77129164047768706</v>
      </c>
      <c r="E26" s="8">
        <v>0.57360406091370564</v>
      </c>
      <c r="F26" s="9">
        <v>0.76666666666666672</v>
      </c>
      <c r="G26" s="13">
        <v>0.89717425431711095</v>
      </c>
      <c r="H26" s="8">
        <v>0.96511627906976749</v>
      </c>
      <c r="I26" s="8">
        <v>0.45231607629427795</v>
      </c>
      <c r="J26" s="8">
        <v>0.80868270700893219</v>
      </c>
      <c r="K26" s="8">
        <v>0.61595547309833021</v>
      </c>
      <c r="L26" s="9">
        <v>0.88666666666666671</v>
      </c>
      <c r="M26" s="13">
        <v>0.83047945205479401</v>
      </c>
      <c r="N26" s="9">
        <f t="shared" si="2"/>
        <v>0.12</v>
      </c>
      <c r="O26" s="8">
        <f t="shared" si="3"/>
        <v>4.2351412184624571E-2</v>
      </c>
    </row>
    <row r="27" spans="1:15" x14ac:dyDescent="0.2">
      <c r="A27" s="71" t="s">
        <v>41</v>
      </c>
      <c r="B27" s="8">
        <v>0.8413793103448276</v>
      </c>
      <c r="C27" s="10">
        <v>1</v>
      </c>
      <c r="D27" s="8">
        <v>0.92068965517241375</v>
      </c>
      <c r="E27" s="8">
        <v>0.91385767790262173</v>
      </c>
      <c r="F27" s="9">
        <v>0.70666666666666667</v>
      </c>
      <c r="G27" s="12">
        <v>0.999999999999999</v>
      </c>
      <c r="H27" s="8">
        <v>0.93814432989690721</v>
      </c>
      <c r="I27" s="10">
        <v>0.96296296296296291</v>
      </c>
      <c r="J27" s="8">
        <v>0.96277720091967667</v>
      </c>
      <c r="K27" s="8">
        <v>0.95039164490861616</v>
      </c>
      <c r="L27" s="11">
        <v>0.92666666666666664</v>
      </c>
      <c r="M27" s="12">
        <v>0.99383802816901401</v>
      </c>
      <c r="N27" s="9">
        <f t="shared" si="2"/>
        <v>0.21999999999999997</v>
      </c>
      <c r="O27" s="8">
        <f t="shared" si="3"/>
        <v>3.6533967005994428E-2</v>
      </c>
    </row>
    <row r="28" spans="1:15" x14ac:dyDescent="0.2">
      <c r="J28" s="8"/>
    </row>
    <row r="29" spans="1:15" x14ac:dyDescent="0.2">
      <c r="J29" s="8"/>
    </row>
    <row r="30" spans="1:15" x14ac:dyDescent="0.2">
      <c r="J30" s="8"/>
    </row>
  </sheetData>
  <mergeCells count="2">
    <mergeCell ref="B1:G1"/>
    <mergeCell ref="H1:M1"/>
  </mergeCell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B20F3-B553-5247-A407-73D8B107D2E7}">
  <dimension ref="A1:Q12"/>
  <sheetViews>
    <sheetView workbookViewId="0">
      <selection activeCell="K33" sqref="K33"/>
    </sheetView>
  </sheetViews>
  <sheetFormatPr baseColWidth="10" defaultRowHeight="16" x14ac:dyDescent="0.2"/>
  <cols>
    <col min="1" max="1" width="8.83203125" bestFit="1" customWidth="1"/>
    <col min="2" max="2" width="8.6640625" bestFit="1" customWidth="1"/>
    <col min="3" max="3" width="6.1640625" bestFit="1" customWidth="1"/>
    <col min="4" max="4" width="12" bestFit="1" customWidth="1"/>
    <col min="5" max="5" width="4.1640625" bestFit="1" customWidth="1"/>
    <col min="6" max="6" width="3.1640625" bestFit="1" customWidth="1"/>
    <col min="7" max="8" width="4.1640625" bestFit="1" customWidth="1"/>
    <col min="9" max="10" width="9.1640625" bestFit="1" customWidth="1"/>
    <col min="11" max="11" width="8.33203125" bestFit="1" customWidth="1"/>
    <col min="12" max="12" width="8.1640625" bestFit="1" customWidth="1"/>
    <col min="13" max="13" width="7.6640625" bestFit="1" customWidth="1"/>
    <col min="14" max="14" width="7.33203125" bestFit="1" customWidth="1"/>
    <col min="15" max="15" width="7.6640625" bestFit="1" customWidth="1"/>
  </cols>
  <sheetData>
    <row r="1" spans="1:17" x14ac:dyDescent="0.2">
      <c r="A1" s="61" t="s">
        <v>252</v>
      </c>
      <c r="B1" s="61" t="s">
        <v>209</v>
      </c>
      <c r="C1" s="61" t="s">
        <v>210</v>
      </c>
      <c r="D1" s="61" t="s">
        <v>1</v>
      </c>
      <c r="E1" s="61" t="s">
        <v>2</v>
      </c>
      <c r="F1" s="61" t="s">
        <v>3</v>
      </c>
      <c r="G1" s="61" t="s">
        <v>4</v>
      </c>
      <c r="H1" s="61" t="s">
        <v>5</v>
      </c>
      <c r="I1" s="61" t="s">
        <v>6</v>
      </c>
      <c r="J1" s="61" t="s">
        <v>7</v>
      </c>
      <c r="K1" s="61" t="s">
        <v>8</v>
      </c>
      <c r="L1" s="61" t="s">
        <v>9</v>
      </c>
      <c r="M1" s="61" t="s">
        <v>10</v>
      </c>
      <c r="N1" s="61" t="s">
        <v>178</v>
      </c>
      <c r="O1" s="61" t="s">
        <v>241</v>
      </c>
    </row>
    <row r="2" spans="1:17" x14ac:dyDescent="0.2">
      <c r="A2" s="65">
        <v>0.5</v>
      </c>
      <c r="B2">
        <v>4</v>
      </c>
      <c r="C2">
        <v>146</v>
      </c>
      <c r="D2">
        <v>702</v>
      </c>
      <c r="E2">
        <v>188</v>
      </c>
      <c r="F2">
        <v>0</v>
      </c>
      <c r="G2">
        <v>514</v>
      </c>
      <c r="H2">
        <v>48</v>
      </c>
      <c r="I2" s="8">
        <v>1</v>
      </c>
      <c r="J2" s="8">
        <v>8.5409252669039148E-2</v>
      </c>
      <c r="K2" s="8">
        <v>0.26780626780626782</v>
      </c>
      <c r="L2" s="8">
        <v>0.31466666666666665</v>
      </c>
      <c r="M2" s="8">
        <v>0.42247191011235957</v>
      </c>
      <c r="N2" s="9">
        <v>0.90666666666666662</v>
      </c>
      <c r="O2" s="9">
        <v>0.90666666666666662</v>
      </c>
      <c r="Q2" s="65"/>
    </row>
    <row r="3" spans="1:17" x14ac:dyDescent="0.2">
      <c r="A3" s="65">
        <v>0.55000000000000004</v>
      </c>
      <c r="B3">
        <v>8</v>
      </c>
      <c r="C3">
        <v>142</v>
      </c>
      <c r="D3">
        <v>648</v>
      </c>
      <c r="E3">
        <v>186</v>
      </c>
      <c r="F3">
        <v>2</v>
      </c>
      <c r="G3">
        <v>462</v>
      </c>
      <c r="H3">
        <v>100</v>
      </c>
      <c r="I3" s="8">
        <v>0.98936170212765961</v>
      </c>
      <c r="J3" s="8">
        <v>0.17793594306049823</v>
      </c>
      <c r="K3" s="8">
        <v>0.28703703703703703</v>
      </c>
      <c r="L3" s="8">
        <v>0.38133333333333336</v>
      </c>
      <c r="M3" s="8">
        <v>0.44497607655502391</v>
      </c>
      <c r="N3" s="9">
        <v>0.89333333333333331</v>
      </c>
      <c r="O3" s="9">
        <v>0.90666666666666662</v>
      </c>
      <c r="Q3" s="65"/>
    </row>
    <row r="4" spans="1:17" x14ac:dyDescent="0.2">
      <c r="A4" s="65">
        <v>0.6</v>
      </c>
      <c r="B4">
        <v>11</v>
      </c>
      <c r="C4">
        <v>139</v>
      </c>
      <c r="D4">
        <v>602</v>
      </c>
      <c r="E4">
        <v>185</v>
      </c>
      <c r="F4">
        <v>3</v>
      </c>
      <c r="G4">
        <v>417</v>
      </c>
      <c r="H4">
        <v>145</v>
      </c>
      <c r="I4" s="8">
        <v>0.98404255319148937</v>
      </c>
      <c r="J4" s="8">
        <v>0.25800711743772242</v>
      </c>
      <c r="K4" s="8">
        <v>0.30730897009966779</v>
      </c>
      <c r="L4" s="8">
        <v>0.44</v>
      </c>
      <c r="M4" s="8">
        <v>0.46835443037974683</v>
      </c>
      <c r="N4" s="9">
        <v>0.88666666666666671</v>
      </c>
      <c r="O4" s="9">
        <v>0.90666666666666662</v>
      </c>
      <c r="Q4" s="65"/>
    </row>
    <row r="5" spans="1:17" x14ac:dyDescent="0.2">
      <c r="A5" s="65">
        <v>0.65</v>
      </c>
      <c r="B5">
        <v>14</v>
      </c>
      <c r="C5">
        <v>136</v>
      </c>
      <c r="D5">
        <v>509</v>
      </c>
      <c r="E5">
        <v>183</v>
      </c>
      <c r="F5">
        <v>5</v>
      </c>
      <c r="G5">
        <v>326</v>
      </c>
      <c r="H5">
        <v>236</v>
      </c>
      <c r="I5" s="8">
        <v>0.97340425531914898</v>
      </c>
      <c r="J5" s="8">
        <v>0.41992882562277578</v>
      </c>
      <c r="K5" s="8">
        <v>0.35952848722986247</v>
      </c>
      <c r="L5" s="8">
        <v>0.55866666666666664</v>
      </c>
      <c r="M5" s="8">
        <v>0.52510760401721668</v>
      </c>
      <c r="N5" s="9">
        <v>0.87333333333333329</v>
      </c>
      <c r="O5" s="9">
        <v>0.90666666666666662</v>
      </c>
      <c r="Q5" s="65"/>
    </row>
    <row r="6" spans="1:17" x14ac:dyDescent="0.2">
      <c r="A6" s="65">
        <v>0.7</v>
      </c>
      <c r="B6">
        <v>18</v>
      </c>
      <c r="C6">
        <v>132</v>
      </c>
      <c r="D6">
        <v>480</v>
      </c>
      <c r="E6">
        <v>183</v>
      </c>
      <c r="F6">
        <v>5</v>
      </c>
      <c r="G6">
        <v>297</v>
      </c>
      <c r="H6">
        <v>265</v>
      </c>
      <c r="I6" s="8">
        <v>0.97340425531914898</v>
      </c>
      <c r="J6" s="8">
        <v>0.47153024911032027</v>
      </c>
      <c r="K6" s="8">
        <v>0.38124999999999998</v>
      </c>
      <c r="L6" s="8">
        <v>0.59733333333333338</v>
      </c>
      <c r="M6" s="8">
        <v>0.54790419161676651</v>
      </c>
      <c r="N6" s="9">
        <v>0.87333333333333329</v>
      </c>
      <c r="O6" s="9">
        <v>0.90666666666666662</v>
      </c>
      <c r="Q6" s="65"/>
    </row>
    <row r="7" spans="1:17" x14ac:dyDescent="0.2">
      <c r="A7" s="65">
        <v>0.75</v>
      </c>
      <c r="B7">
        <v>18</v>
      </c>
      <c r="C7">
        <v>132</v>
      </c>
      <c r="D7">
        <v>422</v>
      </c>
      <c r="E7">
        <v>183</v>
      </c>
      <c r="F7">
        <v>5</v>
      </c>
      <c r="G7">
        <v>239</v>
      </c>
      <c r="H7">
        <v>323</v>
      </c>
      <c r="I7" s="8">
        <v>0.97340425531914898</v>
      </c>
      <c r="J7" s="8">
        <v>0.57473309608540923</v>
      </c>
      <c r="K7" s="8">
        <v>0.43364928909952605</v>
      </c>
      <c r="L7" s="8">
        <v>0.67466666666666664</v>
      </c>
      <c r="M7" s="8">
        <v>0.6</v>
      </c>
      <c r="N7" s="9">
        <v>0.87333333333333329</v>
      </c>
      <c r="O7" s="9">
        <v>0.90666666666666662</v>
      </c>
      <c r="Q7" s="65"/>
    </row>
    <row r="8" spans="1:17" x14ac:dyDescent="0.2">
      <c r="A8" s="65">
        <v>0.8</v>
      </c>
      <c r="B8">
        <v>18</v>
      </c>
      <c r="C8">
        <v>132</v>
      </c>
      <c r="D8">
        <v>372</v>
      </c>
      <c r="E8">
        <v>183</v>
      </c>
      <c r="F8">
        <v>5</v>
      </c>
      <c r="G8">
        <v>189</v>
      </c>
      <c r="H8">
        <v>373</v>
      </c>
      <c r="I8" s="8">
        <v>0.97340425531914898</v>
      </c>
      <c r="J8" s="8">
        <v>0.66370106761565839</v>
      </c>
      <c r="K8" s="8">
        <v>0.49193548387096775</v>
      </c>
      <c r="L8" s="8">
        <v>0.74133333333333329</v>
      </c>
      <c r="M8" s="8">
        <v>0.65357142857142858</v>
      </c>
      <c r="N8" s="9">
        <v>0.87333333333333329</v>
      </c>
      <c r="O8" s="9">
        <v>0.90666666666666662</v>
      </c>
      <c r="Q8" s="65"/>
    </row>
    <row r="9" spans="1:17" x14ac:dyDescent="0.2">
      <c r="A9" s="65">
        <v>0.85</v>
      </c>
      <c r="B9">
        <v>19</v>
      </c>
      <c r="C9">
        <v>131</v>
      </c>
      <c r="D9">
        <v>271</v>
      </c>
      <c r="E9">
        <v>181</v>
      </c>
      <c r="F9">
        <v>7</v>
      </c>
      <c r="G9">
        <v>90</v>
      </c>
      <c r="H9">
        <v>472</v>
      </c>
      <c r="I9" s="8">
        <v>0.96276595744680848</v>
      </c>
      <c r="J9" s="8">
        <v>0.83985765124555156</v>
      </c>
      <c r="K9" s="8">
        <v>0.66789667896678961</v>
      </c>
      <c r="L9" s="8">
        <v>0.8706666666666667</v>
      </c>
      <c r="M9" s="8">
        <v>0.78867102396514166</v>
      </c>
      <c r="N9" s="9">
        <v>0.8666666666666667</v>
      </c>
      <c r="O9" s="9">
        <v>0.90666666666666662</v>
      </c>
      <c r="Q9" s="65"/>
    </row>
    <row r="10" spans="1:17" x14ac:dyDescent="0.2">
      <c r="A10" s="65">
        <v>0.9</v>
      </c>
      <c r="B10">
        <v>19</v>
      </c>
      <c r="C10">
        <v>131</v>
      </c>
      <c r="D10">
        <v>200</v>
      </c>
      <c r="E10">
        <v>181</v>
      </c>
      <c r="F10">
        <v>7</v>
      </c>
      <c r="G10">
        <v>19</v>
      </c>
      <c r="H10">
        <v>543</v>
      </c>
      <c r="I10" s="8">
        <v>0.96276595744680848</v>
      </c>
      <c r="J10" s="8">
        <v>0.96619217081850539</v>
      </c>
      <c r="K10" s="8">
        <v>0.90500000000000003</v>
      </c>
      <c r="L10" s="8">
        <v>0.96533333333333338</v>
      </c>
      <c r="M10" s="8">
        <v>0.9329896907216495</v>
      </c>
      <c r="N10" s="9">
        <v>0.8666666666666667</v>
      </c>
      <c r="O10" s="9">
        <v>0.90666666666666662</v>
      </c>
      <c r="Q10" s="65"/>
    </row>
    <row r="11" spans="1:17" x14ac:dyDescent="0.2">
      <c r="A11" s="65">
        <v>0.95</v>
      </c>
      <c r="B11">
        <v>19</v>
      </c>
      <c r="C11">
        <v>131</v>
      </c>
      <c r="D11">
        <v>189</v>
      </c>
      <c r="E11">
        <v>181</v>
      </c>
      <c r="F11">
        <v>7</v>
      </c>
      <c r="G11">
        <v>8</v>
      </c>
      <c r="H11">
        <v>554</v>
      </c>
      <c r="I11" s="8">
        <v>0.96276595744680848</v>
      </c>
      <c r="J11" s="8">
        <v>0.98576512455516019</v>
      </c>
      <c r="K11" s="8">
        <v>0.95767195767195767</v>
      </c>
      <c r="L11" s="8">
        <v>0.98</v>
      </c>
      <c r="M11" s="8">
        <v>0.96021220159151188</v>
      </c>
      <c r="N11" s="9">
        <v>0.8666666666666667</v>
      </c>
      <c r="O11" s="9">
        <v>0.90666666666666662</v>
      </c>
      <c r="Q11" s="65"/>
    </row>
    <row r="12" spans="1:17" x14ac:dyDescent="0.2">
      <c r="A12" s="65">
        <v>0.99</v>
      </c>
      <c r="B12">
        <v>19</v>
      </c>
      <c r="C12">
        <v>131</v>
      </c>
      <c r="D12">
        <v>189</v>
      </c>
      <c r="E12">
        <v>181</v>
      </c>
      <c r="F12">
        <v>7</v>
      </c>
      <c r="G12">
        <v>8</v>
      </c>
      <c r="H12">
        <v>554</v>
      </c>
      <c r="I12" s="8">
        <v>0.96276595744680848</v>
      </c>
      <c r="J12" s="8">
        <v>0.98576512455516019</v>
      </c>
      <c r="K12" s="8">
        <v>0.95767195767195767</v>
      </c>
      <c r="L12" s="8">
        <v>0.98</v>
      </c>
      <c r="M12" s="8">
        <v>0.96021220159151188</v>
      </c>
      <c r="N12" s="9">
        <v>0.8666666666666667</v>
      </c>
      <c r="O12" s="9">
        <v>0.90666666666666662</v>
      </c>
      <c r="Q12" s="65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Sandbox</vt:lpstr>
      <vt:lpstr>Merged</vt:lpstr>
      <vt:lpstr>Extra Data</vt:lpstr>
      <vt:lpstr>Stratch Space</vt:lpstr>
      <vt:lpstr>Sheet9</vt:lpstr>
      <vt:lpstr>Top Drugs vs Random</vt:lpstr>
      <vt:lpstr>Good vs Bad Spelling</vt:lpstr>
      <vt:lpstr>No PP vs PP</vt:lpstr>
      <vt:lpstr>Threshold Tuning</vt:lpstr>
      <vt:lpstr>Limit Tuning</vt:lpstr>
      <vt:lpstr>Example candidate matches</vt:lpstr>
      <vt:lpstr>Example Unordered</vt:lpstr>
      <vt:lpstr>Common Misspellings</vt:lpstr>
      <vt:lpstr>AMIA Abstract</vt:lpstr>
      <vt:lpstr>AMIA Poster 1</vt:lpstr>
      <vt:lpstr>AMIA Poster 2</vt:lpstr>
      <vt:lpstr>AMIA Poster 3</vt:lpstr>
      <vt:lpstr>AMIA Poster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Joshua Butler, MD</cp:lastModifiedBy>
  <cp:lastPrinted>2020-09-06T16:02:47Z</cp:lastPrinted>
  <dcterms:created xsi:type="dcterms:W3CDTF">2020-03-25T17:49:11Z</dcterms:created>
  <dcterms:modified xsi:type="dcterms:W3CDTF">2021-01-03T16:15:07Z</dcterms:modified>
</cp:coreProperties>
</file>