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butl20\PyCharmProjects\nlp-bnf-atc-mapping\output\"/>
    </mc:Choice>
  </mc:AlternateContent>
  <bookViews>
    <workbookView xWindow="135" yWindow="465" windowWidth="37755" windowHeight="20580"/>
  </bookViews>
  <sheets>
    <sheet name="Combined" sheetId="2" r:id="rId1"/>
    <sheet name="No PP, clean" sheetId="13" r:id="rId2"/>
    <sheet name="Without Stop Words" sheetId="1" r:id="rId3"/>
    <sheet name="Example candidate matches" sheetId="19" r:id="rId4"/>
    <sheet name="Table 2" sheetId="10" r:id="rId5"/>
    <sheet name="Table 2 (2)" sheetId="18" r:id="rId6"/>
    <sheet name="Table 3" sheetId="11" r:id="rId7"/>
    <sheet name="Table 4" sheetId="14" r:id="rId8"/>
    <sheet name="Table 5" sheetId="20" r:id="rId9"/>
    <sheet name="AMIA Abstract" sheetId="8" r:id="rId10"/>
    <sheet name="Common Misspellings" sheetId="7" r:id="rId11"/>
    <sheet name="Chart1" sheetId="4" r:id="rId12"/>
    <sheet name="Chart1 (2)" sheetId="5" r:id="rId13"/>
    <sheet name="Chart1 (3)" sheetId="6" r:id="rId14"/>
  </sheets>
  <definedNames>
    <definedName name="_xlnm._FilterDatabase" localSheetId="10" hidden="1">'Common Misspellings'!$A$1:$C$56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9" i="2" l="1"/>
  <c r="M60" i="2"/>
  <c r="M61" i="2"/>
  <c r="M62" i="2"/>
  <c r="M63" i="2"/>
  <c r="M64" i="2"/>
  <c r="M65" i="2"/>
  <c r="M66" i="2"/>
  <c r="M67" i="2"/>
  <c r="M68" i="2"/>
  <c r="M69" i="2"/>
  <c r="M70" i="2"/>
  <c r="M33" i="2"/>
  <c r="M34" i="2"/>
  <c r="M35" i="2"/>
  <c r="M36" i="2"/>
  <c r="M37" i="2"/>
  <c r="M38" i="2"/>
  <c r="M39" i="2"/>
  <c r="M40" i="2"/>
  <c r="M41" i="2"/>
  <c r="M42" i="2"/>
  <c r="M43" i="2"/>
  <c r="M44" i="2"/>
  <c r="M9" i="2"/>
  <c r="M10" i="2"/>
  <c r="M11" i="2"/>
  <c r="M12" i="2"/>
  <c r="M13" i="2"/>
  <c r="M22" i="2"/>
  <c r="M23" i="2"/>
  <c r="M24" i="2"/>
  <c r="M25" i="2"/>
  <c r="M26" i="2"/>
  <c r="M27" i="2"/>
  <c r="M28" i="2"/>
  <c r="M29" i="2"/>
  <c r="M3" i="2"/>
  <c r="M4" i="2"/>
  <c r="M5" i="2"/>
  <c r="M6" i="2"/>
  <c r="M7" i="2"/>
  <c r="M8" i="2"/>
  <c r="M14" i="2"/>
  <c r="M15" i="2"/>
  <c r="M16" i="2"/>
  <c r="M17" i="2"/>
  <c r="M18" i="2"/>
  <c r="M19" i="2"/>
  <c r="M20" i="2"/>
  <c r="M21" i="2"/>
  <c r="M2" i="2"/>
  <c r="U60" i="2" l="1"/>
  <c r="U61" i="2"/>
  <c r="U62" i="2"/>
  <c r="U63" i="2"/>
  <c r="U64" i="2"/>
  <c r="U65" i="2"/>
  <c r="U66" i="2"/>
  <c r="U67" i="2"/>
  <c r="U68" i="2"/>
  <c r="U69" i="2"/>
  <c r="U70" i="2"/>
  <c r="U59" i="2"/>
  <c r="U34" i="2"/>
  <c r="U35" i="2"/>
  <c r="U36" i="2"/>
  <c r="U37" i="2"/>
  <c r="U38" i="2"/>
  <c r="U39" i="2"/>
  <c r="U40" i="2"/>
  <c r="U41" i="2"/>
  <c r="U42" i="2"/>
  <c r="U43" i="2"/>
  <c r="U44" i="2"/>
  <c r="U33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2" i="2"/>
  <c r="T4" i="1"/>
  <c r="T5" i="1"/>
  <c r="T6" i="1"/>
  <c r="T7" i="1"/>
  <c r="T8" i="1"/>
  <c r="T9" i="1"/>
  <c r="T11" i="1"/>
  <c r="T12" i="1"/>
  <c r="T13" i="1"/>
  <c r="T14" i="1"/>
  <c r="T15" i="1"/>
  <c r="T17" i="1"/>
  <c r="T18" i="1"/>
  <c r="T19" i="1"/>
  <c r="T20" i="1"/>
  <c r="T21" i="1"/>
  <c r="T22" i="1"/>
  <c r="T23" i="1"/>
  <c r="T24" i="1"/>
  <c r="T26" i="1"/>
  <c r="T27" i="1"/>
  <c r="T28" i="1"/>
  <c r="T29" i="1"/>
  <c r="T30" i="1"/>
  <c r="T31" i="1"/>
  <c r="T32" i="1"/>
  <c r="T33" i="1"/>
  <c r="T2" i="1"/>
  <c r="T19" i="10" l="1"/>
  <c r="T18" i="10"/>
  <c r="T17" i="10"/>
  <c r="U17" i="10" s="1"/>
  <c r="T16" i="10"/>
  <c r="T15" i="10"/>
  <c r="T14" i="10"/>
  <c r="T10" i="10"/>
  <c r="V10" i="10" s="1"/>
  <c r="T9" i="10"/>
  <c r="T8" i="10"/>
  <c r="U8" i="10" s="1"/>
  <c r="T7" i="10"/>
  <c r="T6" i="10"/>
  <c r="V6" i="10" s="1"/>
  <c r="T5" i="10"/>
  <c r="W6" i="10" l="1"/>
  <c r="Y6" i="10" s="1"/>
  <c r="V15" i="10"/>
  <c r="X15" i="10" s="1"/>
  <c r="V8" i="10"/>
  <c r="X8" i="10" s="1"/>
  <c r="W9" i="10"/>
  <c r="Y9" i="10" s="1"/>
  <c r="W18" i="10"/>
  <c r="Y18" i="10" s="1"/>
  <c r="W10" i="10"/>
  <c r="Y10" i="10" s="1"/>
  <c r="V17" i="10"/>
  <c r="X17" i="10" s="1"/>
  <c r="U5" i="10"/>
  <c r="U7" i="10"/>
  <c r="W8" i="10"/>
  <c r="Y8" i="10" s="1"/>
  <c r="U14" i="10"/>
  <c r="U16" i="10"/>
  <c r="W17" i="10"/>
  <c r="Y17" i="10" s="1"/>
  <c r="V5" i="10"/>
  <c r="X5" i="10" s="1"/>
  <c r="V7" i="10"/>
  <c r="X7" i="10" s="1"/>
  <c r="V14" i="10"/>
  <c r="X14" i="10" s="1"/>
  <c r="V16" i="10"/>
  <c r="X16" i="10" s="1"/>
  <c r="W5" i="10"/>
  <c r="Y5" i="10" s="1"/>
  <c r="U6" i="10"/>
  <c r="W7" i="10"/>
  <c r="Y7" i="10" s="1"/>
  <c r="U10" i="10"/>
  <c r="W14" i="10"/>
  <c r="Y14" i="10" s="1"/>
  <c r="U15" i="10"/>
  <c r="W16" i="10"/>
  <c r="Y16" i="10" s="1"/>
  <c r="U19" i="10"/>
  <c r="V19" i="10"/>
  <c r="X19" i="10" s="1"/>
  <c r="U9" i="10"/>
  <c r="W15" i="10"/>
  <c r="Y15" i="10" s="1"/>
  <c r="U18" i="10"/>
  <c r="W19" i="10"/>
  <c r="Y19" i="10" s="1"/>
  <c r="X6" i="10"/>
  <c r="V9" i="10"/>
  <c r="X9" i="10" s="1"/>
  <c r="X10" i="10"/>
  <c r="V18" i="10"/>
  <c r="X18" i="10" s="1"/>
  <c r="V34" i="2"/>
  <c r="V35" i="2"/>
  <c r="W39" i="2"/>
  <c r="V70" i="2"/>
  <c r="W66" i="2"/>
  <c r="Y66" i="2" s="1"/>
  <c r="W68" i="2"/>
  <c r="Y68" i="2" s="1"/>
  <c r="W69" i="2"/>
  <c r="Y69" i="2" s="1"/>
  <c r="V67" i="2"/>
  <c r="W59" i="2"/>
  <c r="Y59" i="2" s="1"/>
  <c r="W63" i="2"/>
  <c r="Y63" i="2" s="1"/>
  <c r="V60" i="2"/>
  <c r="V61" i="2"/>
  <c r="V65" i="2"/>
  <c r="V62" i="2"/>
  <c r="W38" i="2" l="1"/>
  <c r="V68" i="2"/>
  <c r="V39" i="2"/>
  <c r="W37" i="2"/>
  <c r="V38" i="2"/>
  <c r="W36" i="2"/>
  <c r="V37" i="2"/>
  <c r="W35" i="2"/>
  <c r="V36" i="2"/>
  <c r="W34" i="2"/>
  <c r="X68" i="2"/>
  <c r="Z68" i="2" s="1"/>
  <c r="V69" i="2"/>
  <c r="X59" i="2"/>
  <c r="Z59" i="2" s="1"/>
  <c r="X64" i="2"/>
  <c r="X67" i="2"/>
  <c r="Z67" i="2" s="1"/>
  <c r="W67" i="2"/>
  <c r="Y67" i="2" s="1"/>
  <c r="X66" i="2"/>
  <c r="Z66" i="2" s="1"/>
  <c r="X70" i="2"/>
  <c r="Z70" i="2" s="1"/>
  <c r="V66" i="2"/>
  <c r="W70" i="2"/>
  <c r="Y70" i="2" s="1"/>
  <c r="X69" i="2"/>
  <c r="Z69" i="2" s="1"/>
  <c r="X63" i="2"/>
  <c r="W62" i="2"/>
  <c r="Y62" i="2" s="1"/>
  <c r="W65" i="2"/>
  <c r="Y65" i="2" s="1"/>
  <c r="W61" i="2"/>
  <c r="Y61" i="2" s="1"/>
  <c r="W64" i="2"/>
  <c r="Y64" i="2" s="1"/>
  <c r="W60" i="2"/>
  <c r="Y60" i="2" s="1"/>
  <c r="X62" i="2"/>
  <c r="X65" i="2"/>
  <c r="X61" i="2"/>
  <c r="V59" i="2"/>
  <c r="X60" i="2"/>
  <c r="V63" i="2"/>
  <c r="V64" i="2"/>
  <c r="W44" i="2" l="1"/>
  <c r="W40" i="2"/>
  <c r="W33" i="2" l="1"/>
  <c r="Y37" i="2"/>
  <c r="X34" i="2"/>
  <c r="Z34" i="2" s="1"/>
  <c r="Y36" i="2"/>
  <c r="X36" i="2"/>
  <c r="Z36" i="2" s="1"/>
  <c r="X38" i="2"/>
  <c r="Z38" i="2" s="1"/>
  <c r="Y34" i="2"/>
  <c r="Y39" i="2"/>
  <c r="X37" i="2"/>
  <c r="Z37" i="2" s="1"/>
  <c r="Y38" i="2"/>
  <c r="Y35" i="2"/>
  <c r="X35" i="2"/>
  <c r="Z35" i="2" s="1"/>
  <c r="X39" i="2"/>
  <c r="Z39" i="2" s="1"/>
  <c r="Z63" i="2"/>
  <c r="Z64" i="2"/>
  <c r="Z62" i="2"/>
  <c r="Z65" i="2"/>
  <c r="Z60" i="2"/>
  <c r="Z61" i="2"/>
  <c r="V40" i="2"/>
  <c r="V44" i="2"/>
  <c r="X41" i="2"/>
  <c r="Z41" i="2" s="1"/>
  <c r="Y44" i="2"/>
  <c r="X33" i="2"/>
  <c r="Z33" i="2" s="1"/>
  <c r="X42" i="2"/>
  <c r="Z42" i="2" s="1"/>
  <c r="X40" i="2"/>
  <c r="Z40" i="2" s="1"/>
  <c r="V33" i="2"/>
  <c r="X43" i="2"/>
  <c r="Z43" i="2" s="1"/>
  <c r="Y40" i="2"/>
  <c r="V41" i="2"/>
  <c r="X44" i="2"/>
  <c r="Z44" i="2" s="1"/>
  <c r="Y33" i="2"/>
  <c r="W41" i="2"/>
  <c r="Y41" i="2" s="1"/>
  <c r="W43" i="2"/>
  <c r="Y43" i="2" s="1"/>
  <c r="W42" i="2"/>
  <c r="Y42" i="2" s="1"/>
  <c r="V43" i="2"/>
  <c r="V42" i="2"/>
  <c r="W6" i="2"/>
  <c r="Y6" i="2" s="1"/>
  <c r="W8" i="2"/>
  <c r="Y8" i="2" s="1"/>
  <c r="W7" i="2"/>
  <c r="Y7" i="2" s="1"/>
  <c r="W5" i="2"/>
  <c r="Y5" i="2" s="1"/>
  <c r="W3" i="2"/>
  <c r="Y3" i="2" s="1"/>
  <c r="W4" i="2"/>
  <c r="Y4" i="2" s="1"/>
  <c r="W13" i="2"/>
  <c r="Y13" i="2" s="1"/>
  <c r="W9" i="2"/>
  <c r="Y9" i="2" s="1"/>
  <c r="W10" i="2"/>
  <c r="Y10" i="2" s="1"/>
  <c r="W12" i="2"/>
  <c r="Y12" i="2" s="1"/>
  <c r="W11" i="2"/>
  <c r="Y11" i="2" s="1"/>
  <c r="W18" i="2"/>
  <c r="Y18" i="2" s="1"/>
  <c r="W15" i="2"/>
  <c r="Y15" i="2" s="1"/>
  <c r="W16" i="2"/>
  <c r="Y16" i="2" s="1"/>
  <c r="W21" i="2"/>
  <c r="Y21" i="2" s="1"/>
  <c r="W14" i="2"/>
  <c r="Y14" i="2" s="1"/>
  <c r="W20" i="2"/>
  <c r="Y20" i="2" s="1"/>
  <c r="W19" i="2"/>
  <c r="Y19" i="2" s="1"/>
  <c r="W17" i="2"/>
  <c r="Y17" i="2" s="1"/>
  <c r="W23" i="2"/>
  <c r="Y23" i="2" s="1"/>
  <c r="W29" i="2"/>
  <c r="Y29" i="2" s="1"/>
  <c r="W28" i="2"/>
  <c r="Y28" i="2" s="1"/>
  <c r="W22" i="2"/>
  <c r="Y22" i="2" s="1"/>
  <c r="W24" i="2"/>
  <c r="Y24" i="2" s="1"/>
  <c r="W26" i="2"/>
  <c r="Y26" i="2" s="1"/>
  <c r="W25" i="2"/>
  <c r="Y25" i="2" s="1"/>
  <c r="W27" i="2"/>
  <c r="Y27" i="2" s="1"/>
  <c r="W2" i="2"/>
  <c r="Y2" i="2" s="1"/>
  <c r="X3" i="1" l="1"/>
  <c r="X9" i="1"/>
  <c r="X10" i="1"/>
  <c r="X11" i="1"/>
  <c r="X16" i="1"/>
  <c r="X19" i="1"/>
  <c r="X25" i="1"/>
  <c r="X6" i="2"/>
  <c r="Z6" i="2" s="1"/>
  <c r="X8" i="2"/>
  <c r="Z8" i="2" s="1"/>
  <c r="X7" i="2"/>
  <c r="Z7" i="2" s="1"/>
  <c r="X5" i="2"/>
  <c r="Z5" i="2" s="1"/>
  <c r="X3" i="2"/>
  <c r="Z3" i="2" s="1"/>
  <c r="X4" i="2"/>
  <c r="Z4" i="2" s="1"/>
  <c r="X13" i="2"/>
  <c r="Z13" i="2" s="1"/>
  <c r="X9" i="2"/>
  <c r="Z9" i="2" s="1"/>
  <c r="X10" i="2"/>
  <c r="Z10" i="2" s="1"/>
  <c r="X12" i="2"/>
  <c r="Z12" i="2" s="1"/>
  <c r="X11" i="2"/>
  <c r="Z11" i="2" s="1"/>
  <c r="X18" i="2"/>
  <c r="Z18" i="2" s="1"/>
  <c r="X15" i="2"/>
  <c r="Z15" i="2" s="1"/>
  <c r="X16" i="2"/>
  <c r="Z16" i="2" s="1"/>
  <c r="X21" i="2"/>
  <c r="Z21" i="2" s="1"/>
  <c r="X14" i="2"/>
  <c r="Z14" i="2" s="1"/>
  <c r="X20" i="2"/>
  <c r="Z20" i="2" s="1"/>
  <c r="X19" i="2"/>
  <c r="Z19" i="2" s="1"/>
  <c r="X17" i="2"/>
  <c r="Z17" i="2" s="1"/>
  <c r="X23" i="2"/>
  <c r="Z23" i="2" s="1"/>
  <c r="X29" i="2"/>
  <c r="Z29" i="2" s="1"/>
  <c r="X28" i="2"/>
  <c r="Z28" i="2" s="1"/>
  <c r="X22" i="2"/>
  <c r="Z22" i="2" s="1"/>
  <c r="X24" i="2"/>
  <c r="Z24" i="2" s="1"/>
  <c r="X26" i="2"/>
  <c r="Z26" i="2" s="1"/>
  <c r="X25" i="2"/>
  <c r="Z25" i="2" s="1"/>
  <c r="X27" i="2"/>
  <c r="Z27" i="2" s="1"/>
  <c r="X2" i="2"/>
  <c r="Z2" i="2" s="1"/>
  <c r="W7" i="1"/>
  <c r="W15" i="1"/>
  <c r="W23" i="1"/>
  <c r="W31" i="1"/>
  <c r="U4" i="1"/>
  <c r="U9" i="1"/>
  <c r="U11" i="1"/>
  <c r="U12" i="1"/>
  <c r="U13" i="1"/>
  <c r="U19" i="1"/>
  <c r="U20" i="1"/>
  <c r="U21" i="1"/>
  <c r="U22" i="1"/>
  <c r="U28" i="1"/>
  <c r="U29" i="1"/>
  <c r="U30" i="1"/>
  <c r="U31" i="1"/>
  <c r="X4" i="1"/>
  <c r="U5" i="1"/>
  <c r="X6" i="1"/>
  <c r="X7" i="1"/>
  <c r="W8" i="1"/>
  <c r="V9" i="1"/>
  <c r="V11" i="1"/>
  <c r="X12" i="1"/>
  <c r="X13" i="1"/>
  <c r="U14" i="1"/>
  <c r="U15" i="1"/>
  <c r="U17" i="1"/>
  <c r="W18" i="1"/>
  <c r="V19" i="1"/>
  <c r="X20" i="1"/>
  <c r="X21" i="1"/>
  <c r="X22" i="1"/>
  <c r="U23" i="1"/>
  <c r="W24" i="1"/>
  <c r="W26" i="1"/>
  <c r="W27" i="1"/>
  <c r="X28" i="1"/>
  <c r="X29" i="1"/>
  <c r="X30" i="1"/>
  <c r="V31" i="1"/>
  <c r="W32" i="1"/>
  <c r="X33" i="1"/>
  <c r="W16" i="1"/>
  <c r="X26" i="1" l="1"/>
  <c r="V15" i="1"/>
  <c r="W5" i="1"/>
  <c r="V23" i="1"/>
  <c r="W12" i="1"/>
  <c r="X24" i="1"/>
  <c r="V18" i="1"/>
  <c r="X27" i="1"/>
  <c r="V2" i="1"/>
  <c r="V7" i="1"/>
  <c r="W30" i="1"/>
  <c r="W14" i="1"/>
  <c r="W6" i="1"/>
  <c r="X2" i="1"/>
  <c r="W21" i="1"/>
  <c r="V27" i="1"/>
  <c r="V8" i="1"/>
  <c r="V17" i="1"/>
  <c r="W29" i="1"/>
  <c r="U27" i="1"/>
  <c r="U8" i="1"/>
  <c r="V22" i="1"/>
  <c r="V13" i="1"/>
  <c r="V4" i="1"/>
  <c r="W19" i="1"/>
  <c r="W11" i="1"/>
  <c r="W3" i="1"/>
  <c r="X31" i="1"/>
  <c r="X15" i="1"/>
  <c r="U7" i="1"/>
  <c r="V21" i="1"/>
  <c r="W2" i="1"/>
  <c r="W10" i="1"/>
  <c r="X14" i="1"/>
  <c r="U33" i="1"/>
  <c r="U24" i="1"/>
  <c r="U6" i="1"/>
  <c r="V29" i="1"/>
  <c r="V20" i="1"/>
  <c r="W33" i="1"/>
  <c r="W25" i="1"/>
  <c r="W17" i="1"/>
  <c r="W9" i="1"/>
  <c r="X5" i="1"/>
  <c r="V26" i="1"/>
  <c r="W22" i="1"/>
  <c r="X18" i="1"/>
  <c r="V33" i="1"/>
  <c r="V24" i="1"/>
  <c r="V6" i="1"/>
  <c r="W13" i="1"/>
  <c r="X17" i="1"/>
  <c r="V32" i="1"/>
  <c r="V14" i="1"/>
  <c r="V5" i="1"/>
  <c r="W28" i="1"/>
  <c r="W20" i="1"/>
  <c r="W4" i="1"/>
  <c r="X32" i="1"/>
  <c r="X8" i="1"/>
  <c r="U18" i="1"/>
  <c r="X23" i="1"/>
  <c r="U2" i="1"/>
  <c r="U26" i="1"/>
  <c r="V30" i="1"/>
  <c r="V12" i="1"/>
  <c r="U32" i="1"/>
  <c r="V28" i="1"/>
</calcChain>
</file>

<file path=xl/sharedStrings.xml><?xml version="1.0" encoding="utf-8"?>
<sst xmlns="http://schemas.openxmlformats.org/spreadsheetml/2006/main" count="772" uniqueCount="218">
  <si>
    <t>Scorer</t>
  </si>
  <si>
    <t>Num of Match</t>
  </si>
  <si>
    <t>TP</t>
  </si>
  <si>
    <t>FN</t>
  </si>
  <si>
    <t>FP</t>
  </si>
  <si>
    <t>TN</t>
  </si>
  <si>
    <t>Recall</t>
  </si>
  <si>
    <t>Specificity</t>
  </si>
  <si>
    <t>Precision</t>
  </si>
  <si>
    <t>Accuracy</t>
  </si>
  <si>
    <t>F1 Score</t>
  </si>
  <si>
    <t>Missed Opportunity</t>
  </si>
  <si>
    <t>Gain if not missed</t>
  </si>
  <si>
    <t>AUC</t>
  </si>
  <si>
    <t>Ratio</t>
  </si>
  <si>
    <t>Partial Ratio</t>
  </si>
  <si>
    <t>Token Set Ratio</t>
  </si>
  <si>
    <t>Partial Token Set Ratio</t>
  </si>
  <si>
    <t>Token Sort Ratio</t>
  </si>
  <si>
    <t>Partial Token Sort Ratio</t>
  </si>
  <si>
    <t>Fuzzywuzzy</t>
  </si>
  <si>
    <t>Edit Based</t>
  </si>
  <si>
    <t>Levenshtein</t>
  </si>
  <si>
    <t>Damerau-Levenshtein</t>
  </si>
  <si>
    <t>Jaro</t>
  </si>
  <si>
    <t>Jaro-Winkler</t>
  </si>
  <si>
    <t>Hamming</t>
  </si>
  <si>
    <t>Group</t>
  </si>
  <si>
    <t>Token Based</t>
  </si>
  <si>
    <t>2-grams Cosine</t>
  </si>
  <si>
    <t>2-grams Jaccard</t>
  </si>
  <si>
    <t>2-grams Dice</t>
  </si>
  <si>
    <t>2-grams Overlap Coefficient</t>
  </si>
  <si>
    <t>2-grams Tversky Index</t>
  </si>
  <si>
    <t>3-grams Cosine</t>
  </si>
  <si>
    <t>3-grams Jaccard</t>
  </si>
  <si>
    <t>3-grams Dice</t>
  </si>
  <si>
    <t>Hybrid Based</t>
  </si>
  <si>
    <t>Levenshtein Monge-Elkan</t>
  </si>
  <si>
    <t>Jaro Monge-Elkan</t>
  </si>
  <si>
    <t>JaroWinkler Monge-Elkan</t>
  </si>
  <si>
    <t>Editex Monge-Elkan</t>
  </si>
  <si>
    <t>Levenshtein SoftTfIdf</t>
  </si>
  <si>
    <t>Jaro SoftTfIdf</t>
  </si>
  <si>
    <t>JaroWinkler SoftTfIdf</t>
  </si>
  <si>
    <t>Editex SoftTfIdf</t>
  </si>
  <si>
    <t>Algorithm</t>
  </si>
  <si>
    <t>Control</t>
  </si>
  <si>
    <t>Miss</t>
  </si>
  <si>
    <t>Hit</t>
  </si>
  <si>
    <t>Performance Ratio</t>
  </si>
  <si>
    <t>Adjusted Hit</t>
  </si>
  <si>
    <t>Adjusted Miss</t>
  </si>
  <si>
    <t>Performance Score</t>
  </si>
  <si>
    <t>Score Alg 1</t>
  </si>
  <si>
    <t>Plus/Minus</t>
  </si>
  <si>
    <t>+/-</t>
  </si>
  <si>
    <t>Yield Ratio</t>
  </si>
  <si>
    <t>Holistic Score</t>
  </si>
  <si>
    <t>Standard name (INN)</t>
  </si>
  <si>
    <t>Variants</t>
  </si>
  <si>
    <t>Hidden reference variants (16/12/16)</t>
  </si>
  <si>
    <t>amitriptyline</t>
  </si>
  <si>
    <t>amitiptyline, amitriptilin, amitriptiline, amitriptillin, amitriptilline, amitriptyine, amitriptylin, amitriptyllin, amitriptylline, amitryptilin, amitryptiline, amitryptillin, amitryptilline, amitryptylin, amitryptyline, amitryptyllin, amitryptylline, amytriptilin, amytriptiline, amytriptillin, amytriptilline, amytriptylin, amytriptylin, amytriptyline, amytriptyline, amytriptyllin, amytriptyllin, amytriptylline, amytriptylline, amytryptilin, amytryptiline, amytryptillin, amytryptilline</t>
  </si>
  <si>
    <t>amoxicillin</t>
  </si>
  <si>
    <t>amoxicylin, amoxicyline, amoxicyllin, amoxicylline, amoxycilin, amoxyciline, amoxycillin, amoxycilline, amoxycylin, amoxycyline, amoxycyllin, amoxycylline</t>
  </si>
  <si>
    <t>azathioprine</t>
  </si>
  <si>
    <t>azathiaprin, azathiaprine, azathioprin, azothiaprine, azothioprin, azothioprine</t>
  </si>
  <si>
    <t>capecitabine</t>
  </si>
  <si>
    <t>capacitabine, capcitabine, capecitabene, capecitabin, capecitibine</t>
  </si>
  <si>
    <t>carbamazepine</t>
  </si>
  <si>
    <t>cabamazepine, carbamazapine, carbamazepin, carbamazipine, carbamezepine, carbazepine, carbemazepine</t>
  </si>
  <si>
    <t>ciprofloxacin</t>
  </si>
  <si>
    <t>ciprafloxacin, ciprofloksacin, ciprofloxacine, ciprofloxacyn, ciprofloxasin, ciprofloxicin, cirpofloxacin, cyprofloxacin</t>
  </si>
  <si>
    <t>clotrimazole</t>
  </si>
  <si>
    <t>clotimazole, clotrimasole, clotrimazol, clotrimoxazole, cotrimazole, cotrimazole</t>
  </si>
  <si>
    <t>cotrimoxazole</t>
  </si>
  <si>
    <t>clotimazole, clotrimasole, clotrimazol, clotrimazole, clotrimoxazole, cotrimazole</t>
  </si>
  <si>
    <t>dipyridamole</t>
  </si>
  <si>
    <t>dipiridamol, dipiridamole, dipirydamol, dipirydamole, dipyramidol, dipyramidole, dipyridamol, dypiridamol, dypiridamol, dypiridamole, dypirydamol, dypyridamole</t>
  </si>
  <si>
    <t>fidaxomicin</t>
  </si>
  <si>
    <t>fidaxomycin, fidoxamicin, fidoxamycin</t>
  </si>
  <si>
    <t>filgrastim</t>
  </si>
  <si>
    <t>filgastrim, filgrastime</t>
  </si>
  <si>
    <t>fosfomycin</t>
  </si>
  <si>
    <t>fosfomicin, fosfomicine, fosfomycine, fosphomycin, phosfomicin, phosfomicine, phosfomycin, phosfomycine, phosphomicin, phosphomicine, phosphomycin, phosphomycine</t>
  </si>
  <si>
    <t>furosemide</t>
  </si>
  <si>
    <t xml:space="preserve">fruosemide, frusamide, frusemide, furosamide, furosemid, furosmide, fursemid, fursemide </t>
  </si>
  <si>
    <t>gentamicin</t>
  </si>
  <si>
    <t>gentamicine, gentamicyn, gentamycin, gentamycine, gentamycyn, gentimicin, gentimicine, gentimicyn, gentimicyn, gentimycin, gentimycine, gentimycyn</t>
  </si>
  <si>
    <t>goserelin</t>
  </si>
  <si>
    <t>gosereline, goserilin, goseriline</t>
  </si>
  <si>
    <t>granisetron</t>
  </si>
  <si>
    <t>granisetrone, granisteron, granisterone, granysetron, granysetrone, granysteron, granysterone</t>
  </si>
  <si>
    <t>ipratropium</t>
  </si>
  <si>
    <t>ipatropium, ipratropium, ipetropium, ipretopium, ipitropium, ipritopium</t>
  </si>
  <si>
    <t>lamotrigine</t>
  </si>
  <si>
    <t>lamotragene, lamotragin, lamotragine, lemotragin, lemotragine, lemotrigin, lemotrigine, lymotragin, lymotragine, lymotrigin, lymotrigine</t>
  </si>
  <si>
    <t>levetiracetam</t>
  </si>
  <si>
    <t>levatiracetam, levetirecetam, levetirecetame, levetiracetem, levetyracetam, leviteracetam, levitiracetam, levotiracetam</t>
  </si>
  <si>
    <t>mirtazapine</t>
  </si>
  <si>
    <t>mirtazapin, mirtazepin, mirtazepine, mirtazipin, mirtazipine, mirtazpine, mirtazypin, mirtazypine</t>
  </si>
  <si>
    <t>mycophenolate</t>
  </si>
  <si>
    <t>mycofenalat, mycofenalate, micofenolat, micofenolate, micophenolat, micophenolate, mycofenolat, mycofenolate, mycophenalat, mycophenalate, mycophenolat, mycophenolate</t>
  </si>
  <si>
    <t>netilmicin</t>
  </si>
  <si>
    <t>metilmicin, metilmicine, metilmicyn, metilmycin, metilmycine, metilmycyn, metylmicin, metylmicine, metylmicyn, metylmycin, metylmycine, metylmycyn, netilmicine, netilmicyn, netilmycin, netilmycine, netilmycyn, netylmicin, netylmicine, netylmicyn, netylmycin, netylmycine, netylmycyn</t>
  </si>
  <si>
    <t>nortriptyline</t>
  </si>
  <si>
    <t>nortiptylin, nortiptylin, nortiptyline, nortiptyllin, nortiptyllin, nortiptylline, nortriptilin, nortriptiline, nortriptillin, nortriptilline, nortriptylin, nortriptylin, nortriptyllin, nortriptylline, nortryptilin, nortryptiline, nortryptillin, nortryptilline, nortryptylin, nortryptyline, nortryptyllin, nortryptylline, notiptylin, notiptyline, notiptyllin, notiptylline, notriptylin, notriptylin, notriptyline, notriptyllin, notriptyllin, notriptylline</t>
  </si>
  <si>
    <t>opioid</t>
  </si>
  <si>
    <t>opiod, opoid</t>
  </si>
  <si>
    <t>pentoxifylline</t>
  </si>
  <si>
    <t>pentoxifilin, pentoxifiline, pentoxifillin, pentoxifilline, pentoxifylin, pentoxifyline, pentoxifyllin, pentoxiphilin, pentoxiphiline, pentoxiphillin, pentoxiphilline, pentoxiphylin, pentoxiphyline, pentoxiphyllin, pentoxiphylline, pentoxyfilin, pentoxyfiline, pentoxyfillin, pentoxyfilline, pentoxyfylin, pentoxyfyline, pentoxyfyllin, pentoxyfylline, pentoxyphilin, pentoxyphiline, pentoxyphillin, pentoxyphilline, pentoxyphylin, pentoxyphyline, pentoxyphyllin, pentoxyphylline</t>
  </si>
  <si>
    <t>phenytoin</t>
  </si>
  <si>
    <t>fenitoin, fenitoine, fenytoin, fenytoine, phenytion, phenitoin, phenitoine, phenytoine</t>
  </si>
  <si>
    <t>propranolol</t>
  </si>
  <si>
    <t>popranolol, popranolole, propanalol, propanalole, propanolol, propranolole</t>
  </si>
  <si>
    <t>sertraline</t>
  </si>
  <si>
    <t>sertalin, sertaline, sertralin, setralin, setraline</t>
  </si>
  <si>
    <t>trazodone</t>
  </si>
  <si>
    <t>tradozon, tradozone, trazadon, trazadone, trazodon</t>
  </si>
  <si>
    <t>venlafaxine</t>
  </si>
  <si>
    <t>vanlafaxin, vanlafaxine, venlafaxin, venalfaxin, venalfaxine</t>
  </si>
  <si>
    <t>acetylcysteine</t>
  </si>
  <si>
    <t>acetlycystein, acetlycysteine, acetycystein, acetycysteine, acetylcisteine, acetylcistein, acetylcistin, acetylcistine, acetylcystein, acetylcystin, acetylcystine</t>
  </si>
  <si>
    <t>capsaicin</t>
  </si>
  <si>
    <t>capsacin, capsacine, capsaicine, capsaisin, capsaisine, capsicain, capsicaine, capsicin, capsicine, caspaicin, caspacin, caspacine, caspaicine, caspaisin, caspaisine, caspicain, caspicaine, caspicin, caspicine</t>
  </si>
  <si>
    <t xml:space="preserve">chloroquine </t>
  </si>
  <si>
    <t>chloraquin, chloraquine, chloroquin, cloroquin, cloroquine, chlorokin, chlorokine, chlorquin, chlorquine, kloroquin, kloroquine</t>
  </si>
  <si>
    <t>domperidone</t>
  </si>
  <si>
    <t>dompederon, dompederone, domperadon, domperadone, domperedon, domperedone, domperidin, domperidine, domperidon, domperodon, domperodone, donperidon, donperidone, doperedon, doperedone</t>
  </si>
  <si>
    <t>doxepin</t>
  </si>
  <si>
    <t>doksapin, doksapine, doksepin, doksepine, doxapin, doxapine, doxepen, doxepene, doxepine, doxpin, doxpine</t>
  </si>
  <si>
    <t>fludarabine</t>
  </si>
  <si>
    <t>fludarabin, fludarebin, fludarebine, fludaribin, fludaribine, fluodarabin, fluodarabine, fudarabin, fudabarine, fudarebin, fudarebine, fudaribin, fudaribine, fuodarabin, fuodarabine, fudabarine</t>
  </si>
  <si>
    <t>fluocinolone</t>
  </si>
  <si>
    <t>flosinolon, flosinolone, floucinolon, floucinolone, floucynilon, floucynilone, flousinolon, flousinolone, flucinolon, flucinolone, fluocinalon, fluocinalone, fluocinilon, fluocinilone, fluocinolon, fluosinolon, fluosinolone, fluosynolon, fluosynolone, flusinolon, flusinolone</t>
  </si>
  <si>
    <t>hydrocortisone</t>
  </si>
  <si>
    <t>hidrocortason, hidrocortasone, hidrocorteson, hidrocortesone, hidrocortison, hidrocortisone, hidrocortyson, hidrocortysone, hydrecortison, hydrecortisone, hydrocortason, hydrocortasone, hydrocorteson, hydrocortesone, hydrocortison, hydrocortyson, hydrocortysone</t>
  </si>
  <si>
    <t xml:space="preserve">lopinavir </t>
  </si>
  <si>
    <t>lopinavire, lopinevir, lopinevire, lopinivir, lopinivire, lopinovir, lopinovire, lopynavir, lopynavire, lovinipir, lovinipire, olpinavir, olpinavire, olpynavir, olpynavire</t>
  </si>
  <si>
    <t>mannitol</t>
  </si>
  <si>
    <t>manatol, manatole, manetol, manetole, manitol, manitole, mannatol, mannatole, mannetol, mannetole, mannotol, mannotole, manotol, manotole</t>
  </si>
  <si>
    <t>melatonin</t>
  </si>
  <si>
    <t>malatonin, malatonine, melatonine, melatonnin, melatonnine, meletonin, meletonine, melitonin, melitonine, mellatonin, mellatonine</t>
  </si>
  <si>
    <t>midazolam</t>
  </si>
  <si>
    <t>medazalam, medazalame, medazolam, medazolame, midazalam, midazalame, midazolame, midazolan, nidazolam, nidazolame</t>
  </si>
  <si>
    <t>minoxidil</t>
  </si>
  <si>
    <t>manoxidil, manoxidile, menoxidil, menoxidile, minoksidil, minoksidile, minoxadil, minoxadile, minoxedil, minoxedile, minoxidil, minoxidile, minoxidile, minoxidill, minoxidille, minoxidyl, minoxidyle, minoxodil, minoxodile, minoxydyl, minoxydyle, mynoxidil, mynoxidile, mynoxidyl, mynoxidyle, mynoxydil, mynoxydile, mynoxydyl, mynoxydyle</t>
  </si>
  <si>
    <t>naloxone</t>
  </si>
  <si>
    <t>maloxon, maloxone, nalloxon, nalloxone, nalokson, naloksone, naloxen, naloxene, naloxin, naloxine, naloxon, neloxon, neloxone, niloxon, niloxone, noloxon, noloxone</t>
  </si>
  <si>
    <t>olanzapine</t>
  </si>
  <si>
    <t>olanapin, olanapine, olanzapin, olanzepin, olanzepine, olanzipine, olenzapin, olenzapine, ollanzapin, ollanzapine, olapazin, olapazine</t>
  </si>
  <si>
    <t>oxycodone</t>
  </si>
  <si>
    <t>oksicodon, oksicodone, oxecodon, oxecodone, oxicodon, oxicodone, oxycodon, oxydocon, oxydocone</t>
  </si>
  <si>
    <t>oxytetracycline</t>
  </si>
  <si>
    <t>oxitetraciclin, oxitetracicline, oxitetracyclin, oxitetracycline, oxytetracyclin, oxytetracycline, oxytetraciclin, oxytetracicline, oxitetracilin, oxitetracicine, oxitetracylin, oxitetracyline, oxytetracylin, oxytetracyline, oxytetracilin, oxytetraciline, oxitetracicin, oxitetracicine, oxitetracycin, oxitetracycine, oxytetracycin, oxytetracycine, oxytetracicin, oxytetracicine</t>
  </si>
  <si>
    <t>paracetamol</t>
  </si>
  <si>
    <t>paracetamole, paracettamol, paracettamole, paracetemol, paracetemole, paracetimol, paracetimole, parecetamol, parecetemole, parecetemole, paracitamol, paracitamole, paricetimol, paricetimole, parasetamole, parasettamol, parasettamole, parasetemol, parasetemole, parasetimol, parasetimole, paresetamol, paresetemole, paresetemole, parasitamol, parasitamole, parisetimol, parisetimole, rapacetamol, rapacetamole, rapacettamol, rapacettamole, rapacetemol, rapacetemole, rapacetimol, rapacetimole, rapecetamol, rapecetemole, rapecetemole, rapacitamol, rapacitamole, rapicetimol, rapicetimole</t>
  </si>
  <si>
    <t>penicillin</t>
  </si>
  <si>
    <t>nepicillin, nepicilline, nepicyllin, nepicylline, panicillin, panicilline, panicyllin, panicylline, penacillin, penacilline, penacyllin, penacylline, penecillin, penecilline, penecyllin, penecylline, penicilin, peniciline, penicilline, penicylin, penicyline, penicylline, penisillin, penisilline, penisyllin, penisylline</t>
  </si>
  <si>
    <t>perphenazine</t>
  </si>
  <si>
    <t>perfenazin, perfenazine, perphenazin, perphenyzin, perphenyzine, prephenazin, prephenazine</t>
  </si>
  <si>
    <t>prednisolone</t>
  </si>
  <si>
    <t>pednisolon, pednisolone, prednisalon, prednisalone, predniselon, predniselone, prednisolin, prednisoline, prednisollon, prednisollone, prednisolone, prednysolon, prednysolone, prendisolon</t>
  </si>
  <si>
    <t>pyridoxine</t>
  </si>
  <si>
    <t>piridoxin, piridoxine, pirydoxin, pirydoxine, pyriddoxin, pyriddoxine, pyridoxin, pyrrhidoxin, pyrrhidoxine, pyrridoxin, pyrridoxine, pyrydoxin, pyrydoxine</t>
  </si>
  <si>
    <t>tacrolimus</t>
  </si>
  <si>
    <t>tacrolymus, tarcolimus, tarcolymus, tecrolimus, tecrolymus, ticrolimus, ticrolymus</t>
  </si>
  <si>
    <t>testosterone</t>
  </si>
  <si>
    <t>testasterone, testesterone, testisterone, testostarone, testosteron, testostirone, testasteron, testesteroe, testisteroe, testostaron, testostiron</t>
  </si>
  <si>
    <t>treosulfan</t>
  </si>
  <si>
    <t>treosulfam, treosulfam, treosulfame, treosulfan, treosulfan, treosulfane, treosulphan, treosulphane, triosulfan, triosulfane, trosulfan , trosulfane</t>
  </si>
  <si>
    <t>Misspelled Drug Names</t>
  </si>
  <si>
    <t>Correctly Spelled Drug Names</t>
  </si>
  <si>
    <t>Adj. Hit Rate</t>
  </si>
  <si>
    <t>Without Pre-processing</t>
  </si>
  <si>
    <t>With Pre-Processing</t>
  </si>
  <si>
    <t>PP</t>
  </si>
  <si>
    <t>Typo</t>
  </si>
  <si>
    <t>N</t>
  </si>
  <si>
    <t>Y</t>
  </si>
  <si>
    <t>Pre-Processing with Stop Words</t>
  </si>
  <si>
    <t>Hit Rate</t>
  </si>
  <si>
    <t>Adj Hit Rate</t>
  </si>
  <si>
    <t>Incorrectly Spelled Drug Names</t>
  </si>
  <si>
    <t>Bal. Accuracy</t>
  </si>
  <si>
    <t>Bal. Acc.</t>
  </si>
  <si>
    <t>ATC code</t>
  </si>
  <si>
    <t>Drug Term</t>
  </si>
  <si>
    <t>Rank</t>
  </si>
  <si>
    <t>Score</t>
  </si>
  <si>
    <t>N06AB04</t>
  </si>
  <si>
    <t>citalopram</t>
  </si>
  <si>
    <t>escitalopram</t>
  </si>
  <si>
    <t>cilazapril</t>
  </si>
  <si>
    <t>iclaprim</t>
  </si>
  <si>
    <t>ketazolam</t>
  </si>
  <si>
    <t>Grade</t>
  </si>
  <si>
    <t>Citalopram Hydrobromide</t>
  </si>
  <si>
    <t>N02AJ01</t>
  </si>
  <si>
    <t>N06AB10</t>
  </si>
  <si>
    <t>C09AA08</t>
  </si>
  <si>
    <t>J01EA03</t>
  </si>
  <si>
    <t>N05BA10</t>
  </si>
  <si>
    <t>Co-Codamol Codeine Phos/Paracetamol</t>
  </si>
  <si>
    <t>dihydrocodeine and paracetamol</t>
  </si>
  <si>
    <t>codeine and paracetamol</t>
  </si>
  <si>
    <t>oxycodone and paracetamol</t>
  </si>
  <si>
    <t>tramadol and paracetamol</t>
  </si>
  <si>
    <t>paracetamol, combinations with psycholeptics</t>
  </si>
  <si>
    <t>N02AJ06</t>
  </si>
  <si>
    <t>N02AJ17</t>
  </si>
  <si>
    <t>N02AJ13</t>
  </si>
  <si>
    <t>N02BE71</t>
  </si>
  <si>
    <t>Adj.  Rate</t>
  </si>
  <si>
    <t>Pre-Processed</t>
  </si>
  <si>
    <t>Not Pre-Processed</t>
  </si>
  <si>
    <t>Adj.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</si>
</sst>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%"/>
    <numFmt numFmtId="166" formatCode="0.0000"/>
    <numFmt numFmtId="167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Font="1"/>
    <xf numFmtId="164" fontId="0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ont="1"/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6" fontId="1" fillId="0" borderId="0" xfId="0" applyNumberFormat="1" applyFont="1" applyFill="1" applyBorder="1"/>
    <xf numFmtId="0" fontId="1" fillId="0" borderId="2" xfId="0" applyNumberFormat="1" applyFont="1" applyFill="1" applyBorder="1" applyAlignment="1">
      <alignment horizontal="center" vertical="top"/>
    </xf>
    <xf numFmtId="167" fontId="0" fillId="0" borderId="0" xfId="0" applyNumberFormat="1" applyFont="1"/>
    <xf numFmtId="166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3" xfId="0" applyNumberFormat="1" applyFont="1" applyFill="1" applyBorder="1" applyAlignment="1">
      <alignment horizontal="center" vertical="top"/>
    </xf>
    <xf numFmtId="0" fontId="3" fillId="0" borderId="0" xfId="0" applyFont="1"/>
    <xf numFmtId="0" fontId="2" fillId="2" borderId="0" xfId="2"/>
    <xf numFmtId="164" fontId="2" fillId="2" borderId="0" xfId="2" applyNumberFormat="1"/>
    <xf numFmtId="165" fontId="2" fillId="2" borderId="0" xfId="2" applyNumberFormat="1"/>
    <xf numFmtId="166" fontId="2" fillId="2" borderId="0" xfId="2" applyNumberFormat="1"/>
    <xf numFmtId="0" fontId="2" fillId="2" borderId="0" xfId="2" applyAlignment="1">
      <alignment horizontal="left"/>
    </xf>
    <xf numFmtId="1" fontId="2" fillId="2" borderId="0" xfId="2" applyNumberFormat="1"/>
    <xf numFmtId="165" fontId="0" fillId="0" borderId="0" xfId="1" applyNumberFormat="1" applyFont="1"/>
    <xf numFmtId="165" fontId="2" fillId="0" borderId="0" xfId="2" applyNumberFormat="1" applyFill="1"/>
    <xf numFmtId="0" fontId="4" fillId="0" borderId="0" xfId="0" applyFont="1" applyAlignment="1">
      <alignment vertical="top"/>
    </xf>
    <xf numFmtId="0" fontId="0" fillId="0" borderId="0" xfId="0" applyFont="1" applyAlignment="1">
      <alignment vertical="top"/>
    </xf>
    <xf numFmtId="164" fontId="4" fillId="0" borderId="0" xfId="0" applyNumberFormat="1" applyFont="1" applyAlignment="1">
      <alignment horizontal="right" vertical="top"/>
    </xf>
    <xf numFmtId="165" fontId="4" fillId="0" borderId="0" xfId="1" applyNumberFormat="1" applyFont="1" applyAlignment="1">
      <alignment horizontal="right" vertical="top"/>
    </xf>
    <xf numFmtId="164" fontId="0" fillId="0" borderId="0" xfId="0" applyNumberFormat="1" applyAlignment="1">
      <alignment horizontal="right" vertical="top"/>
    </xf>
    <xf numFmtId="166" fontId="4" fillId="0" borderId="0" xfId="0" applyNumberFormat="1" applyFont="1" applyAlignment="1">
      <alignment horizontal="right" vertical="top"/>
    </xf>
    <xf numFmtId="164" fontId="0" fillId="0" borderId="0" xfId="0" applyNumberFormat="1" applyFont="1" applyAlignment="1">
      <alignment horizontal="right" vertical="top"/>
    </xf>
    <xf numFmtId="164" fontId="1" fillId="0" borderId="0" xfId="0" applyNumberFormat="1" applyFont="1" applyAlignment="1">
      <alignment horizontal="right" vertical="top"/>
    </xf>
    <xf numFmtId="165" fontId="0" fillId="0" borderId="0" xfId="1" applyNumberFormat="1" applyFont="1" applyAlignment="1">
      <alignment horizontal="right" vertical="top"/>
    </xf>
    <xf numFmtId="165" fontId="1" fillId="0" borderId="0" xfId="1" applyNumberFormat="1" applyFont="1" applyAlignment="1">
      <alignment horizontal="right" vertical="top"/>
    </xf>
    <xf numFmtId="166" fontId="1" fillId="0" borderId="0" xfId="0" applyNumberFormat="1" applyFont="1" applyAlignment="1">
      <alignment horizontal="right" vertical="top"/>
    </xf>
    <xf numFmtId="165" fontId="2" fillId="2" borderId="0" xfId="1" applyNumberFormat="1" applyFill="1"/>
    <xf numFmtId="1" fontId="0" fillId="0" borderId="0" xfId="1" applyNumberFormat="1" applyFon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 applyFont="1"/>
    <xf numFmtId="1" fontId="2" fillId="0" borderId="0" xfId="2" applyNumberFormat="1" applyFill="1"/>
    <xf numFmtId="0" fontId="0" fillId="0" borderId="0" xfId="0" applyFill="1"/>
    <xf numFmtId="166" fontId="0" fillId="0" borderId="0" xfId="0" applyNumberFormat="1" applyFill="1"/>
    <xf numFmtId="0" fontId="2" fillId="0" borderId="0" xfId="2" applyFill="1"/>
    <xf numFmtId="166" fontId="2" fillId="0" borderId="0" xfId="2" applyNumberFormat="1" applyFill="1"/>
    <xf numFmtId="164" fontId="5" fillId="0" borderId="0" xfId="0" applyNumberFormat="1" applyFont="1" applyAlignment="1">
      <alignment horizontal="right" vertical="top"/>
    </xf>
    <xf numFmtId="165" fontId="5" fillId="0" borderId="0" xfId="1" applyNumberFormat="1" applyFont="1" applyAlignment="1">
      <alignment horizontal="right" vertical="top"/>
    </xf>
    <xf numFmtId="166" fontId="5" fillId="0" borderId="0" xfId="0" applyNumberFormat="1" applyFont="1" applyAlignment="1">
      <alignment horizontal="right" vertical="top"/>
    </xf>
    <xf numFmtId="1" fontId="0" fillId="0" borderId="0" xfId="0" applyNumberFormat="1" applyFill="1"/>
    <xf numFmtId="0" fontId="0" fillId="0" borderId="0" xfId="0" applyFont="1" applyFill="1"/>
    <xf numFmtId="0" fontId="1" fillId="0" borderId="1" xfId="0" applyFont="1" applyFill="1" applyBorder="1" applyAlignment="1">
      <alignment horizontal="center" vertical="top"/>
    </xf>
    <xf numFmtId="0" fontId="1" fillId="0" borderId="1" xfId="0" applyNumberFormat="1" applyFont="1" applyFill="1" applyBorder="1" applyAlignment="1">
      <alignment horizontal="center" vertical="top"/>
    </xf>
    <xf numFmtId="0" fontId="1" fillId="0" borderId="0" xfId="0" applyFont="1" applyFill="1" applyAlignment="1">
      <alignment horizontal="center"/>
    </xf>
    <xf numFmtId="0" fontId="1" fillId="0" borderId="0" xfId="2" applyFont="1" applyFill="1" applyAlignment="1">
      <alignment horizontal="center"/>
    </xf>
    <xf numFmtId="0" fontId="4" fillId="0" borderId="0" xfId="0" applyFont="1" applyFill="1"/>
    <xf numFmtId="166" fontId="4" fillId="0" borderId="0" xfId="0" applyNumberFormat="1" applyFont="1" applyFill="1"/>
    <xf numFmtId="1" fontId="4" fillId="0" borderId="0" xfId="0" applyNumberFormat="1" applyFont="1" applyFill="1"/>
    <xf numFmtId="165" fontId="2" fillId="0" borderId="0" xfId="1" applyNumberFormat="1" applyFont="1" applyAlignment="1">
      <alignment horizontal="right" vertical="top"/>
    </xf>
    <xf numFmtId="0" fontId="1" fillId="0" borderId="1" xfId="0" applyFont="1" applyFill="1" applyBorder="1" applyAlignment="1">
      <alignment horizontal="right" vertical="top"/>
    </xf>
    <xf numFmtId="1" fontId="1" fillId="0" borderId="1" xfId="0" applyNumberFormat="1" applyFont="1" applyFill="1" applyBorder="1" applyAlignment="1">
      <alignment horizontal="right" vertical="top"/>
    </xf>
    <xf numFmtId="0" fontId="1" fillId="0" borderId="1" xfId="0" applyNumberFormat="1" applyFont="1" applyFill="1" applyBorder="1" applyAlignment="1">
      <alignment horizontal="right" vertical="top"/>
    </xf>
    <xf numFmtId="0" fontId="4" fillId="0" borderId="0" xfId="0" applyFont="1" applyFill="1" applyAlignment="1">
      <alignment horizontal="right"/>
    </xf>
    <xf numFmtId="164" fontId="4" fillId="0" borderId="0" xfId="0" applyNumberFormat="1" applyFont="1" applyFill="1" applyAlignment="1">
      <alignment horizontal="right"/>
    </xf>
    <xf numFmtId="165" fontId="4" fillId="0" borderId="0" xfId="1" applyNumberFormat="1" applyFont="1" applyFill="1" applyAlignment="1">
      <alignment horizontal="right"/>
    </xf>
    <xf numFmtId="165" fontId="4" fillId="0" borderId="0" xfId="0" applyNumberFormat="1" applyFont="1" applyFill="1" applyAlignment="1">
      <alignment horizontal="right"/>
    </xf>
    <xf numFmtId="166" fontId="4" fillId="0" borderId="0" xfId="0" applyNumberFormat="1" applyFont="1" applyFill="1" applyAlignment="1">
      <alignment horizontal="right"/>
    </xf>
    <xf numFmtId="1" fontId="4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right"/>
    </xf>
    <xf numFmtId="165" fontId="0" fillId="0" borderId="0" xfId="1" applyNumberFormat="1" applyFont="1" applyFill="1" applyAlignment="1">
      <alignment horizontal="right"/>
    </xf>
    <xf numFmtId="165" fontId="0" fillId="0" borderId="0" xfId="0" applyNumberForma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2" fillId="0" borderId="0" xfId="2" applyFill="1" applyAlignment="1">
      <alignment horizontal="right"/>
    </xf>
    <xf numFmtId="164" fontId="2" fillId="0" borderId="0" xfId="2" applyNumberFormat="1" applyFill="1" applyAlignment="1">
      <alignment horizontal="right"/>
    </xf>
    <xf numFmtId="164" fontId="1" fillId="0" borderId="0" xfId="2" applyNumberFormat="1" applyFont="1" applyFill="1" applyAlignment="1">
      <alignment horizontal="right"/>
    </xf>
    <xf numFmtId="165" fontId="2" fillId="0" borderId="0" xfId="1" applyNumberFormat="1" applyFill="1" applyAlignment="1">
      <alignment horizontal="right"/>
    </xf>
    <xf numFmtId="166" fontId="1" fillId="0" borderId="0" xfId="2" applyNumberFormat="1" applyFont="1" applyFill="1" applyAlignment="1">
      <alignment horizontal="right"/>
    </xf>
    <xf numFmtId="1" fontId="2" fillId="0" borderId="0" xfId="2" applyNumberFormat="1" applyFill="1" applyAlignment="1">
      <alignment horizontal="right"/>
    </xf>
    <xf numFmtId="0" fontId="1" fillId="0" borderId="0" xfId="2" applyFont="1" applyFill="1" applyAlignment="1">
      <alignment horizontal="right"/>
    </xf>
    <xf numFmtId="165" fontId="1" fillId="0" borderId="0" xfId="1" applyNumberFormat="1" applyFont="1" applyFill="1" applyAlignment="1">
      <alignment horizontal="right"/>
    </xf>
    <xf numFmtId="166" fontId="2" fillId="0" borderId="0" xfId="2" applyNumberFormat="1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164" fontId="1" fillId="0" borderId="0" xfId="0" applyNumberFormat="1" applyFont="1" applyFill="1" applyAlignment="1">
      <alignment horizontal="right"/>
    </xf>
    <xf numFmtId="165" fontId="0" fillId="0" borderId="0" xfId="0" applyNumberFormat="1" applyFont="1" applyFill="1" applyAlignment="1">
      <alignment horizontal="right"/>
    </xf>
    <xf numFmtId="166" fontId="1" fillId="0" borderId="0" xfId="0" applyNumberFormat="1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165" fontId="2" fillId="0" borderId="0" xfId="2" applyNumberFormat="1" applyFill="1" applyAlignment="1">
      <alignment horizontal="right"/>
    </xf>
    <xf numFmtId="165" fontId="1" fillId="0" borderId="0" xfId="2" applyNumberFormat="1" applyFont="1" applyFill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right" vertical="top"/>
    </xf>
    <xf numFmtId="165" fontId="0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 vertical="top"/>
    </xf>
    <xf numFmtId="0" fontId="1" fillId="0" borderId="1" xfId="0" applyNumberFormat="1" applyFont="1" applyBorder="1" applyAlignment="1">
      <alignment horizontal="right" vertical="top"/>
    </xf>
    <xf numFmtId="165" fontId="2" fillId="0" borderId="0" xfId="1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0" borderId="0" xfId="2" applyFont="1" applyFill="1" applyAlignment="1">
      <alignment horizontal="left"/>
    </xf>
    <xf numFmtId="0" fontId="1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center" wrapText="1"/>
    </xf>
    <xf numFmtId="0" fontId="1" fillId="0" borderId="3" xfId="0" applyNumberFormat="1" applyFont="1" applyFill="1" applyBorder="1" applyAlignment="1">
      <alignment horizontal="center" wrapText="1"/>
    </xf>
    <xf numFmtId="164" fontId="2" fillId="0" borderId="0" xfId="2" applyNumberFormat="1" applyFill="1"/>
    <xf numFmtId="0" fontId="1" fillId="0" borderId="4" xfId="0" applyFont="1" applyBorder="1" applyAlignment="1">
      <alignment horizontal="center"/>
    </xf>
    <xf numFmtId="0" fontId="0" fillId="0" borderId="0" xfId="0" applyAlignment="1"/>
    <xf numFmtId="49" fontId="0" fillId="0" borderId="0" xfId="0" applyNumberFormat="1" applyAlignment="1">
      <alignment wrapText="1"/>
    </xf>
    <xf numFmtId="49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right"/>
    </xf>
    <xf numFmtId="164" fontId="4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3">
    <cellStyle name="40% - Accent6" xfId="2" builtinId="5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PERFORMANCE MEaSUREMENT - F1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0"/>
          <c:tx>
            <c:strRef>
              <c:f>Combined!$N$1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vert="horz" wrap="square" lIns="137160" tIns="19050" rIns="38100" bIns="18288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3A46-554F-85C3-B5DC4E2E20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137160" tIns="19050" rIns="38100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Combined!$A$3:$A$25</c:f>
              <c:strCache>
                <c:ptCount val="23"/>
                <c:pt idx="0">
                  <c:v>Partial Ratio</c:v>
                </c:pt>
                <c:pt idx="1">
                  <c:v>Partial Token Set Ratio</c:v>
                </c:pt>
                <c:pt idx="2">
                  <c:v>Partial Token Sort Ratio</c:v>
                </c:pt>
                <c:pt idx="3">
                  <c:v>Ratio</c:v>
                </c:pt>
                <c:pt idx="4">
                  <c:v>Token Set Ratio</c:v>
                </c:pt>
                <c:pt idx="5">
                  <c:v>Token Sort Ratio</c:v>
                </c:pt>
                <c:pt idx="6">
                  <c:v>Damerau-Levenshtein</c:v>
                </c:pt>
                <c:pt idx="7">
                  <c:v>Hamming</c:v>
                </c:pt>
                <c:pt idx="8">
                  <c:v>Jaro</c:v>
                </c:pt>
                <c:pt idx="9">
                  <c:v>Jaro-Winkler</c:v>
                </c:pt>
                <c:pt idx="10">
                  <c:v>Levenshtein</c:v>
                </c:pt>
                <c:pt idx="11">
                  <c:v>2-grams Cosine</c:v>
                </c:pt>
                <c:pt idx="12">
                  <c:v>2-grams Dice</c:v>
                </c:pt>
                <c:pt idx="13">
                  <c:v>2-grams Jaccard</c:v>
                </c:pt>
                <c:pt idx="14">
                  <c:v>2-grams Overlap Coefficient</c:v>
                </c:pt>
                <c:pt idx="15">
                  <c:v>2-grams Tversky Index</c:v>
                </c:pt>
                <c:pt idx="16">
                  <c:v>3-grams Cosine</c:v>
                </c:pt>
                <c:pt idx="17">
                  <c:v>3-grams Dice</c:v>
                </c:pt>
                <c:pt idx="18">
                  <c:v>3-grams Jaccard</c:v>
                </c:pt>
                <c:pt idx="19">
                  <c:v>Editex Monge-Elkan</c:v>
                </c:pt>
                <c:pt idx="20">
                  <c:v>Editex SoftTfIdf</c:v>
                </c:pt>
                <c:pt idx="21">
                  <c:v>Jaro Monge-Elkan</c:v>
                </c:pt>
                <c:pt idx="22">
                  <c:v>Jaro SoftTfIdf</c:v>
                </c:pt>
              </c:strCache>
            </c:strRef>
          </c:cat>
          <c:val>
            <c:numRef>
              <c:f>Combined!$N$3:$N$25</c:f>
              <c:numCache>
                <c:formatCode>0.000</c:formatCode>
                <c:ptCount val="23"/>
                <c:pt idx="0">
                  <c:v>0.65827338129496404</c:v>
                </c:pt>
                <c:pt idx="1">
                  <c:v>0.45810055865921789</c:v>
                </c:pt>
                <c:pt idx="2">
                  <c:v>0.67641681901279704</c:v>
                </c:pt>
                <c:pt idx="3">
                  <c:v>0.88256227758007122</c:v>
                </c:pt>
                <c:pt idx="4">
                  <c:v>0.71833648393194705</c:v>
                </c:pt>
                <c:pt idx="5">
                  <c:v>0.8571428571428571</c:v>
                </c:pt>
                <c:pt idx="6">
                  <c:v>0.88405797101449279</c:v>
                </c:pt>
                <c:pt idx="7">
                  <c:v>0.80263157894736847</c:v>
                </c:pt>
                <c:pt idx="8">
                  <c:v>0.74772036474164139</c:v>
                </c:pt>
                <c:pt idx="9">
                  <c:v>0.76959619952494063</c:v>
                </c:pt>
                <c:pt idx="10">
                  <c:v>0.88727272727272732</c:v>
                </c:pt>
                <c:pt idx="11">
                  <c:v>0.7947882736156352</c:v>
                </c:pt>
                <c:pt idx="12">
                  <c:v>0.8</c:v>
                </c:pt>
                <c:pt idx="13">
                  <c:v>0.79738562091503273</c:v>
                </c:pt>
                <c:pt idx="14">
                  <c:v>0.71372549019607845</c:v>
                </c:pt>
                <c:pt idx="15">
                  <c:v>0.80528052805280526</c:v>
                </c:pt>
                <c:pt idx="16">
                  <c:v>0.7697160883280757</c:v>
                </c:pt>
                <c:pt idx="17">
                  <c:v>0.78964401294498376</c:v>
                </c:pt>
                <c:pt idx="18">
                  <c:v>0.79738562091503273</c:v>
                </c:pt>
                <c:pt idx="19">
                  <c:v>0.59</c:v>
                </c:pt>
                <c:pt idx="20">
                  <c:v>0.99595141700404854</c:v>
                </c:pt>
                <c:pt idx="21">
                  <c:v>0.57212713936430315</c:v>
                </c:pt>
                <c:pt idx="22">
                  <c:v>0.40599001663893508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4-6640-B0AA-134650C996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09781024"/>
        <c:axId val="1911027136"/>
      </c:barChart>
      <c:catAx>
        <c:axId val="190978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911027136"/>
        <c:crosses val="autoZero"/>
        <c:auto val="1"/>
        <c:lblAlgn val="ctr"/>
        <c:lblOffset val="100"/>
        <c:noMultiLvlLbl val="0"/>
      </c:catAx>
      <c:valAx>
        <c:axId val="191102713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crossAx val="19097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PERFORMANCE MEASUREMENT - F1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1"/>
          <c:order val="0"/>
          <c:tx>
            <c:strRef>
              <c:f>Combined!$N$1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2286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Combined!$A$2:$A$29</c:f>
              <c:strCache>
                <c:ptCount val="28"/>
                <c:pt idx="0">
                  <c:v>Control</c:v>
                </c:pt>
                <c:pt idx="1">
                  <c:v>Partial Ratio</c:v>
                </c:pt>
                <c:pt idx="2">
                  <c:v>Partial Token Set Ratio</c:v>
                </c:pt>
                <c:pt idx="3">
                  <c:v>Partial Token Sort Ratio</c:v>
                </c:pt>
                <c:pt idx="4">
                  <c:v>Ratio</c:v>
                </c:pt>
                <c:pt idx="5">
                  <c:v>Token Set Ratio</c:v>
                </c:pt>
                <c:pt idx="6">
                  <c:v>Token Sort Ratio</c:v>
                </c:pt>
                <c:pt idx="7">
                  <c:v>Damerau-Levenshtein</c:v>
                </c:pt>
                <c:pt idx="8">
                  <c:v>Hamming</c:v>
                </c:pt>
                <c:pt idx="9">
                  <c:v>Jaro</c:v>
                </c:pt>
                <c:pt idx="10">
                  <c:v>Jaro-Winkler</c:v>
                </c:pt>
                <c:pt idx="11">
                  <c:v>Levenshtein</c:v>
                </c:pt>
                <c:pt idx="12">
                  <c:v>2-grams Cosine</c:v>
                </c:pt>
                <c:pt idx="13">
                  <c:v>2-grams Dice</c:v>
                </c:pt>
                <c:pt idx="14">
                  <c:v>2-grams Jaccard</c:v>
                </c:pt>
                <c:pt idx="15">
                  <c:v>2-grams Overlap Coefficient</c:v>
                </c:pt>
                <c:pt idx="16">
                  <c:v>2-grams Tversky Index</c:v>
                </c:pt>
                <c:pt idx="17">
                  <c:v>3-grams Cosine</c:v>
                </c:pt>
                <c:pt idx="18">
                  <c:v>3-grams Dice</c:v>
                </c:pt>
                <c:pt idx="19">
                  <c:v>3-grams Jaccard</c:v>
                </c:pt>
                <c:pt idx="20">
                  <c:v>Editex Monge-Elkan</c:v>
                </c:pt>
                <c:pt idx="21">
                  <c:v>Editex SoftTfIdf</c:v>
                </c:pt>
                <c:pt idx="22">
                  <c:v>Jaro Monge-Elkan</c:v>
                </c:pt>
                <c:pt idx="23">
                  <c:v>Jaro SoftTfIdf</c:v>
                </c:pt>
                <c:pt idx="24">
                  <c:v>JaroWinkler Monge-Elkan</c:v>
                </c:pt>
                <c:pt idx="25">
                  <c:v>JaroWinkler SoftTfIdf</c:v>
                </c:pt>
                <c:pt idx="26">
                  <c:v>Levenshtein Monge-Elkan</c:v>
                </c:pt>
                <c:pt idx="27">
                  <c:v>Levenshtein SoftTfIdf</c:v>
                </c:pt>
              </c:strCache>
            </c:strRef>
          </c:cat>
          <c:val>
            <c:numRef>
              <c:f>Combined!$N$2:$N$29</c:f>
              <c:numCache>
                <c:formatCode>0.000</c:formatCode>
                <c:ptCount val="28"/>
                <c:pt idx="0">
                  <c:v>1</c:v>
                </c:pt>
                <c:pt idx="1">
                  <c:v>0.65827338129496404</c:v>
                </c:pt>
                <c:pt idx="2">
                  <c:v>0.45810055865921789</c:v>
                </c:pt>
                <c:pt idx="3">
                  <c:v>0.67641681901279704</c:v>
                </c:pt>
                <c:pt idx="4">
                  <c:v>0.88256227758007122</c:v>
                </c:pt>
                <c:pt idx="5">
                  <c:v>0.71833648393194705</c:v>
                </c:pt>
                <c:pt idx="6">
                  <c:v>0.8571428571428571</c:v>
                </c:pt>
                <c:pt idx="7">
                  <c:v>0.88405797101449279</c:v>
                </c:pt>
                <c:pt idx="8">
                  <c:v>0.80263157894736847</c:v>
                </c:pt>
                <c:pt idx="9">
                  <c:v>0.74772036474164139</c:v>
                </c:pt>
                <c:pt idx="10">
                  <c:v>0.76959619952494063</c:v>
                </c:pt>
                <c:pt idx="11">
                  <c:v>0.88727272727272732</c:v>
                </c:pt>
                <c:pt idx="12">
                  <c:v>0.7947882736156352</c:v>
                </c:pt>
                <c:pt idx="13">
                  <c:v>0.8</c:v>
                </c:pt>
                <c:pt idx="14">
                  <c:v>0.79738562091503273</c:v>
                </c:pt>
                <c:pt idx="15">
                  <c:v>0.71372549019607845</c:v>
                </c:pt>
                <c:pt idx="16">
                  <c:v>0.80528052805280526</c:v>
                </c:pt>
                <c:pt idx="17">
                  <c:v>0.7697160883280757</c:v>
                </c:pt>
                <c:pt idx="18">
                  <c:v>0.78964401294498376</c:v>
                </c:pt>
                <c:pt idx="19">
                  <c:v>0.79738562091503273</c:v>
                </c:pt>
                <c:pt idx="20">
                  <c:v>0.59</c:v>
                </c:pt>
                <c:pt idx="21">
                  <c:v>0.99595141700404854</c:v>
                </c:pt>
                <c:pt idx="22">
                  <c:v>0.57212713936430315</c:v>
                </c:pt>
                <c:pt idx="23">
                  <c:v>0.40599001663893508</c:v>
                </c:pt>
                <c:pt idx="24">
                  <c:v>0.53132832080200498</c:v>
                </c:pt>
                <c:pt idx="25">
                  <c:v>0.3612040133779264</c:v>
                </c:pt>
                <c:pt idx="26">
                  <c:v>0.61452513966480449</c:v>
                </c:pt>
                <c:pt idx="27">
                  <c:v>0.90370370370370368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B-B647-8C44-764D72711F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09781024"/>
        <c:axId val="1911027136"/>
      </c:barChart>
      <c:catAx>
        <c:axId val="1909781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27136"/>
        <c:crosses val="autoZero"/>
        <c:auto val="1"/>
        <c:lblAlgn val="ctr"/>
        <c:lblOffset val="100"/>
        <c:noMultiLvlLbl val="0"/>
      </c:catAx>
      <c:valAx>
        <c:axId val="191102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7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HOLISTIC PERFORMANCE</a:t>
            </a:r>
            <a:r>
              <a:rPr lang="en-US" sz="1800" b="1" baseline="0"/>
              <a:t> </a:t>
            </a:r>
            <a:r>
              <a:rPr lang="en-US" sz="1800" b="1"/>
              <a:t>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1"/>
          <c:order val="0"/>
          <c:tx>
            <c:strRef>
              <c:f>Combined!$Y$1</c:f>
              <c:strCache>
                <c:ptCount val="1"/>
                <c:pt idx="0">
                  <c:v>Holistic Score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2286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Combined!$A$2:$A$29</c:f>
              <c:strCache>
                <c:ptCount val="28"/>
                <c:pt idx="0">
                  <c:v>Control</c:v>
                </c:pt>
                <c:pt idx="1">
                  <c:v>Partial Ratio</c:v>
                </c:pt>
                <c:pt idx="2">
                  <c:v>Partial Token Set Ratio</c:v>
                </c:pt>
                <c:pt idx="3">
                  <c:v>Partial Token Sort Ratio</c:v>
                </c:pt>
                <c:pt idx="4">
                  <c:v>Ratio</c:v>
                </c:pt>
                <c:pt idx="5">
                  <c:v>Token Set Ratio</c:v>
                </c:pt>
                <c:pt idx="6">
                  <c:v>Token Sort Ratio</c:v>
                </c:pt>
                <c:pt idx="7">
                  <c:v>Damerau-Levenshtein</c:v>
                </c:pt>
                <c:pt idx="8">
                  <c:v>Hamming</c:v>
                </c:pt>
                <c:pt idx="9">
                  <c:v>Jaro</c:v>
                </c:pt>
                <c:pt idx="10">
                  <c:v>Jaro-Winkler</c:v>
                </c:pt>
                <c:pt idx="11">
                  <c:v>Levenshtein</c:v>
                </c:pt>
                <c:pt idx="12">
                  <c:v>2-grams Cosine</c:v>
                </c:pt>
                <c:pt idx="13">
                  <c:v>2-grams Dice</c:v>
                </c:pt>
                <c:pt idx="14">
                  <c:v>2-grams Jaccard</c:v>
                </c:pt>
                <c:pt idx="15">
                  <c:v>2-grams Overlap Coefficient</c:v>
                </c:pt>
                <c:pt idx="16">
                  <c:v>2-grams Tversky Index</c:v>
                </c:pt>
                <c:pt idx="17">
                  <c:v>3-grams Cosine</c:v>
                </c:pt>
                <c:pt idx="18">
                  <c:v>3-grams Dice</c:v>
                </c:pt>
                <c:pt idx="19">
                  <c:v>3-grams Jaccard</c:v>
                </c:pt>
                <c:pt idx="20">
                  <c:v>Editex Monge-Elkan</c:v>
                </c:pt>
                <c:pt idx="21">
                  <c:v>Editex SoftTfIdf</c:v>
                </c:pt>
                <c:pt idx="22">
                  <c:v>Jaro Monge-Elkan</c:v>
                </c:pt>
                <c:pt idx="23">
                  <c:v>Jaro SoftTfIdf</c:v>
                </c:pt>
                <c:pt idx="24">
                  <c:v>JaroWinkler Monge-Elkan</c:v>
                </c:pt>
                <c:pt idx="25">
                  <c:v>JaroWinkler SoftTfIdf</c:v>
                </c:pt>
                <c:pt idx="26">
                  <c:v>Levenshtein Monge-Elkan</c:v>
                </c:pt>
                <c:pt idx="27">
                  <c:v>Levenshtein SoftTfIdf</c:v>
                </c:pt>
              </c:strCache>
            </c:strRef>
          </c:cat>
          <c:val>
            <c:numRef>
              <c:f>Combined!$Y$2:$Y$29</c:f>
              <c:numCache>
                <c:formatCode>0</c:formatCode>
                <c:ptCount val="28"/>
                <c:pt idx="0">
                  <c:v>200</c:v>
                </c:pt>
                <c:pt idx="1">
                  <c:v>197.07681137012005</c:v>
                </c:pt>
                <c:pt idx="2">
                  <c:v>110.02702319893002</c:v>
                </c:pt>
                <c:pt idx="3">
                  <c:v>197.24553195193826</c:v>
                </c:pt>
                <c:pt idx="4">
                  <c:v>239.25342663755893</c:v>
                </c:pt>
                <c:pt idx="5">
                  <c:v>208.69113199486432</c:v>
                </c:pt>
                <c:pt idx="6">
                  <c:v>236.70748299319726</c:v>
                </c:pt>
                <c:pt idx="7">
                  <c:v>229.26293995859211</c:v>
                </c:pt>
                <c:pt idx="8">
                  <c:v>267.5488721804511</c:v>
                </c:pt>
                <c:pt idx="9">
                  <c:v>267.48379374344353</c:v>
                </c:pt>
                <c:pt idx="10">
                  <c:v>243.5905723334464</c:v>
                </c:pt>
                <c:pt idx="11">
                  <c:v>229.58441558441555</c:v>
                </c:pt>
                <c:pt idx="12">
                  <c:v>272.33597021870634</c:v>
                </c:pt>
                <c:pt idx="13">
                  <c:v>269.14285714285711</c:v>
                </c:pt>
                <c:pt idx="14">
                  <c:v>270.73856209150324</c:v>
                </c:pt>
                <c:pt idx="15">
                  <c:v>213.40488922841863</c:v>
                </c:pt>
                <c:pt idx="16">
                  <c:v>264.09948137670904</c:v>
                </c:pt>
                <c:pt idx="17">
                  <c:v>282.82875168995042</c:v>
                </c:pt>
                <c:pt idx="18">
                  <c:v>273.67868700878404</c:v>
                </c:pt>
                <c:pt idx="19">
                  <c:v>268.88141923436035</c:v>
                </c:pt>
                <c:pt idx="20">
                  <c:v>190.17783607599966</c:v>
                </c:pt>
                <c:pt idx="21">
                  <c:v>202.6427607480239</c:v>
                </c:pt>
                <c:pt idx="22">
                  <c:v>153.54140150902029</c:v>
                </c:pt>
                <c:pt idx="23">
                  <c:v>43.751867905931739</c:v>
                </c:pt>
                <c:pt idx="24">
                  <c:v>126.75729608381141</c:v>
                </c:pt>
                <c:pt idx="25">
                  <c:v>25.47598656253674</c:v>
                </c:pt>
                <c:pt idx="26">
                  <c:v>133.50906158552806</c:v>
                </c:pt>
                <c:pt idx="27">
                  <c:v>238.6560846560846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C-034A-9440-8CD5A218DE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09781024"/>
        <c:axId val="1911027136"/>
      </c:barChart>
      <c:catAx>
        <c:axId val="1909781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Algorithm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027136"/>
        <c:crosses val="autoZero"/>
        <c:auto val="1"/>
        <c:lblAlgn val="ctr"/>
        <c:lblOffset val="100"/>
        <c:noMultiLvlLbl val="0"/>
      </c:catAx>
      <c:valAx>
        <c:axId val="19110271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7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pageSetup orientation="landscape" horizontalDpi="300" verticalDpi="3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pageSetup orientation="landscape" horizontalDpi="300" verticalDpi="30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" right="0.7" top="0.75" bottom="0.75" header="0.3" footer="0.3"/>
  <pageSetup orientation="landscape" horizontalDpi="300" verticalDpi="3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0255AD-9D0F-2740-A27F-D54F378DD0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B1FE8-2248-C842-995C-BE406D1DF3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0.0259</cdr:x>
      <cdr:y>0.70187</cdr:y>
    </cdr:from>
    <cdr:to>
      <cdr:x>0.22973</cdr:x>
      <cdr:y>0.70187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8B78DF1-46F7-A14C-82F6-EC61F4ACF18E}"/>
            </a:ext>
          </a:extLst>
        </cdr:cNvPr>
        <cdr:cNvCxnSpPr/>
      </cdr:nvCxnSpPr>
      <cdr:spPr>
        <a:xfrm xmlns:a="http://schemas.openxmlformats.org/drawingml/2006/main">
          <a:off x="224698" y="4415722"/>
          <a:ext cx="176824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0.0259</cdr:x>
      <cdr:y>0.55466</cdr:y>
    </cdr:from>
    <cdr:to>
      <cdr:x>0.22973</cdr:x>
      <cdr:y>0.55466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5649FE79-4853-3D4B-A605-1C91B54A4970}"/>
            </a:ext>
          </a:extLst>
        </cdr:cNvPr>
        <cdr:cNvCxnSpPr/>
      </cdr:nvCxnSpPr>
      <cdr:spPr>
        <a:xfrm xmlns:a="http://schemas.openxmlformats.org/drawingml/2006/main">
          <a:off x="224698" y="3489557"/>
          <a:ext cx="176824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0.0259</cdr:x>
      <cdr:y>0.31863</cdr:y>
    </cdr:from>
    <cdr:to>
      <cdr:x>0.22973</cdr:x>
      <cdr:y>0.31863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5649FE79-4853-3D4B-A605-1C91B54A4970}"/>
            </a:ext>
          </a:extLst>
        </cdr:cNvPr>
        <cdr:cNvCxnSpPr/>
      </cdr:nvCxnSpPr>
      <cdr:spPr>
        <a:xfrm xmlns:a="http://schemas.openxmlformats.org/drawingml/2006/main">
          <a:off x="224698" y="2004644"/>
          <a:ext cx="176824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0.02613</cdr:x>
      <cdr:y>0.87609</cdr:y>
    </cdr:from>
    <cdr:to>
      <cdr:x>0.22996</cdr:x>
      <cdr:y>0.87609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1E1F0E29-0027-9442-9BDE-3D81C4D2D6CC}"/>
            </a:ext>
          </a:extLst>
        </cdr:cNvPr>
        <cdr:cNvCxnSpPr/>
      </cdr:nvCxnSpPr>
      <cdr:spPr>
        <a:xfrm xmlns:a="http://schemas.openxmlformats.org/drawingml/2006/main">
          <a:off x="226652" y="5511830"/>
          <a:ext cx="176824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042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404BF5-D2ED-814D-82C5-73FDA8BED6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0.0259</cdr:x>
      <cdr:y>0.70187</cdr:y>
    </cdr:from>
    <cdr:to>
      <cdr:x>0.22973</cdr:x>
      <cdr:y>0.70187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C8B78DF1-46F7-A14C-82F6-EC61F4ACF18E}"/>
            </a:ext>
          </a:extLst>
        </cdr:cNvPr>
        <cdr:cNvCxnSpPr/>
      </cdr:nvCxnSpPr>
      <cdr:spPr>
        <a:xfrm xmlns:a="http://schemas.openxmlformats.org/drawingml/2006/main">
          <a:off x="224698" y="4415723"/>
          <a:ext cx="176824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0.0259</cdr:x>
      <cdr:y>0.55465</cdr:y>
    </cdr:from>
    <cdr:to>
      <cdr:x>0.22973</cdr:x>
      <cdr:y>0.55465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5649FE79-4853-3D4B-A605-1C91B54A4970}"/>
            </a:ext>
          </a:extLst>
        </cdr:cNvPr>
        <cdr:cNvCxnSpPr/>
      </cdr:nvCxnSpPr>
      <cdr:spPr>
        <a:xfrm xmlns:a="http://schemas.openxmlformats.org/drawingml/2006/main">
          <a:off x="224684" y="3489535"/>
          <a:ext cx="176824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0.0259</cdr:x>
      <cdr:y>0.31863</cdr:y>
    </cdr:from>
    <cdr:to>
      <cdr:x>0.22973</cdr:x>
      <cdr:y>0.31863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5649FE79-4853-3D4B-A605-1C91B54A4970}"/>
            </a:ext>
          </a:extLst>
        </cdr:cNvPr>
        <cdr:cNvCxnSpPr/>
      </cdr:nvCxnSpPr>
      <cdr:spPr>
        <a:xfrm xmlns:a="http://schemas.openxmlformats.org/drawingml/2006/main">
          <a:off x="224684" y="2004652"/>
          <a:ext cx="176824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0.02613</cdr:x>
      <cdr:y>0.87609</cdr:y>
    </cdr:from>
    <cdr:to>
      <cdr:x>0.22996</cdr:x>
      <cdr:y>0.87609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1E1F0E29-0027-9442-9BDE-3D81C4D2D6CC}"/>
            </a:ext>
          </a:extLst>
        </cdr:cNvPr>
        <cdr:cNvCxnSpPr/>
      </cdr:nvCxnSpPr>
      <cdr:spPr>
        <a:xfrm xmlns:a="http://schemas.openxmlformats.org/drawingml/2006/main">
          <a:off x="226652" y="5511830"/>
          <a:ext cx="176824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0" sqref="I30"/>
    </sheetView>
  </sheetViews>
  <sheetFormatPr defaultColWidth="4" defaultRowHeight="15.75" x14ac:dyDescent="0.25"/>
  <cols>
    <col min="1" max="1" width="28" bestFit="1" customWidth="1"/>
    <col min="2" max="2" width="4.375" bestFit="1" customWidth="1"/>
    <col min="3" max="3" width="5" bestFit="1" customWidth="1"/>
    <col min="4" max="4" width="7.5" customWidth="1"/>
    <col min="5" max="5" width="4.375" bestFit="1" customWidth="1"/>
    <col min="6" max="6" width="3.5" bestFit="1" customWidth="1"/>
    <col min="7" max="8" width="4.375" bestFit="1" customWidth="1"/>
    <col min="9" max="9" width="7.75" bestFit="1" customWidth="1"/>
    <col min="10" max="10" width="9.625" bestFit="1" customWidth="1"/>
    <col min="11" max="12" width="8.5" bestFit="1" customWidth="1"/>
    <col min="13" max="13" width="8.125" customWidth="1"/>
    <col min="14" max="14" width="8.125" bestFit="1" customWidth="1"/>
    <col min="15" max="15" width="7.25" customWidth="1"/>
    <col min="16" max="16" width="17.625" hidden="1" customWidth="1"/>
    <col min="17" max="17" width="6.875" customWidth="1"/>
    <col min="18" max="18" width="6.875" bestFit="1" customWidth="1"/>
    <col min="19" max="19" width="6.25" style="22" bestFit="1" customWidth="1"/>
    <col min="20" max="20" width="11.625" bestFit="1" customWidth="1"/>
    <col min="21" max="21" width="8.75" customWidth="1"/>
    <col min="22" max="22" width="8.875" customWidth="1"/>
    <col min="23" max="23" width="4.375" bestFit="1" customWidth="1"/>
    <col min="24" max="24" width="7.5" customWidth="1"/>
    <col min="25" max="25" width="7.75" customWidth="1"/>
    <col min="26" max="26" width="6.75" customWidth="1"/>
    <col min="28" max="28" width="5.375" customWidth="1"/>
  </cols>
  <sheetData>
    <row r="1" spans="1:28" s="25" customFormat="1" ht="30" customHeight="1" x14ac:dyDescent="0.25">
      <c r="A1" s="115" t="s">
        <v>0</v>
      </c>
      <c r="B1" s="115" t="s">
        <v>49</v>
      </c>
      <c r="C1" s="115" t="s">
        <v>48</v>
      </c>
      <c r="D1" s="115" t="s">
        <v>1</v>
      </c>
      <c r="E1" s="115" t="s">
        <v>2</v>
      </c>
      <c r="F1" s="115" t="s">
        <v>3</v>
      </c>
      <c r="G1" s="115" t="s">
        <v>4</v>
      </c>
      <c r="H1" s="115" t="s">
        <v>5</v>
      </c>
      <c r="I1" s="115" t="s">
        <v>6</v>
      </c>
      <c r="J1" s="115" t="s">
        <v>7</v>
      </c>
      <c r="K1" s="115" t="s">
        <v>8</v>
      </c>
      <c r="L1" s="115" t="s">
        <v>9</v>
      </c>
      <c r="M1" s="115" t="s">
        <v>185</v>
      </c>
      <c r="N1" s="115" t="s">
        <v>10</v>
      </c>
      <c r="O1" s="115" t="s">
        <v>182</v>
      </c>
      <c r="P1" s="115" t="s">
        <v>11</v>
      </c>
      <c r="Q1" s="115" t="s">
        <v>183</v>
      </c>
      <c r="R1" s="115" t="s">
        <v>13</v>
      </c>
      <c r="S1" s="116" t="s">
        <v>27</v>
      </c>
      <c r="T1" s="117" t="s">
        <v>46</v>
      </c>
      <c r="U1" s="117" t="s">
        <v>51</v>
      </c>
      <c r="V1" s="117" t="s">
        <v>52</v>
      </c>
      <c r="W1" s="117" t="s">
        <v>56</v>
      </c>
      <c r="X1" s="117" t="s">
        <v>57</v>
      </c>
      <c r="Y1" s="117" t="s">
        <v>58</v>
      </c>
      <c r="Z1" s="117" t="s">
        <v>54</v>
      </c>
      <c r="AA1" s="118" t="s">
        <v>177</v>
      </c>
      <c r="AB1" s="118" t="s">
        <v>178</v>
      </c>
    </row>
    <row r="2" spans="1:28" x14ac:dyDescent="0.25">
      <c r="A2" t="s">
        <v>47</v>
      </c>
      <c r="B2">
        <v>84</v>
      </c>
      <c r="C2">
        <v>66</v>
      </c>
      <c r="D2">
        <v>122</v>
      </c>
      <c r="E2">
        <v>122</v>
      </c>
      <c r="F2">
        <v>0</v>
      </c>
      <c r="G2">
        <v>0</v>
      </c>
      <c r="H2">
        <v>628</v>
      </c>
      <c r="I2" s="13">
        <v>1</v>
      </c>
      <c r="J2" s="13">
        <v>1</v>
      </c>
      <c r="K2" s="13">
        <v>1</v>
      </c>
      <c r="L2" s="13">
        <v>1</v>
      </c>
      <c r="M2" s="13">
        <f t="shared" ref="M2:M29" si="0">(I2+J2)/2</f>
        <v>1</v>
      </c>
      <c r="N2" s="13">
        <v>1</v>
      </c>
      <c r="O2" s="36">
        <v>0.56000000000000005</v>
      </c>
      <c r="P2" s="14">
        <v>0</v>
      </c>
      <c r="Q2" s="14">
        <v>0.56000000000000005</v>
      </c>
      <c r="R2" s="8">
        <v>1</v>
      </c>
      <c r="S2" s="52">
        <v>0</v>
      </c>
      <c r="T2" s="5" t="s">
        <v>47</v>
      </c>
      <c r="U2">
        <f t="shared" ref="U2:U29" si="1">Q2*150</f>
        <v>84.000000000000014</v>
      </c>
      <c r="V2">
        <v>65.999999999999986</v>
      </c>
      <c r="W2">
        <f t="shared" ref="W2:W29" si="2">U2-B2</f>
        <v>0</v>
      </c>
      <c r="X2" s="21">
        <f t="shared" ref="X2:X29" si="3">U2/$U$2</f>
        <v>1</v>
      </c>
      <c r="Y2" s="22">
        <f t="shared" ref="Y2:Y29" si="4">(((U2)/$U$2)*(100)) +  (100*N2) + (100*(W2/150)) - (100 * (1-J2))</f>
        <v>200</v>
      </c>
      <c r="Z2" s="22">
        <f t="shared" ref="Z2:Z29" si="5">(X2*(100))+(100*N2)-(100*(1-K2)*X2)-(100*(1-I2)*X2)</f>
        <v>200</v>
      </c>
      <c r="AA2" t="s">
        <v>179</v>
      </c>
      <c r="AB2" t="s">
        <v>179</v>
      </c>
    </row>
    <row r="3" spans="1:28" x14ac:dyDescent="0.25">
      <c r="A3" s="5" t="s">
        <v>15</v>
      </c>
      <c r="B3" s="5">
        <v>146</v>
      </c>
      <c r="C3" s="5">
        <v>4</v>
      </c>
      <c r="D3" s="5">
        <v>371</v>
      </c>
      <c r="E3" s="5">
        <v>183</v>
      </c>
      <c r="F3" s="5">
        <v>2</v>
      </c>
      <c r="G3" s="5">
        <v>188</v>
      </c>
      <c r="H3" s="5">
        <v>377</v>
      </c>
      <c r="I3" s="6">
        <v>0.98918918918918919</v>
      </c>
      <c r="J3" s="6">
        <v>0.66725663716814154</v>
      </c>
      <c r="K3" s="6">
        <v>0.49326145552560646</v>
      </c>
      <c r="L3" s="6">
        <v>0.7466666666666667</v>
      </c>
      <c r="M3" s="13">
        <f t="shared" si="0"/>
        <v>0.82822291317866537</v>
      </c>
      <c r="N3" s="6">
        <v>0.65827338129496404</v>
      </c>
      <c r="O3" s="36">
        <v>0.92666666666666664</v>
      </c>
      <c r="P3" s="7">
        <v>0.5</v>
      </c>
      <c r="Q3" s="7">
        <v>0.94</v>
      </c>
      <c r="R3" s="8">
        <v>0.85099999999999998</v>
      </c>
      <c r="S3" s="52">
        <v>1</v>
      </c>
      <c r="T3" s="11" t="s">
        <v>20</v>
      </c>
      <c r="U3">
        <f t="shared" si="1"/>
        <v>141</v>
      </c>
      <c r="V3">
        <v>11</v>
      </c>
      <c r="W3">
        <f t="shared" si="2"/>
        <v>-5</v>
      </c>
      <c r="X3" s="21">
        <f t="shared" si="3"/>
        <v>1.6785714285714284</v>
      </c>
      <c r="Y3" s="22">
        <f t="shared" si="4"/>
        <v>197.07681137012005</v>
      </c>
      <c r="Z3" s="22">
        <f t="shared" si="5"/>
        <v>146.81012492090852</v>
      </c>
      <c r="AA3" t="s">
        <v>179</v>
      </c>
      <c r="AB3" t="s">
        <v>179</v>
      </c>
    </row>
    <row r="4" spans="1:28" x14ac:dyDescent="0.25">
      <c r="A4" s="5" t="s">
        <v>17</v>
      </c>
      <c r="B4" s="5">
        <v>147</v>
      </c>
      <c r="C4" s="5">
        <v>3</v>
      </c>
      <c r="D4" s="5">
        <v>552</v>
      </c>
      <c r="E4" s="5">
        <v>164</v>
      </c>
      <c r="F4" s="5">
        <v>0</v>
      </c>
      <c r="G4" s="5">
        <v>388</v>
      </c>
      <c r="H4" s="5">
        <v>198</v>
      </c>
      <c r="I4" s="6">
        <v>1</v>
      </c>
      <c r="J4" s="6">
        <v>0.33788395904436858</v>
      </c>
      <c r="K4" s="6">
        <v>0.29710144927536231</v>
      </c>
      <c r="L4" s="6">
        <v>0.48266666666666669</v>
      </c>
      <c r="M4" s="13">
        <f t="shared" si="0"/>
        <v>0.66894197952218426</v>
      </c>
      <c r="N4" s="6">
        <v>0.45810055865921789</v>
      </c>
      <c r="O4" s="36">
        <v>0.82</v>
      </c>
      <c r="P4" s="7">
        <v>0</v>
      </c>
      <c r="Q4" s="7">
        <v>0.82</v>
      </c>
      <c r="R4" s="8">
        <v>0.85899999999999999</v>
      </c>
      <c r="S4" s="52">
        <v>1</v>
      </c>
      <c r="T4" s="12" t="s">
        <v>20</v>
      </c>
      <c r="U4">
        <f t="shared" si="1"/>
        <v>122.99999999999999</v>
      </c>
      <c r="V4">
        <v>27.000000000000014</v>
      </c>
      <c r="W4">
        <f t="shared" si="2"/>
        <v>-24.000000000000014</v>
      </c>
      <c r="X4" s="21">
        <f t="shared" si="3"/>
        <v>1.464285714285714</v>
      </c>
      <c r="Y4" s="22">
        <f t="shared" si="4"/>
        <v>110.02702319893002</v>
      </c>
      <c r="Z4" s="22">
        <f t="shared" si="5"/>
        <v>89.314196652671257</v>
      </c>
      <c r="AA4" t="s">
        <v>179</v>
      </c>
      <c r="AB4" t="s">
        <v>179</v>
      </c>
    </row>
    <row r="5" spans="1:28" x14ac:dyDescent="0.25">
      <c r="A5" s="5" t="s">
        <v>19</v>
      </c>
      <c r="B5" s="5">
        <v>146</v>
      </c>
      <c r="C5" s="5">
        <v>4</v>
      </c>
      <c r="D5" s="5">
        <v>362</v>
      </c>
      <c r="E5" s="5">
        <v>185</v>
      </c>
      <c r="F5" s="5">
        <v>1</v>
      </c>
      <c r="G5" s="5">
        <v>176</v>
      </c>
      <c r="H5" s="5">
        <v>388</v>
      </c>
      <c r="I5" s="6">
        <v>0.9946236559139785</v>
      </c>
      <c r="J5" s="6">
        <v>0.68794326241134751</v>
      </c>
      <c r="K5" s="6">
        <v>0.51246537396121883</v>
      </c>
      <c r="L5" s="6">
        <v>0.76400000000000001</v>
      </c>
      <c r="M5" s="13">
        <f t="shared" si="0"/>
        <v>0.84128345916266301</v>
      </c>
      <c r="N5" s="6">
        <v>0.67641681901279704</v>
      </c>
      <c r="O5" s="36">
        <v>0.92</v>
      </c>
      <c r="P5" s="7">
        <v>0.25</v>
      </c>
      <c r="Q5" s="7">
        <v>0.92666666666666664</v>
      </c>
      <c r="R5" s="8">
        <v>0.67600000000000005</v>
      </c>
      <c r="S5" s="52">
        <v>1</v>
      </c>
      <c r="T5" s="11" t="s">
        <v>20</v>
      </c>
      <c r="U5">
        <f t="shared" si="1"/>
        <v>139</v>
      </c>
      <c r="V5">
        <v>12</v>
      </c>
      <c r="W5">
        <f t="shared" si="2"/>
        <v>-7</v>
      </c>
      <c r="X5" s="21">
        <f t="shared" si="3"/>
        <v>1.6547619047619044</v>
      </c>
      <c r="Y5" s="22">
        <f t="shared" si="4"/>
        <v>197.24553195193826</v>
      </c>
      <c r="Z5" s="22">
        <f t="shared" si="5"/>
        <v>151.55284279729452</v>
      </c>
      <c r="AA5" t="s">
        <v>179</v>
      </c>
      <c r="AB5" t="s">
        <v>179</v>
      </c>
    </row>
    <row r="6" spans="1:28" x14ac:dyDescent="0.25">
      <c r="A6" s="5" t="s">
        <v>14</v>
      </c>
      <c r="B6" s="5">
        <v>85</v>
      </c>
      <c r="C6" s="5">
        <v>65</v>
      </c>
      <c r="D6" s="5">
        <v>125</v>
      </c>
      <c r="E6" s="5">
        <v>124</v>
      </c>
      <c r="F6" s="5">
        <v>31</v>
      </c>
      <c r="G6" s="5">
        <v>2</v>
      </c>
      <c r="H6" s="5">
        <v>593</v>
      </c>
      <c r="I6" s="6">
        <v>0.8</v>
      </c>
      <c r="J6" s="6">
        <v>0.99663865546218489</v>
      </c>
      <c r="K6" s="6">
        <v>0.98412698412698407</v>
      </c>
      <c r="L6" s="6">
        <v>0.95599999999999996</v>
      </c>
      <c r="M6" s="13">
        <f t="shared" si="0"/>
        <v>0.89831932773109247</v>
      </c>
      <c r="N6" s="6">
        <v>0.88256227758007122</v>
      </c>
      <c r="O6" s="36">
        <v>0.56666666666666665</v>
      </c>
      <c r="P6" s="7">
        <v>0.41538461538461541</v>
      </c>
      <c r="Q6" s="7">
        <v>0.7466666666666667</v>
      </c>
      <c r="R6" s="8">
        <v>1</v>
      </c>
      <c r="S6" s="52">
        <v>1</v>
      </c>
      <c r="T6" s="11" t="s">
        <v>20</v>
      </c>
      <c r="U6">
        <f t="shared" si="1"/>
        <v>112</v>
      </c>
      <c r="V6">
        <v>65</v>
      </c>
      <c r="W6">
        <f t="shared" si="2"/>
        <v>27</v>
      </c>
      <c r="X6" s="21">
        <f t="shared" si="3"/>
        <v>1.333333333333333</v>
      </c>
      <c r="Y6" s="22">
        <f t="shared" si="4"/>
        <v>239.25342663755893</v>
      </c>
      <c r="Z6" s="22">
        <f t="shared" si="5"/>
        <v>192.80649230827166</v>
      </c>
      <c r="AA6" t="s">
        <v>179</v>
      </c>
      <c r="AB6" t="s">
        <v>179</v>
      </c>
    </row>
    <row r="7" spans="1:28" x14ac:dyDescent="0.25">
      <c r="A7" s="5" t="s">
        <v>16</v>
      </c>
      <c r="B7" s="5">
        <v>145</v>
      </c>
      <c r="C7" s="5">
        <v>5</v>
      </c>
      <c r="D7" s="5">
        <v>337</v>
      </c>
      <c r="E7" s="5">
        <v>190</v>
      </c>
      <c r="F7" s="5">
        <v>1</v>
      </c>
      <c r="G7" s="5">
        <v>148</v>
      </c>
      <c r="H7" s="5">
        <v>411</v>
      </c>
      <c r="I7" s="6">
        <v>0.99476439790575921</v>
      </c>
      <c r="J7" s="6">
        <v>0.73524150268336319</v>
      </c>
      <c r="K7" s="6">
        <v>0.56213017751479288</v>
      </c>
      <c r="L7" s="6">
        <v>0.80133333333333334</v>
      </c>
      <c r="M7" s="13">
        <f t="shared" si="0"/>
        <v>0.8650029502945612</v>
      </c>
      <c r="N7" s="6">
        <v>0.71833648393194705</v>
      </c>
      <c r="O7" s="36">
        <v>0.92666666666666664</v>
      </c>
      <c r="P7" s="7">
        <v>0.2</v>
      </c>
      <c r="Q7" s="7">
        <v>0.93333333333333335</v>
      </c>
      <c r="R7" s="8">
        <v>0.872</v>
      </c>
      <c r="S7" s="52">
        <v>1</v>
      </c>
      <c r="T7" s="11" t="s">
        <v>20</v>
      </c>
      <c r="U7">
        <f t="shared" si="1"/>
        <v>140</v>
      </c>
      <c r="V7">
        <v>11</v>
      </c>
      <c r="W7">
        <f t="shared" si="2"/>
        <v>-5</v>
      </c>
      <c r="X7" s="21">
        <f t="shared" si="3"/>
        <v>1.6666666666666663</v>
      </c>
      <c r="Y7" s="22">
        <f t="shared" si="4"/>
        <v>208.69113199486432</v>
      </c>
      <c r="Z7" s="22">
        <f t="shared" si="5"/>
        <v>164.6494109632867</v>
      </c>
      <c r="AA7" t="s">
        <v>179</v>
      </c>
      <c r="AB7" t="s">
        <v>179</v>
      </c>
    </row>
    <row r="8" spans="1:28" x14ac:dyDescent="0.25">
      <c r="A8" s="5" t="s">
        <v>18</v>
      </c>
      <c r="B8" s="5">
        <v>85</v>
      </c>
      <c r="C8" s="5">
        <v>65</v>
      </c>
      <c r="D8" s="5">
        <v>125</v>
      </c>
      <c r="E8" s="5">
        <v>123</v>
      </c>
      <c r="F8" s="5">
        <v>39</v>
      </c>
      <c r="G8" s="5">
        <v>2</v>
      </c>
      <c r="H8" s="5">
        <v>586</v>
      </c>
      <c r="I8" s="6">
        <v>0.7592592592592593</v>
      </c>
      <c r="J8" s="6">
        <v>0.99659863945578231</v>
      </c>
      <c r="K8" s="6">
        <v>0.98399999999999999</v>
      </c>
      <c r="L8" s="6">
        <v>0.94533333333333336</v>
      </c>
      <c r="M8" s="13">
        <f t="shared" si="0"/>
        <v>0.87792894935752086</v>
      </c>
      <c r="N8" s="6">
        <v>0.8571428571428571</v>
      </c>
      <c r="O8" s="36">
        <v>0.56666666666666665</v>
      </c>
      <c r="P8" s="7">
        <v>0.41538461538461541</v>
      </c>
      <c r="Q8" s="7">
        <v>0.7466666666666667</v>
      </c>
      <c r="R8" s="8">
        <v>1</v>
      </c>
      <c r="S8" s="52">
        <v>1</v>
      </c>
      <c r="T8" s="11" t="s">
        <v>20</v>
      </c>
      <c r="U8">
        <f t="shared" si="1"/>
        <v>112</v>
      </c>
      <c r="V8">
        <v>65</v>
      </c>
      <c r="W8">
        <f t="shared" si="2"/>
        <v>27</v>
      </c>
      <c r="X8" s="21">
        <f t="shared" si="3"/>
        <v>1.333333333333333</v>
      </c>
      <c r="Y8" s="22">
        <f t="shared" si="4"/>
        <v>236.70748299319726</v>
      </c>
      <c r="Z8" s="22">
        <f t="shared" si="5"/>
        <v>184.81552028218695</v>
      </c>
      <c r="AA8" t="s">
        <v>179</v>
      </c>
      <c r="AB8" t="s">
        <v>179</v>
      </c>
    </row>
    <row r="9" spans="1:28" x14ac:dyDescent="0.25">
      <c r="A9" s="30" t="s">
        <v>23</v>
      </c>
      <c r="B9" s="30">
        <v>84</v>
      </c>
      <c r="C9" s="30">
        <v>66</v>
      </c>
      <c r="D9" s="30">
        <v>122</v>
      </c>
      <c r="E9" s="30">
        <v>122</v>
      </c>
      <c r="F9" s="30">
        <v>32</v>
      </c>
      <c r="G9" s="30">
        <v>0</v>
      </c>
      <c r="H9" s="30">
        <v>596</v>
      </c>
      <c r="I9" s="31">
        <v>0.79220779220779225</v>
      </c>
      <c r="J9" s="31">
        <v>1</v>
      </c>
      <c r="K9" s="31">
        <v>1</v>
      </c>
      <c r="L9" s="31">
        <v>0.95733333333333337</v>
      </c>
      <c r="M9" s="31">
        <f t="shared" si="0"/>
        <v>0.89610389610389607</v>
      </c>
      <c r="N9" s="31">
        <v>0.88405797101449279</v>
      </c>
      <c r="O9" s="49">
        <v>0.56000000000000005</v>
      </c>
      <c r="P9" s="31">
        <v>0.33333333333333331</v>
      </c>
      <c r="Q9" s="49">
        <v>0.70666666666666667</v>
      </c>
      <c r="R9" s="33">
        <v>1</v>
      </c>
      <c r="S9" s="35">
        <v>2</v>
      </c>
      <c r="T9" s="34" t="s">
        <v>21</v>
      </c>
      <c r="U9" s="30">
        <f t="shared" si="1"/>
        <v>106</v>
      </c>
      <c r="V9" s="30">
        <v>65.999999999999986</v>
      </c>
      <c r="W9" s="30">
        <f t="shared" si="2"/>
        <v>22</v>
      </c>
      <c r="X9" s="33">
        <f t="shared" si="3"/>
        <v>1.2619047619047616</v>
      </c>
      <c r="Y9" s="35">
        <f t="shared" si="4"/>
        <v>229.26293995859211</v>
      </c>
      <c r="Z9" s="22">
        <f t="shared" si="5"/>
        <v>188.37487564195638</v>
      </c>
      <c r="AA9" t="s">
        <v>179</v>
      </c>
      <c r="AB9" t="s">
        <v>179</v>
      </c>
    </row>
    <row r="10" spans="1:28" x14ac:dyDescent="0.25">
      <c r="A10" s="30" t="s">
        <v>26</v>
      </c>
      <c r="B10" s="30">
        <v>84</v>
      </c>
      <c r="C10" s="30">
        <v>66</v>
      </c>
      <c r="D10" s="30">
        <v>122</v>
      </c>
      <c r="E10" s="30">
        <v>122</v>
      </c>
      <c r="F10" s="30">
        <v>60</v>
      </c>
      <c r="G10" s="30">
        <v>0</v>
      </c>
      <c r="H10" s="30">
        <v>568</v>
      </c>
      <c r="I10" s="31">
        <v>0.67032967032967028</v>
      </c>
      <c r="J10" s="31">
        <v>1</v>
      </c>
      <c r="K10" s="31">
        <v>1</v>
      </c>
      <c r="L10" s="31">
        <v>0.92</v>
      </c>
      <c r="M10" s="31">
        <f t="shared" si="0"/>
        <v>0.83516483516483508</v>
      </c>
      <c r="N10" s="31">
        <v>0.80263157894736847</v>
      </c>
      <c r="O10" s="49">
        <v>0.56000000000000005</v>
      </c>
      <c r="P10" s="31">
        <v>0.71212121212121215</v>
      </c>
      <c r="Q10" s="49">
        <v>0.87333333333333329</v>
      </c>
      <c r="R10" s="33">
        <v>1</v>
      </c>
      <c r="S10" s="35">
        <v>2</v>
      </c>
      <c r="T10" s="34" t="s">
        <v>21</v>
      </c>
      <c r="U10" s="30">
        <f t="shared" si="1"/>
        <v>131</v>
      </c>
      <c r="V10" s="30">
        <v>65.999999999999986</v>
      </c>
      <c r="W10" s="30">
        <f t="shared" si="2"/>
        <v>47</v>
      </c>
      <c r="X10" s="33">
        <f t="shared" si="3"/>
        <v>1.5595238095238093</v>
      </c>
      <c r="Y10" s="35">
        <f t="shared" si="4"/>
        <v>267.5488721804511</v>
      </c>
      <c r="Z10" s="22">
        <f t="shared" si="5"/>
        <v>184.80266600567353</v>
      </c>
      <c r="AA10" t="s">
        <v>179</v>
      </c>
      <c r="AB10" t="s">
        <v>179</v>
      </c>
    </row>
    <row r="11" spans="1:28" x14ac:dyDescent="0.25">
      <c r="A11" s="30" t="s">
        <v>24</v>
      </c>
      <c r="B11" s="30">
        <v>87</v>
      </c>
      <c r="C11" s="30">
        <v>63</v>
      </c>
      <c r="D11" s="30">
        <v>146</v>
      </c>
      <c r="E11" s="30">
        <v>123</v>
      </c>
      <c r="F11" s="30">
        <v>62</v>
      </c>
      <c r="G11" s="30">
        <v>21</v>
      </c>
      <c r="H11" s="30">
        <v>544</v>
      </c>
      <c r="I11" s="31">
        <v>0.66486486486486485</v>
      </c>
      <c r="J11" s="31">
        <v>0.96283185840707963</v>
      </c>
      <c r="K11" s="31">
        <v>0.85416666666666663</v>
      </c>
      <c r="L11" s="31">
        <v>0.88933333333333331</v>
      </c>
      <c r="M11" s="31">
        <f t="shared" si="0"/>
        <v>0.81384836163597218</v>
      </c>
      <c r="N11" s="31">
        <v>0.74772036474164139</v>
      </c>
      <c r="O11" s="49">
        <v>0.56666666666666665</v>
      </c>
      <c r="P11" s="31">
        <v>0.82539682539682535</v>
      </c>
      <c r="Q11" s="49">
        <v>0.91333333333333333</v>
      </c>
      <c r="R11" s="33">
        <v>1</v>
      </c>
      <c r="S11" s="35">
        <v>2</v>
      </c>
      <c r="T11" s="34" t="s">
        <v>21</v>
      </c>
      <c r="U11" s="30">
        <f t="shared" si="1"/>
        <v>137</v>
      </c>
      <c r="V11" s="30">
        <v>65</v>
      </c>
      <c r="W11" s="30">
        <f t="shared" si="2"/>
        <v>50</v>
      </c>
      <c r="X11" s="33">
        <f t="shared" si="3"/>
        <v>1.6309523809523807</v>
      </c>
      <c r="Y11" s="35">
        <f t="shared" si="4"/>
        <v>267.48379374344353</v>
      </c>
      <c r="Z11" s="22">
        <f t="shared" si="5"/>
        <v>159.42360768823534</v>
      </c>
      <c r="AA11" t="s">
        <v>179</v>
      </c>
      <c r="AB11" t="s">
        <v>179</v>
      </c>
    </row>
    <row r="12" spans="1:28" x14ac:dyDescent="0.25">
      <c r="A12" s="30" t="s">
        <v>25</v>
      </c>
      <c r="B12" s="30">
        <v>116</v>
      </c>
      <c r="C12" s="30">
        <v>34</v>
      </c>
      <c r="D12" s="30">
        <v>231</v>
      </c>
      <c r="E12" s="30">
        <v>162</v>
      </c>
      <c r="F12" s="30">
        <v>28</v>
      </c>
      <c r="G12" s="30">
        <v>69</v>
      </c>
      <c r="H12" s="30">
        <v>491</v>
      </c>
      <c r="I12" s="31">
        <v>0.85263157894736841</v>
      </c>
      <c r="J12" s="31">
        <v>0.87678571428571428</v>
      </c>
      <c r="K12" s="31">
        <v>0.70129870129870131</v>
      </c>
      <c r="L12" s="31">
        <v>0.8706666666666667</v>
      </c>
      <c r="M12" s="31">
        <f t="shared" si="0"/>
        <v>0.86470864661654134</v>
      </c>
      <c r="N12" s="31">
        <v>0.76959619952494063</v>
      </c>
      <c r="O12" s="49">
        <v>0.73333333333333328</v>
      </c>
      <c r="P12" s="31">
        <v>0.82352941176470584</v>
      </c>
      <c r="Q12" s="49">
        <v>0.92</v>
      </c>
      <c r="R12" s="33">
        <v>0.98799999999999999</v>
      </c>
      <c r="S12" s="35">
        <v>2</v>
      </c>
      <c r="T12" s="34" t="s">
        <v>21</v>
      </c>
      <c r="U12" s="30">
        <f t="shared" si="1"/>
        <v>138</v>
      </c>
      <c r="V12" s="30">
        <v>40.000000000000014</v>
      </c>
      <c r="W12" s="30">
        <f t="shared" si="2"/>
        <v>22</v>
      </c>
      <c r="X12" s="33">
        <f t="shared" si="3"/>
        <v>1.6428571428571426</v>
      </c>
      <c r="Y12" s="35">
        <f t="shared" si="4"/>
        <v>243.5905723334464</v>
      </c>
      <c r="Z12" s="22">
        <f t="shared" si="5"/>
        <v>167.9624517072055</v>
      </c>
      <c r="AA12" t="s">
        <v>179</v>
      </c>
      <c r="AB12" t="s">
        <v>179</v>
      </c>
    </row>
    <row r="13" spans="1:28" x14ac:dyDescent="0.25">
      <c r="A13" s="30" t="s">
        <v>22</v>
      </c>
      <c r="B13" s="30">
        <v>84</v>
      </c>
      <c r="C13" s="30">
        <v>66</v>
      </c>
      <c r="D13" s="30">
        <v>122</v>
      </c>
      <c r="E13" s="30">
        <v>122</v>
      </c>
      <c r="F13" s="30">
        <v>31</v>
      </c>
      <c r="G13" s="30">
        <v>0</v>
      </c>
      <c r="H13" s="30">
        <v>597</v>
      </c>
      <c r="I13" s="31">
        <v>0.79738562091503273</v>
      </c>
      <c r="J13" s="31">
        <v>1</v>
      </c>
      <c r="K13" s="31">
        <v>1</v>
      </c>
      <c r="L13" s="31">
        <v>0.95866666666666667</v>
      </c>
      <c r="M13" s="31">
        <f t="shared" si="0"/>
        <v>0.89869281045751637</v>
      </c>
      <c r="N13" s="31">
        <v>0.88727272727272732</v>
      </c>
      <c r="O13" s="49">
        <v>0.56000000000000005</v>
      </c>
      <c r="P13" s="31">
        <v>0.33333333333333331</v>
      </c>
      <c r="Q13" s="49">
        <v>0.70666666666666667</v>
      </c>
      <c r="R13" s="33">
        <v>1</v>
      </c>
      <c r="S13" s="35">
        <v>2</v>
      </c>
      <c r="T13" s="34" t="s">
        <v>21</v>
      </c>
      <c r="U13" s="30">
        <f t="shared" si="1"/>
        <v>106</v>
      </c>
      <c r="V13" s="30">
        <v>65.999999999999986</v>
      </c>
      <c r="W13" s="30">
        <f t="shared" si="2"/>
        <v>22</v>
      </c>
      <c r="X13" s="33">
        <f t="shared" si="3"/>
        <v>1.2619047619047616</v>
      </c>
      <c r="Y13" s="35">
        <f t="shared" si="4"/>
        <v>229.58441558441555</v>
      </c>
      <c r="Z13" s="22">
        <f t="shared" si="5"/>
        <v>189.34974393797921</v>
      </c>
      <c r="AA13" t="s">
        <v>179</v>
      </c>
      <c r="AB13" t="s">
        <v>179</v>
      </c>
    </row>
    <row r="14" spans="1:28" x14ac:dyDescent="0.25">
      <c r="A14" s="5" t="s">
        <v>29</v>
      </c>
      <c r="B14" s="5">
        <v>84</v>
      </c>
      <c r="C14" s="5">
        <v>66</v>
      </c>
      <c r="D14" s="5">
        <v>122</v>
      </c>
      <c r="E14" s="5">
        <v>122</v>
      </c>
      <c r="F14" s="5">
        <v>63</v>
      </c>
      <c r="G14" s="5">
        <v>0</v>
      </c>
      <c r="H14" s="5">
        <v>565</v>
      </c>
      <c r="I14" s="6">
        <v>0.6594594594594595</v>
      </c>
      <c r="J14" s="6">
        <v>1</v>
      </c>
      <c r="K14" s="6">
        <v>1</v>
      </c>
      <c r="L14" s="6">
        <v>0.91600000000000004</v>
      </c>
      <c r="M14" s="13">
        <f t="shared" si="0"/>
        <v>0.82972972972972969</v>
      </c>
      <c r="N14" s="6">
        <v>0.7947882736156352</v>
      </c>
      <c r="O14" s="36">
        <v>0.56000000000000005</v>
      </c>
      <c r="P14" s="7">
        <v>0.75757575757575757</v>
      </c>
      <c r="Q14" s="7">
        <v>0.89333333333333331</v>
      </c>
      <c r="R14" s="8">
        <v>1</v>
      </c>
      <c r="S14" s="52">
        <v>3</v>
      </c>
      <c r="T14" s="12" t="s">
        <v>28</v>
      </c>
      <c r="U14">
        <f t="shared" si="1"/>
        <v>134</v>
      </c>
      <c r="V14">
        <v>65.999999999999986</v>
      </c>
      <c r="W14">
        <f t="shared" si="2"/>
        <v>50</v>
      </c>
      <c r="X14" s="21">
        <f t="shared" si="3"/>
        <v>1.5952380952380949</v>
      </c>
      <c r="Y14" s="22">
        <f t="shared" si="4"/>
        <v>272.33597021870634</v>
      </c>
      <c r="Z14" s="22">
        <f t="shared" si="5"/>
        <v>184.67831256104873</v>
      </c>
      <c r="AA14" t="s">
        <v>179</v>
      </c>
      <c r="AB14" t="s">
        <v>179</v>
      </c>
    </row>
    <row r="15" spans="1:28" x14ac:dyDescent="0.25">
      <c r="A15" s="5" t="s">
        <v>31</v>
      </c>
      <c r="B15" s="5">
        <v>84</v>
      </c>
      <c r="C15" s="5">
        <v>66</v>
      </c>
      <c r="D15" s="5">
        <v>122</v>
      </c>
      <c r="E15" s="5">
        <v>122</v>
      </c>
      <c r="F15" s="5">
        <v>61</v>
      </c>
      <c r="G15" s="5">
        <v>0</v>
      </c>
      <c r="H15" s="5">
        <v>567</v>
      </c>
      <c r="I15" s="6">
        <v>0.66666666666666663</v>
      </c>
      <c r="J15" s="6">
        <v>1</v>
      </c>
      <c r="K15" s="6">
        <v>1</v>
      </c>
      <c r="L15" s="6">
        <v>0.91866666666666663</v>
      </c>
      <c r="M15" s="13">
        <f t="shared" si="0"/>
        <v>0.83333333333333326</v>
      </c>
      <c r="N15" s="6">
        <v>0.8</v>
      </c>
      <c r="O15" s="36">
        <v>0.56000000000000005</v>
      </c>
      <c r="P15" s="7">
        <v>0.72727272727272729</v>
      </c>
      <c r="Q15" s="7">
        <v>0.88</v>
      </c>
      <c r="R15" s="8">
        <v>1</v>
      </c>
      <c r="S15" s="52">
        <v>3</v>
      </c>
      <c r="T15" s="12" t="s">
        <v>28</v>
      </c>
      <c r="U15">
        <f t="shared" si="1"/>
        <v>132</v>
      </c>
      <c r="V15">
        <v>65.999999999999986</v>
      </c>
      <c r="W15">
        <f t="shared" si="2"/>
        <v>48</v>
      </c>
      <c r="X15" s="21">
        <f t="shared" si="3"/>
        <v>1.5714285714285712</v>
      </c>
      <c r="Y15" s="22">
        <f t="shared" si="4"/>
        <v>269.14285714285711</v>
      </c>
      <c r="Z15" s="22">
        <f t="shared" si="5"/>
        <v>184.76190476190473</v>
      </c>
      <c r="AA15" t="s">
        <v>179</v>
      </c>
      <c r="AB15" t="s">
        <v>179</v>
      </c>
    </row>
    <row r="16" spans="1:28" x14ac:dyDescent="0.25">
      <c r="A16" s="5" t="s">
        <v>30</v>
      </c>
      <c r="B16" s="5">
        <v>84</v>
      </c>
      <c r="C16" s="5">
        <v>66</v>
      </c>
      <c r="D16" s="5">
        <v>122</v>
      </c>
      <c r="E16" s="5">
        <v>122</v>
      </c>
      <c r="F16" s="5">
        <v>62</v>
      </c>
      <c r="G16" s="5">
        <v>0</v>
      </c>
      <c r="H16" s="5">
        <v>566</v>
      </c>
      <c r="I16" s="6">
        <v>0.66304347826086951</v>
      </c>
      <c r="J16" s="6">
        <v>1</v>
      </c>
      <c r="K16" s="6">
        <v>1</v>
      </c>
      <c r="L16" s="6">
        <v>0.91733333333333333</v>
      </c>
      <c r="M16" s="13">
        <f t="shared" si="0"/>
        <v>0.83152173913043481</v>
      </c>
      <c r="N16" s="6">
        <v>0.79738562091503273</v>
      </c>
      <c r="O16" s="36">
        <v>0.56000000000000005</v>
      </c>
      <c r="P16" s="7">
        <v>0.74242424242424243</v>
      </c>
      <c r="Q16" s="7">
        <v>0.88666666666666671</v>
      </c>
      <c r="R16" s="8">
        <v>0.99999000000000005</v>
      </c>
      <c r="S16" s="52">
        <v>3</v>
      </c>
      <c r="T16" s="12" t="s">
        <v>28</v>
      </c>
      <c r="U16">
        <f t="shared" si="1"/>
        <v>133</v>
      </c>
      <c r="V16">
        <v>65.999999999999986</v>
      </c>
      <c r="W16">
        <f t="shared" si="2"/>
        <v>49</v>
      </c>
      <c r="X16" s="21">
        <f t="shared" si="3"/>
        <v>1.583333333333333</v>
      </c>
      <c r="Y16" s="22">
        <f t="shared" si="4"/>
        <v>270.73856209150324</v>
      </c>
      <c r="Z16" s="22">
        <f t="shared" si="5"/>
        <v>184.72044614947427</v>
      </c>
      <c r="AA16" t="s">
        <v>179</v>
      </c>
      <c r="AB16" t="s">
        <v>179</v>
      </c>
    </row>
    <row r="17" spans="1:28" x14ac:dyDescent="0.25">
      <c r="A17" s="5" t="s">
        <v>32</v>
      </c>
      <c r="B17" s="5">
        <v>137</v>
      </c>
      <c r="C17" s="5">
        <v>13</v>
      </c>
      <c r="D17" s="5">
        <v>321</v>
      </c>
      <c r="E17" s="5">
        <v>182</v>
      </c>
      <c r="F17" s="5">
        <v>7</v>
      </c>
      <c r="G17" s="5">
        <v>139</v>
      </c>
      <c r="H17" s="5">
        <v>422</v>
      </c>
      <c r="I17" s="6">
        <v>0.96296296296296291</v>
      </c>
      <c r="J17" s="6">
        <v>0.75222816399286985</v>
      </c>
      <c r="K17" s="6">
        <v>0.5669781931464174</v>
      </c>
      <c r="L17" s="6">
        <v>0.80533333333333335</v>
      </c>
      <c r="M17" s="13">
        <f t="shared" si="0"/>
        <v>0.85759556347791643</v>
      </c>
      <c r="N17" s="6">
        <v>0.71372549019607845</v>
      </c>
      <c r="O17" s="36">
        <v>0.88</v>
      </c>
      <c r="P17" s="7">
        <v>0.53846153846153844</v>
      </c>
      <c r="Q17" s="7">
        <v>0.92666666666666664</v>
      </c>
      <c r="R17" s="8">
        <v>0.95882990249187405</v>
      </c>
      <c r="S17" s="52">
        <v>3</v>
      </c>
      <c r="T17" s="12" t="s">
        <v>28</v>
      </c>
      <c r="U17">
        <f t="shared" si="1"/>
        <v>139</v>
      </c>
      <c r="V17">
        <v>18</v>
      </c>
      <c r="W17">
        <f t="shared" si="2"/>
        <v>2</v>
      </c>
      <c r="X17" s="21">
        <f t="shared" si="3"/>
        <v>1.6547619047619044</v>
      </c>
      <c r="Y17" s="22">
        <f t="shared" si="4"/>
        <v>213.40488922841863</v>
      </c>
      <c r="Z17" s="22">
        <f t="shared" si="5"/>
        <v>159.06519270913623</v>
      </c>
      <c r="AA17" t="s">
        <v>179</v>
      </c>
      <c r="AB17" t="s">
        <v>179</v>
      </c>
    </row>
    <row r="18" spans="1:28" x14ac:dyDescent="0.25">
      <c r="A18" s="5" t="s">
        <v>33</v>
      </c>
      <c r="B18" s="5">
        <v>84</v>
      </c>
      <c r="C18" s="5">
        <v>66</v>
      </c>
      <c r="D18" s="5">
        <v>122</v>
      </c>
      <c r="E18" s="5">
        <v>122</v>
      </c>
      <c r="F18" s="5">
        <v>59</v>
      </c>
      <c r="G18" s="5">
        <v>0</v>
      </c>
      <c r="H18" s="5">
        <v>569</v>
      </c>
      <c r="I18" s="6">
        <v>0.67403314917127077</v>
      </c>
      <c r="J18" s="6">
        <v>1</v>
      </c>
      <c r="K18" s="6">
        <v>1</v>
      </c>
      <c r="L18" s="6">
        <v>0.92133333333333334</v>
      </c>
      <c r="M18" s="13">
        <f t="shared" si="0"/>
        <v>0.83701657458563539</v>
      </c>
      <c r="N18" s="6">
        <v>0.80528052805280526</v>
      </c>
      <c r="O18" s="36">
        <v>0.56000000000000005</v>
      </c>
      <c r="P18" s="7">
        <v>0.68181818181818177</v>
      </c>
      <c r="Q18" s="7">
        <v>0.86</v>
      </c>
      <c r="R18" s="8">
        <v>1</v>
      </c>
      <c r="S18" s="52">
        <v>3</v>
      </c>
      <c r="T18" s="12" t="s">
        <v>28</v>
      </c>
      <c r="U18">
        <f t="shared" si="1"/>
        <v>129</v>
      </c>
      <c r="V18">
        <v>65.999999999999986</v>
      </c>
      <c r="W18">
        <f t="shared" si="2"/>
        <v>45</v>
      </c>
      <c r="X18" s="21">
        <f t="shared" si="3"/>
        <v>1.5357142857142854</v>
      </c>
      <c r="Y18" s="22">
        <f t="shared" si="4"/>
        <v>264.09948137670904</v>
      </c>
      <c r="Z18" s="22">
        <f t="shared" si="5"/>
        <v>184.04028642801134</v>
      </c>
      <c r="AA18" t="s">
        <v>179</v>
      </c>
      <c r="AB18" t="s">
        <v>179</v>
      </c>
    </row>
    <row r="19" spans="1:28" x14ac:dyDescent="0.25">
      <c r="A19" s="5" t="s">
        <v>34</v>
      </c>
      <c r="B19" s="5">
        <v>84</v>
      </c>
      <c r="C19" s="5">
        <v>66</v>
      </c>
      <c r="D19" s="5">
        <v>122</v>
      </c>
      <c r="E19" s="5">
        <v>122</v>
      </c>
      <c r="F19" s="5">
        <v>73</v>
      </c>
      <c r="G19" s="5">
        <v>0</v>
      </c>
      <c r="H19" s="5">
        <v>555</v>
      </c>
      <c r="I19" s="6">
        <v>0.62564102564102564</v>
      </c>
      <c r="J19" s="6">
        <v>1</v>
      </c>
      <c r="K19" s="6">
        <v>1</v>
      </c>
      <c r="L19" s="6">
        <v>0.90266666666666662</v>
      </c>
      <c r="M19" s="13">
        <f t="shared" si="0"/>
        <v>0.81282051282051282</v>
      </c>
      <c r="N19" s="6">
        <v>0.7697160883280757</v>
      </c>
      <c r="O19" s="36">
        <v>0.56000000000000005</v>
      </c>
      <c r="P19" s="7">
        <v>0.86363636363636365</v>
      </c>
      <c r="Q19" s="7">
        <v>0.94</v>
      </c>
      <c r="R19" s="8">
        <v>1</v>
      </c>
      <c r="S19" s="52">
        <v>3</v>
      </c>
      <c r="T19" s="12" t="s">
        <v>28</v>
      </c>
      <c r="U19">
        <f t="shared" si="1"/>
        <v>141</v>
      </c>
      <c r="V19">
        <v>65.999999999999986</v>
      </c>
      <c r="W19">
        <f t="shared" si="2"/>
        <v>57</v>
      </c>
      <c r="X19" s="21">
        <f t="shared" si="3"/>
        <v>1.6785714285714284</v>
      </c>
      <c r="Y19" s="22">
        <f t="shared" si="4"/>
        <v>282.82875168995042</v>
      </c>
      <c r="Z19" s="22">
        <f t="shared" si="5"/>
        <v>181.9899238511226</v>
      </c>
      <c r="AA19" t="s">
        <v>179</v>
      </c>
      <c r="AB19" t="s">
        <v>179</v>
      </c>
    </row>
    <row r="20" spans="1:28" x14ac:dyDescent="0.25">
      <c r="A20" s="5" t="s">
        <v>36</v>
      </c>
      <c r="B20" s="5">
        <v>84</v>
      </c>
      <c r="C20" s="5">
        <v>66</v>
      </c>
      <c r="D20" s="5">
        <v>122</v>
      </c>
      <c r="E20" s="5">
        <v>122</v>
      </c>
      <c r="F20" s="5">
        <v>65</v>
      </c>
      <c r="G20" s="5">
        <v>0</v>
      </c>
      <c r="H20" s="5">
        <v>563</v>
      </c>
      <c r="I20" s="6">
        <v>0.65240641711229952</v>
      </c>
      <c r="J20" s="6">
        <v>1</v>
      </c>
      <c r="K20" s="6">
        <v>1</v>
      </c>
      <c r="L20" s="6">
        <v>0.91333333333333333</v>
      </c>
      <c r="M20" s="13">
        <f t="shared" si="0"/>
        <v>0.8262032085561497</v>
      </c>
      <c r="N20" s="6">
        <v>0.78964401294498376</v>
      </c>
      <c r="O20" s="36">
        <v>0.56000000000000005</v>
      </c>
      <c r="P20" s="7">
        <v>0.77272727272727271</v>
      </c>
      <c r="Q20" s="7">
        <v>0.9</v>
      </c>
      <c r="R20" s="8">
        <v>0.99999899999999997</v>
      </c>
      <c r="S20" s="52">
        <v>3</v>
      </c>
      <c r="T20" s="12" t="s">
        <v>28</v>
      </c>
      <c r="U20">
        <f t="shared" si="1"/>
        <v>135</v>
      </c>
      <c r="V20">
        <v>65.999999999999986</v>
      </c>
      <c r="W20">
        <f t="shared" si="2"/>
        <v>51</v>
      </c>
      <c r="X20" s="21">
        <f t="shared" si="3"/>
        <v>1.6071428571428568</v>
      </c>
      <c r="Y20" s="22">
        <f t="shared" si="4"/>
        <v>273.67868700878404</v>
      </c>
      <c r="Z20" s="22">
        <f t="shared" si="5"/>
        <v>183.8154326161179</v>
      </c>
      <c r="AA20" t="s">
        <v>179</v>
      </c>
      <c r="AB20" t="s">
        <v>179</v>
      </c>
    </row>
    <row r="21" spans="1:28" x14ac:dyDescent="0.25">
      <c r="A21" s="5" t="s">
        <v>35</v>
      </c>
      <c r="B21" s="5">
        <v>84</v>
      </c>
      <c r="C21" s="5">
        <v>66</v>
      </c>
      <c r="D21" s="5">
        <v>122</v>
      </c>
      <c r="E21" s="5">
        <v>122</v>
      </c>
      <c r="F21" s="5">
        <v>62</v>
      </c>
      <c r="G21" s="5">
        <v>0</v>
      </c>
      <c r="H21" s="5">
        <v>566</v>
      </c>
      <c r="I21" s="6">
        <v>0.66304347826086951</v>
      </c>
      <c r="J21" s="6">
        <v>1</v>
      </c>
      <c r="K21" s="6">
        <v>1</v>
      </c>
      <c r="L21" s="6">
        <v>0.91733333333333333</v>
      </c>
      <c r="M21" s="13">
        <f t="shared" si="0"/>
        <v>0.83152173913043481</v>
      </c>
      <c r="N21" s="6">
        <v>0.79738562091503273</v>
      </c>
      <c r="O21" s="36">
        <v>0.56000000000000005</v>
      </c>
      <c r="P21" s="7">
        <v>0.72727272727272729</v>
      </c>
      <c r="Q21" s="7">
        <v>0.88</v>
      </c>
      <c r="R21" s="8">
        <v>1</v>
      </c>
      <c r="S21" s="52">
        <v>3</v>
      </c>
      <c r="T21" s="12" t="s">
        <v>28</v>
      </c>
      <c r="U21">
        <f t="shared" si="1"/>
        <v>132</v>
      </c>
      <c r="V21">
        <v>65.999999999999986</v>
      </c>
      <c r="W21">
        <f t="shared" si="2"/>
        <v>48</v>
      </c>
      <c r="X21" s="21">
        <f t="shared" si="3"/>
        <v>1.5714285714285712</v>
      </c>
      <c r="Y21" s="22">
        <f t="shared" si="4"/>
        <v>268.88141923436035</v>
      </c>
      <c r="Z21" s="22">
        <f t="shared" si="5"/>
        <v>183.93110867535418</v>
      </c>
      <c r="AA21" t="s">
        <v>179</v>
      </c>
      <c r="AB21" t="s">
        <v>179</v>
      </c>
    </row>
    <row r="22" spans="1:28" x14ac:dyDescent="0.25">
      <c r="A22" s="30" t="s">
        <v>41</v>
      </c>
      <c r="B22" s="30">
        <v>88</v>
      </c>
      <c r="C22" s="30">
        <v>62</v>
      </c>
      <c r="D22" s="30">
        <v>248</v>
      </c>
      <c r="E22" s="30">
        <v>118</v>
      </c>
      <c r="F22" s="30">
        <v>33</v>
      </c>
      <c r="G22" s="30">
        <v>131</v>
      </c>
      <c r="H22" s="30">
        <v>468</v>
      </c>
      <c r="I22" s="31">
        <v>0.7814569536423841</v>
      </c>
      <c r="J22" s="31">
        <v>0.78130217028380633</v>
      </c>
      <c r="K22" s="31">
        <v>0.47389558232931728</v>
      </c>
      <c r="L22" s="31">
        <v>0.78133333333333332</v>
      </c>
      <c r="M22" s="31">
        <f t="shared" si="0"/>
        <v>0.78137956196309521</v>
      </c>
      <c r="N22" s="31">
        <v>0.59</v>
      </c>
      <c r="O22" s="49">
        <v>0.55333333333333334</v>
      </c>
      <c r="P22" s="32">
        <v>0.5</v>
      </c>
      <c r="Q22" s="32">
        <v>0.76</v>
      </c>
      <c r="R22" s="33">
        <v>0.900316455696202</v>
      </c>
      <c r="S22" s="35">
        <v>4</v>
      </c>
      <c r="T22" s="34" t="s">
        <v>37</v>
      </c>
      <c r="U22" s="30">
        <f t="shared" si="1"/>
        <v>114</v>
      </c>
      <c r="V22" s="30">
        <v>67</v>
      </c>
      <c r="W22" s="30">
        <f t="shared" si="2"/>
        <v>26</v>
      </c>
      <c r="X22" s="33">
        <f t="shared" si="3"/>
        <v>1.357142857142857</v>
      </c>
      <c r="Y22" s="35">
        <f t="shared" si="4"/>
        <v>190.17783607599966</v>
      </c>
      <c r="Z22" s="22">
        <f t="shared" si="5"/>
        <v>93.654987024730886</v>
      </c>
      <c r="AA22" t="s">
        <v>179</v>
      </c>
      <c r="AB22" t="s">
        <v>179</v>
      </c>
    </row>
    <row r="23" spans="1:28" x14ac:dyDescent="0.25">
      <c r="A23" s="30" t="s">
        <v>45</v>
      </c>
      <c r="B23" s="30">
        <v>85</v>
      </c>
      <c r="C23" s="30">
        <v>65</v>
      </c>
      <c r="D23" s="30">
        <v>123</v>
      </c>
      <c r="E23" s="30">
        <v>123</v>
      </c>
      <c r="F23" s="30">
        <v>1</v>
      </c>
      <c r="G23" s="30">
        <v>0</v>
      </c>
      <c r="H23" s="30">
        <v>626</v>
      </c>
      <c r="I23" s="31">
        <v>0.99193548387096775</v>
      </c>
      <c r="J23" s="31">
        <v>1</v>
      </c>
      <c r="K23" s="31">
        <v>1</v>
      </c>
      <c r="L23" s="31">
        <v>0.9986666666666667</v>
      </c>
      <c r="M23" s="31">
        <f t="shared" si="0"/>
        <v>0.99596774193548387</v>
      </c>
      <c r="N23" s="31">
        <v>0.99595141700404854</v>
      </c>
      <c r="O23" s="49">
        <v>0.56666666666666665</v>
      </c>
      <c r="P23" s="32">
        <v>1.5384615384615385E-2</v>
      </c>
      <c r="Q23" s="32">
        <v>0.57333333333333336</v>
      </c>
      <c r="R23" s="33">
        <v>1</v>
      </c>
      <c r="S23" s="35">
        <v>4</v>
      </c>
      <c r="T23" s="34" t="s">
        <v>37</v>
      </c>
      <c r="U23" s="30">
        <f t="shared" si="1"/>
        <v>86</v>
      </c>
      <c r="V23" s="30">
        <v>65</v>
      </c>
      <c r="W23" s="30">
        <f t="shared" si="2"/>
        <v>1</v>
      </c>
      <c r="X23" s="33">
        <f t="shared" si="3"/>
        <v>1.0238095238095237</v>
      </c>
      <c r="Y23" s="35">
        <f t="shared" si="4"/>
        <v>202.6427607480239</v>
      </c>
      <c r="Z23" s="22">
        <f t="shared" si="5"/>
        <v>201.15044123957537</v>
      </c>
      <c r="AA23" t="s">
        <v>179</v>
      </c>
      <c r="AB23" t="s">
        <v>179</v>
      </c>
    </row>
    <row r="24" spans="1:28" x14ac:dyDescent="0.25">
      <c r="A24" s="30" t="s">
        <v>39</v>
      </c>
      <c r="B24" s="30">
        <v>93</v>
      </c>
      <c r="C24" s="30">
        <v>57</v>
      </c>
      <c r="D24" s="30">
        <v>274</v>
      </c>
      <c r="E24" s="30">
        <v>117</v>
      </c>
      <c r="F24" s="30">
        <v>18</v>
      </c>
      <c r="G24" s="30">
        <v>157</v>
      </c>
      <c r="H24" s="30">
        <v>458</v>
      </c>
      <c r="I24" s="31">
        <v>0.8666666666666667</v>
      </c>
      <c r="J24" s="31">
        <v>0.74471544715447158</v>
      </c>
      <c r="K24" s="31">
        <v>0.42700729927007297</v>
      </c>
      <c r="L24" s="31">
        <v>0.76666666666666672</v>
      </c>
      <c r="M24" s="31">
        <f t="shared" si="0"/>
        <v>0.80569105691056908</v>
      </c>
      <c r="N24" s="31">
        <v>0.57212713936430315</v>
      </c>
      <c r="O24" s="49">
        <v>0.56000000000000005</v>
      </c>
      <c r="P24" s="32">
        <v>0.26315789473684209</v>
      </c>
      <c r="Q24" s="32">
        <v>0.66</v>
      </c>
      <c r="R24" s="33">
        <v>0.89968404423380699</v>
      </c>
      <c r="S24" s="35">
        <v>4</v>
      </c>
      <c r="T24" s="30" t="s">
        <v>37</v>
      </c>
      <c r="U24" s="30">
        <f t="shared" si="1"/>
        <v>99</v>
      </c>
      <c r="V24" s="30">
        <v>65.999999999999986</v>
      </c>
      <c r="W24" s="30">
        <f t="shared" si="2"/>
        <v>6</v>
      </c>
      <c r="X24" s="33">
        <f t="shared" si="3"/>
        <v>1.1785714285714284</v>
      </c>
      <c r="Y24" s="35">
        <f t="shared" si="4"/>
        <v>153.54140150902029</v>
      </c>
      <c r="Z24" s="22">
        <f t="shared" si="5"/>
        <v>91.824288493260326</v>
      </c>
      <c r="AA24" t="s">
        <v>179</v>
      </c>
      <c r="AB24" t="s">
        <v>179</v>
      </c>
    </row>
    <row r="25" spans="1:28" x14ac:dyDescent="0.25">
      <c r="A25" s="30" t="s">
        <v>43</v>
      </c>
      <c r="B25" s="30">
        <v>144</v>
      </c>
      <c r="C25" s="30">
        <v>6</v>
      </c>
      <c r="D25" s="30">
        <v>479</v>
      </c>
      <c r="E25" s="30">
        <v>122</v>
      </c>
      <c r="F25" s="30">
        <v>0</v>
      </c>
      <c r="G25" s="30">
        <v>357</v>
      </c>
      <c r="H25" s="30">
        <v>271</v>
      </c>
      <c r="I25" s="31">
        <v>1</v>
      </c>
      <c r="J25" s="31">
        <v>0.43152866242038218</v>
      </c>
      <c r="K25" s="31">
        <v>0.25469728601252611</v>
      </c>
      <c r="L25" s="31">
        <v>0.52400000000000002</v>
      </c>
      <c r="M25" s="31">
        <f t="shared" si="0"/>
        <v>0.71576433121019112</v>
      </c>
      <c r="N25" s="31">
        <v>0.40599001663893508</v>
      </c>
      <c r="O25" s="49">
        <v>0.56000000000000005</v>
      </c>
      <c r="P25" s="32">
        <v>0</v>
      </c>
      <c r="Q25" s="32">
        <v>0.56000000000000005</v>
      </c>
      <c r="R25" s="33">
        <v>0.68842669938393997</v>
      </c>
      <c r="S25" s="35">
        <v>4</v>
      </c>
      <c r="T25" s="30" t="s">
        <v>37</v>
      </c>
      <c r="U25" s="30">
        <f t="shared" si="1"/>
        <v>84.000000000000014</v>
      </c>
      <c r="V25" s="30">
        <v>65.999999999999986</v>
      </c>
      <c r="W25" s="30">
        <f t="shared" si="2"/>
        <v>-59.999999999999986</v>
      </c>
      <c r="X25" s="33">
        <f t="shared" si="3"/>
        <v>1</v>
      </c>
      <c r="Y25" s="35">
        <f t="shared" si="4"/>
        <v>43.751867905931739</v>
      </c>
      <c r="Z25" s="22">
        <f t="shared" si="5"/>
        <v>66.068730265146129</v>
      </c>
      <c r="AA25" t="s">
        <v>179</v>
      </c>
      <c r="AB25" t="s">
        <v>179</v>
      </c>
    </row>
    <row r="26" spans="1:28" x14ac:dyDescent="0.25">
      <c r="A26" s="30" t="s">
        <v>40</v>
      </c>
      <c r="B26" s="30">
        <v>93</v>
      </c>
      <c r="C26" s="30">
        <v>57</v>
      </c>
      <c r="D26" s="30">
        <v>282</v>
      </c>
      <c r="E26" s="30">
        <v>106</v>
      </c>
      <c r="F26" s="30">
        <v>11</v>
      </c>
      <c r="G26" s="30">
        <v>176</v>
      </c>
      <c r="H26" s="30">
        <v>457</v>
      </c>
      <c r="I26" s="31">
        <v>0.90598290598290598</v>
      </c>
      <c r="J26" s="31">
        <v>0.721958925750395</v>
      </c>
      <c r="K26" s="31">
        <v>0.37588652482269502</v>
      </c>
      <c r="L26" s="31">
        <v>0.7506666666666667</v>
      </c>
      <c r="M26" s="31">
        <f t="shared" si="0"/>
        <v>0.81397091586665049</v>
      </c>
      <c r="N26" s="31">
        <v>0.53132832080200498</v>
      </c>
      <c r="O26" s="49">
        <v>0.52</v>
      </c>
      <c r="P26" s="32">
        <v>0.17543859649122806</v>
      </c>
      <c r="Q26" s="32">
        <v>0.58666666666666667</v>
      </c>
      <c r="R26" s="33">
        <v>0.89060119535919302</v>
      </c>
      <c r="S26" s="35">
        <v>4</v>
      </c>
      <c r="T26" s="30" t="s">
        <v>37</v>
      </c>
      <c r="U26" s="30">
        <f t="shared" si="1"/>
        <v>88</v>
      </c>
      <c r="V26" s="30">
        <v>72</v>
      </c>
      <c r="W26" s="30">
        <f t="shared" si="2"/>
        <v>-5</v>
      </c>
      <c r="X26" s="33">
        <f t="shared" si="3"/>
        <v>1.0476190476190474</v>
      </c>
      <c r="Y26" s="35">
        <f t="shared" si="4"/>
        <v>126.75729608381141</v>
      </c>
      <c r="Z26" s="22">
        <f t="shared" si="5"/>
        <v>82.66201054554918</v>
      </c>
      <c r="AA26" t="s">
        <v>179</v>
      </c>
      <c r="AB26" t="s">
        <v>179</v>
      </c>
    </row>
    <row r="27" spans="1:28" x14ac:dyDescent="0.25">
      <c r="A27" s="30" t="s">
        <v>44</v>
      </c>
      <c r="B27" s="30">
        <v>144</v>
      </c>
      <c r="C27" s="30">
        <v>6</v>
      </c>
      <c r="D27" s="30">
        <v>490</v>
      </c>
      <c r="E27" s="30">
        <v>108</v>
      </c>
      <c r="F27" s="30">
        <v>0</v>
      </c>
      <c r="G27" s="30">
        <v>382</v>
      </c>
      <c r="H27" s="30">
        <v>260</v>
      </c>
      <c r="I27" s="31">
        <v>1</v>
      </c>
      <c r="J27" s="31">
        <v>0.40498442367601245</v>
      </c>
      <c r="K27" s="31">
        <v>0.22040816326530613</v>
      </c>
      <c r="L27" s="31">
        <v>0.49066666666666664</v>
      </c>
      <c r="M27" s="31">
        <f t="shared" si="0"/>
        <v>0.70249221183800625</v>
      </c>
      <c r="N27" s="31">
        <v>0.3612040133779264</v>
      </c>
      <c r="O27" s="49">
        <v>0.52</v>
      </c>
      <c r="P27" s="32">
        <v>0</v>
      </c>
      <c r="Q27" s="32">
        <v>0.52</v>
      </c>
      <c r="R27" s="33">
        <v>0.56157695857851597</v>
      </c>
      <c r="S27" s="35">
        <v>4</v>
      </c>
      <c r="T27" s="30" t="s">
        <v>37</v>
      </c>
      <c r="U27" s="30">
        <f t="shared" si="1"/>
        <v>78</v>
      </c>
      <c r="V27" s="30">
        <v>72</v>
      </c>
      <c r="W27" s="30">
        <f t="shared" si="2"/>
        <v>-66</v>
      </c>
      <c r="X27" s="33">
        <f t="shared" si="3"/>
        <v>0.92857142857142838</v>
      </c>
      <c r="Y27" s="35">
        <f t="shared" si="4"/>
        <v>25.47598656253674</v>
      </c>
      <c r="Z27" s="22">
        <f t="shared" si="5"/>
        <v>56.586873640999642</v>
      </c>
      <c r="AA27" t="s">
        <v>179</v>
      </c>
      <c r="AB27" t="s">
        <v>179</v>
      </c>
    </row>
    <row r="28" spans="1:28" x14ac:dyDescent="0.25">
      <c r="A28" s="30" t="s">
        <v>38</v>
      </c>
      <c r="B28" s="30">
        <v>88</v>
      </c>
      <c r="C28" s="30">
        <v>62</v>
      </c>
      <c r="D28" s="30">
        <v>246</v>
      </c>
      <c r="E28" s="30">
        <v>110</v>
      </c>
      <c r="F28" s="30">
        <v>0</v>
      </c>
      <c r="G28" s="30">
        <v>138</v>
      </c>
      <c r="H28" s="30">
        <v>502</v>
      </c>
      <c r="I28" s="31">
        <v>1</v>
      </c>
      <c r="J28" s="31">
        <v>0.78437500000000004</v>
      </c>
      <c r="K28" s="31">
        <v>0.44354838709677419</v>
      </c>
      <c r="L28" s="31">
        <v>0.81599999999999995</v>
      </c>
      <c r="M28" s="31">
        <f t="shared" si="0"/>
        <v>0.89218750000000002</v>
      </c>
      <c r="N28" s="31">
        <v>0.61452513966480449</v>
      </c>
      <c r="O28" s="49">
        <v>0.54666666666666663</v>
      </c>
      <c r="P28" s="32">
        <v>0</v>
      </c>
      <c r="Q28" s="32">
        <v>0.54666666666666663</v>
      </c>
      <c r="R28" s="33">
        <v>0.89531249999999996</v>
      </c>
      <c r="S28" s="35">
        <v>4</v>
      </c>
      <c r="T28" s="34" t="s">
        <v>37</v>
      </c>
      <c r="U28" s="30">
        <f t="shared" si="1"/>
        <v>82</v>
      </c>
      <c r="V28" s="30">
        <v>68</v>
      </c>
      <c r="W28" s="30">
        <f t="shared" si="2"/>
        <v>-6</v>
      </c>
      <c r="X28" s="33">
        <f t="shared" si="3"/>
        <v>0.97619047619047605</v>
      </c>
      <c r="Y28" s="35">
        <f t="shared" si="4"/>
        <v>133.50906158552806</v>
      </c>
      <c r="Z28" s="22">
        <f t="shared" si="5"/>
        <v>104.75128508783222</v>
      </c>
      <c r="AA28" t="s">
        <v>179</v>
      </c>
      <c r="AB28" t="s">
        <v>179</v>
      </c>
    </row>
    <row r="29" spans="1:28" x14ac:dyDescent="0.25">
      <c r="A29" s="30" t="s">
        <v>42</v>
      </c>
      <c r="B29" s="30">
        <v>84</v>
      </c>
      <c r="C29" s="30">
        <v>66</v>
      </c>
      <c r="D29" s="30">
        <v>122</v>
      </c>
      <c r="E29" s="30">
        <v>122</v>
      </c>
      <c r="F29" s="30">
        <v>26</v>
      </c>
      <c r="G29" s="30">
        <v>0</v>
      </c>
      <c r="H29" s="30">
        <v>602</v>
      </c>
      <c r="I29" s="31">
        <v>0.82432432432432434</v>
      </c>
      <c r="J29" s="31">
        <v>1</v>
      </c>
      <c r="K29" s="31">
        <v>1</v>
      </c>
      <c r="L29" s="31">
        <v>0.96533333333333338</v>
      </c>
      <c r="M29" s="31">
        <f t="shared" si="0"/>
        <v>0.91216216216216217</v>
      </c>
      <c r="N29" s="31">
        <v>0.90370370370370368</v>
      </c>
      <c r="O29" s="49">
        <v>0.56000000000000005</v>
      </c>
      <c r="P29" s="32">
        <v>0.39393939393939392</v>
      </c>
      <c r="Q29" s="32">
        <v>0.73333333333333328</v>
      </c>
      <c r="R29" s="33">
        <v>1</v>
      </c>
      <c r="S29" s="35">
        <v>4</v>
      </c>
      <c r="T29" s="34" t="s">
        <v>37</v>
      </c>
      <c r="U29" s="30">
        <f t="shared" si="1"/>
        <v>109.99999999999999</v>
      </c>
      <c r="V29" s="30">
        <v>65.999999999999986</v>
      </c>
      <c r="W29" s="30">
        <f t="shared" si="2"/>
        <v>25.999999999999986</v>
      </c>
      <c r="X29" s="33">
        <f t="shared" si="3"/>
        <v>1.3095238095238091</v>
      </c>
      <c r="Y29" s="35">
        <f t="shared" si="4"/>
        <v>238.6560846560846</v>
      </c>
      <c r="Z29" s="22">
        <f t="shared" si="5"/>
        <v>198.3176033176033</v>
      </c>
      <c r="AA29" t="s">
        <v>179</v>
      </c>
      <c r="AB29" t="s">
        <v>179</v>
      </c>
    </row>
    <row r="30" spans="1:28" x14ac:dyDescent="0.25">
      <c r="I30" s="13"/>
      <c r="J30" s="6"/>
      <c r="K30" s="6"/>
      <c r="L30" s="6"/>
      <c r="M30" s="119"/>
      <c r="N30" s="6"/>
      <c r="O30" s="36"/>
      <c r="X30" s="21"/>
      <c r="Y30" s="22"/>
      <c r="Z30" s="22"/>
    </row>
    <row r="31" spans="1:28" x14ac:dyDescent="0.25">
      <c r="A31" s="29" t="s">
        <v>181</v>
      </c>
      <c r="I31" s="13"/>
      <c r="J31" s="6"/>
      <c r="K31" s="6"/>
      <c r="L31" s="6"/>
      <c r="M31" s="119"/>
      <c r="N31" s="6"/>
      <c r="O31" s="36"/>
      <c r="X31" s="21"/>
      <c r="Y31" s="22"/>
      <c r="Z31" s="22"/>
    </row>
    <row r="32" spans="1:28" x14ac:dyDescent="0.25">
      <c r="A32" s="23" t="s">
        <v>172</v>
      </c>
      <c r="I32" s="13"/>
      <c r="J32" s="6"/>
      <c r="K32" s="6"/>
      <c r="L32" s="6"/>
      <c r="M32" s="119"/>
      <c r="N32" s="6"/>
      <c r="O32" s="36"/>
      <c r="X32" s="21"/>
      <c r="Y32" s="22"/>
      <c r="Z32" s="22"/>
    </row>
    <row r="33" spans="1:28" x14ac:dyDescent="0.25">
      <c r="A33" t="s">
        <v>47</v>
      </c>
      <c r="B33">
        <v>108</v>
      </c>
      <c r="C33">
        <v>42</v>
      </c>
      <c r="D33">
        <v>155</v>
      </c>
      <c r="E33">
        <v>149</v>
      </c>
      <c r="F33">
        <v>0</v>
      </c>
      <c r="G33">
        <v>6</v>
      </c>
      <c r="H33">
        <v>595</v>
      </c>
      <c r="I33" s="13">
        <v>1</v>
      </c>
      <c r="J33" s="6">
        <v>0.99001663893510816</v>
      </c>
      <c r="K33" s="6">
        <v>0.96129032258064517</v>
      </c>
      <c r="L33" s="6">
        <v>0.99199999999999999</v>
      </c>
      <c r="M33" s="119">
        <f t="shared" ref="M33:M44" si="6">(I33+J33)/2</f>
        <v>0.99500831946755408</v>
      </c>
      <c r="N33" s="6">
        <v>0.98026315789473684</v>
      </c>
      <c r="O33" s="36">
        <v>0.72</v>
      </c>
      <c r="P33" s="36">
        <v>0</v>
      </c>
      <c r="Q33" s="36">
        <v>0.72</v>
      </c>
      <c r="R33" s="21">
        <v>0.99500831946755397</v>
      </c>
      <c r="S33" s="50">
        <v>0</v>
      </c>
      <c r="T33" t="s">
        <v>47</v>
      </c>
      <c r="U33" s="5">
        <f>Q33*150</f>
        <v>108</v>
      </c>
      <c r="V33" s="5">
        <f>150-U33</f>
        <v>42</v>
      </c>
      <c r="W33">
        <f t="shared" ref="W33:W44" si="7">U33-B33</f>
        <v>0</v>
      </c>
      <c r="X33" s="21">
        <f>U33/$U$33</f>
        <v>1</v>
      </c>
      <c r="Y33" s="22">
        <f t="shared" ref="Y33:Y44" si="8">(((U33)/$U$33)*(100)) +  (100*N33) + (100*(W33/150)) - (100 * (1-J33))</f>
        <v>197.02797968298452</v>
      </c>
      <c r="Z33" s="22">
        <f t="shared" ref="Z33:Z44" si="9">(X33*(100))+(100*N33)-(100*(1-K33)*X33)-(100*(1-I33)*X33)</f>
        <v>194.15534804753821</v>
      </c>
      <c r="AA33" t="s">
        <v>180</v>
      </c>
      <c r="AB33" t="s">
        <v>180</v>
      </c>
    </row>
    <row r="34" spans="1:28" x14ac:dyDescent="0.25">
      <c r="A34" t="s">
        <v>14</v>
      </c>
      <c r="B34">
        <v>121</v>
      </c>
      <c r="C34">
        <v>29</v>
      </c>
      <c r="D34">
        <v>181</v>
      </c>
      <c r="E34">
        <v>170</v>
      </c>
      <c r="F34">
        <v>25</v>
      </c>
      <c r="G34">
        <v>11</v>
      </c>
      <c r="H34">
        <v>544</v>
      </c>
      <c r="I34" s="13">
        <v>0.87179487179487181</v>
      </c>
      <c r="J34" s="6">
        <v>0.98018018018018016</v>
      </c>
      <c r="K34" s="6">
        <v>0.93922651933701662</v>
      </c>
      <c r="L34" s="6">
        <v>0.95199999999999996</v>
      </c>
      <c r="M34" s="119">
        <f t="shared" si="6"/>
        <v>0.92598752598752598</v>
      </c>
      <c r="N34" s="6">
        <v>0.9042553191489362</v>
      </c>
      <c r="O34" s="36">
        <v>0.80666666666666664</v>
      </c>
      <c r="P34" s="36">
        <v>0.58620689655172409</v>
      </c>
      <c r="Q34" s="36">
        <v>0.92</v>
      </c>
      <c r="R34" s="21">
        <v>0.99373225152129796</v>
      </c>
      <c r="S34" s="50">
        <v>1</v>
      </c>
      <c r="T34" t="s">
        <v>20</v>
      </c>
      <c r="U34" s="5">
        <f t="shared" ref="U34:U44" si="10">Q34*150</f>
        <v>138</v>
      </c>
      <c r="V34" s="5">
        <f t="shared" ref="V34:V39" si="11">150-U34</f>
        <v>12</v>
      </c>
      <c r="W34">
        <f t="shared" si="7"/>
        <v>17</v>
      </c>
      <c r="X34" s="21">
        <f t="shared" ref="X34:X39" si="12">U34/$U$33</f>
        <v>1.2777777777777777</v>
      </c>
      <c r="Y34" s="22">
        <f t="shared" si="8"/>
        <v>227.55466104402274</v>
      </c>
      <c r="Z34" s="22">
        <f t="shared" si="9"/>
        <v>194.05604300396826</v>
      </c>
      <c r="AA34" t="s">
        <v>180</v>
      </c>
      <c r="AB34" t="s">
        <v>180</v>
      </c>
    </row>
    <row r="35" spans="1:28" x14ac:dyDescent="0.25">
      <c r="A35" t="s">
        <v>15</v>
      </c>
      <c r="B35">
        <v>135</v>
      </c>
      <c r="C35">
        <v>15</v>
      </c>
      <c r="D35">
        <v>387</v>
      </c>
      <c r="E35">
        <v>179</v>
      </c>
      <c r="F35">
        <v>17</v>
      </c>
      <c r="G35">
        <v>208</v>
      </c>
      <c r="H35">
        <v>346</v>
      </c>
      <c r="I35" s="13">
        <v>0.91326530612244894</v>
      </c>
      <c r="J35" s="6">
        <v>0.62454873646209386</v>
      </c>
      <c r="K35" s="6">
        <v>0.46253229974160209</v>
      </c>
      <c r="L35" s="6">
        <v>0.7</v>
      </c>
      <c r="M35" s="119">
        <f t="shared" si="6"/>
        <v>0.7689070212922714</v>
      </c>
      <c r="N35" s="6">
        <v>0.614065180102916</v>
      </c>
      <c r="O35" s="36">
        <v>0.85333333333333339</v>
      </c>
      <c r="P35" s="36">
        <v>0.73333333333333328</v>
      </c>
      <c r="Q35" s="36">
        <v>0.92666666666666664</v>
      </c>
      <c r="R35" s="21">
        <v>0.82967742566701497</v>
      </c>
      <c r="S35" s="50">
        <v>1</v>
      </c>
      <c r="T35" t="s">
        <v>20</v>
      </c>
      <c r="U35" s="5">
        <f t="shared" si="10"/>
        <v>139</v>
      </c>
      <c r="V35" s="5">
        <f t="shared" si="11"/>
        <v>11</v>
      </c>
      <c r="W35">
        <f t="shared" si="7"/>
        <v>4</v>
      </c>
      <c r="X35" s="21">
        <f t="shared" si="12"/>
        <v>1.287037037037037</v>
      </c>
      <c r="Y35" s="22">
        <f t="shared" si="8"/>
        <v>155.23176202687134</v>
      </c>
      <c r="Z35" s="22">
        <f t="shared" si="9"/>
        <v>109.77306172797964</v>
      </c>
      <c r="AA35" t="s">
        <v>180</v>
      </c>
      <c r="AB35" t="s">
        <v>180</v>
      </c>
    </row>
    <row r="36" spans="1:28" x14ac:dyDescent="0.25">
      <c r="A36" t="s">
        <v>16</v>
      </c>
      <c r="B36">
        <v>134</v>
      </c>
      <c r="C36">
        <v>16</v>
      </c>
      <c r="D36">
        <v>344</v>
      </c>
      <c r="E36">
        <v>188</v>
      </c>
      <c r="F36">
        <v>15</v>
      </c>
      <c r="G36">
        <v>156</v>
      </c>
      <c r="H36">
        <v>391</v>
      </c>
      <c r="I36" s="13">
        <v>0.92610837438423643</v>
      </c>
      <c r="J36" s="6">
        <v>0.71480804387568553</v>
      </c>
      <c r="K36" s="6">
        <v>0.54651162790697672</v>
      </c>
      <c r="L36" s="6">
        <v>0.77200000000000002</v>
      </c>
      <c r="M36" s="119">
        <f t="shared" si="6"/>
        <v>0.82045820912996104</v>
      </c>
      <c r="N36" s="6">
        <v>0.6873857404021938</v>
      </c>
      <c r="O36" s="36">
        <v>0.88666666666666671</v>
      </c>
      <c r="P36" s="36">
        <v>0.6875</v>
      </c>
      <c r="Q36" s="36">
        <v>0.96</v>
      </c>
      <c r="R36" s="21">
        <v>0.850226205799954</v>
      </c>
      <c r="S36" s="50">
        <v>1</v>
      </c>
      <c r="T36" t="s">
        <v>20</v>
      </c>
      <c r="U36" s="5">
        <f t="shared" si="10"/>
        <v>144</v>
      </c>
      <c r="V36" s="5">
        <f t="shared" si="11"/>
        <v>6</v>
      </c>
      <c r="W36">
        <f t="shared" si="7"/>
        <v>10</v>
      </c>
      <c r="X36" s="21">
        <f t="shared" si="12"/>
        <v>1.3333333333333333</v>
      </c>
      <c r="Y36" s="22">
        <f t="shared" si="8"/>
        <v>180.21937842778789</v>
      </c>
      <c r="Z36" s="22">
        <f t="shared" si="9"/>
        <v>131.75457434571442</v>
      </c>
      <c r="AA36" t="s">
        <v>180</v>
      </c>
      <c r="AB36" t="s">
        <v>180</v>
      </c>
    </row>
    <row r="37" spans="1:28" x14ac:dyDescent="0.25">
      <c r="A37" t="s">
        <v>17</v>
      </c>
      <c r="B37">
        <v>137</v>
      </c>
      <c r="C37">
        <v>13</v>
      </c>
      <c r="D37">
        <v>440</v>
      </c>
      <c r="E37">
        <v>177</v>
      </c>
      <c r="F37">
        <v>12</v>
      </c>
      <c r="G37">
        <v>263</v>
      </c>
      <c r="H37">
        <v>298</v>
      </c>
      <c r="I37" s="13">
        <v>0.93650793650793651</v>
      </c>
      <c r="J37" s="6">
        <v>0.5311942959001783</v>
      </c>
      <c r="K37" s="6">
        <v>0.40227272727272728</v>
      </c>
      <c r="L37" s="6">
        <v>0.6333333333333333</v>
      </c>
      <c r="M37" s="119">
        <f t="shared" si="6"/>
        <v>0.73385111620405741</v>
      </c>
      <c r="N37" s="6">
        <v>0.56279809220985688</v>
      </c>
      <c r="O37" s="36">
        <v>0.83333333333333337</v>
      </c>
      <c r="P37" s="36">
        <v>0.76923076923076927</v>
      </c>
      <c r="Q37" s="36">
        <v>0.9</v>
      </c>
      <c r="R37" s="21">
        <v>0.77641711282673198</v>
      </c>
      <c r="S37" s="50">
        <v>1</v>
      </c>
      <c r="T37" t="s">
        <v>20</v>
      </c>
      <c r="U37" s="5">
        <f t="shared" si="10"/>
        <v>135</v>
      </c>
      <c r="V37" s="5">
        <f t="shared" si="11"/>
        <v>15</v>
      </c>
      <c r="W37">
        <f t="shared" si="7"/>
        <v>-2</v>
      </c>
      <c r="X37" s="21">
        <f t="shared" si="12"/>
        <v>1.25</v>
      </c>
      <c r="Y37" s="22">
        <f t="shared" si="8"/>
        <v>133.06590547767019</v>
      </c>
      <c r="Z37" s="22">
        <f t="shared" si="9"/>
        <v>98.627392193568681</v>
      </c>
      <c r="AA37" t="s">
        <v>180</v>
      </c>
      <c r="AB37" t="s">
        <v>180</v>
      </c>
    </row>
    <row r="38" spans="1:28" x14ac:dyDescent="0.25">
      <c r="A38" t="s">
        <v>18</v>
      </c>
      <c r="B38">
        <v>121</v>
      </c>
      <c r="C38">
        <v>29</v>
      </c>
      <c r="D38">
        <v>181</v>
      </c>
      <c r="E38">
        <v>171</v>
      </c>
      <c r="F38">
        <v>24</v>
      </c>
      <c r="G38">
        <v>10</v>
      </c>
      <c r="H38">
        <v>545</v>
      </c>
      <c r="I38" s="13">
        <v>0.87692307692307692</v>
      </c>
      <c r="J38" s="6">
        <v>0.98198198198198194</v>
      </c>
      <c r="K38" s="6">
        <v>0.94475138121546964</v>
      </c>
      <c r="L38" s="6">
        <v>0.95466666666666666</v>
      </c>
      <c r="M38" s="119">
        <f t="shared" si="6"/>
        <v>0.92945252945252943</v>
      </c>
      <c r="N38" s="6">
        <v>0.90957446808510634</v>
      </c>
      <c r="O38" s="36">
        <v>0.80666666666666664</v>
      </c>
      <c r="P38" s="36">
        <v>0.58620689655172409</v>
      </c>
      <c r="Q38" s="36">
        <v>0.92</v>
      </c>
      <c r="R38" s="21">
        <v>0.99469745174681001</v>
      </c>
      <c r="S38" s="50">
        <v>1</v>
      </c>
      <c r="T38" t="s">
        <v>20</v>
      </c>
      <c r="U38" s="5">
        <f t="shared" si="10"/>
        <v>138</v>
      </c>
      <c r="V38" s="5">
        <f t="shared" si="11"/>
        <v>12</v>
      </c>
      <c r="W38">
        <f t="shared" si="7"/>
        <v>17</v>
      </c>
      <c r="X38" s="21">
        <f t="shared" si="12"/>
        <v>1.2777777777777777</v>
      </c>
      <c r="Y38" s="22">
        <f t="shared" si="8"/>
        <v>228.26675611781994</v>
      </c>
      <c r="Z38" s="22">
        <f t="shared" si="9"/>
        <v>195.9491831262138</v>
      </c>
      <c r="AA38" t="s">
        <v>180</v>
      </c>
      <c r="AB38" t="s">
        <v>180</v>
      </c>
    </row>
    <row r="39" spans="1:28" x14ac:dyDescent="0.25">
      <c r="A39" t="s">
        <v>19</v>
      </c>
      <c r="B39">
        <v>134</v>
      </c>
      <c r="C39">
        <v>16</v>
      </c>
      <c r="D39">
        <v>385</v>
      </c>
      <c r="E39">
        <v>180</v>
      </c>
      <c r="F39">
        <v>18</v>
      </c>
      <c r="G39">
        <v>205</v>
      </c>
      <c r="H39">
        <v>347</v>
      </c>
      <c r="I39" s="13">
        <v>0.90909090909090906</v>
      </c>
      <c r="J39" s="6">
        <v>0.62862318840579712</v>
      </c>
      <c r="K39" s="6">
        <v>0.46753246753246752</v>
      </c>
      <c r="L39" s="6">
        <v>0.70266666666666666</v>
      </c>
      <c r="M39" s="119">
        <f t="shared" si="6"/>
        <v>0.76885704874835303</v>
      </c>
      <c r="N39" s="6">
        <v>0.61749571183533447</v>
      </c>
      <c r="O39" s="36">
        <v>0.86</v>
      </c>
      <c r="P39" s="36">
        <v>0.8125</v>
      </c>
      <c r="Q39" s="36">
        <v>0.94666666666666666</v>
      </c>
      <c r="R39" s="21">
        <v>0.82898148148148099</v>
      </c>
      <c r="S39" s="50">
        <v>1</v>
      </c>
      <c r="T39" t="s">
        <v>20</v>
      </c>
      <c r="U39" s="5">
        <f t="shared" si="10"/>
        <v>142</v>
      </c>
      <c r="V39" s="5">
        <f t="shared" si="11"/>
        <v>8</v>
      </c>
      <c r="W39">
        <f t="shared" si="7"/>
        <v>8</v>
      </c>
      <c r="X39" s="21">
        <f t="shared" si="12"/>
        <v>1.3148148148148149</v>
      </c>
      <c r="Y39" s="22">
        <f t="shared" si="8"/>
        <v>161.426704838928</v>
      </c>
      <c r="Z39" s="22">
        <f t="shared" si="9"/>
        <v>111.26857070253297</v>
      </c>
      <c r="AA39" t="s">
        <v>180</v>
      </c>
      <c r="AB39" t="s">
        <v>180</v>
      </c>
    </row>
    <row r="40" spans="1:28" x14ac:dyDescent="0.25">
      <c r="A40" t="s">
        <v>23</v>
      </c>
      <c r="B40">
        <v>120</v>
      </c>
      <c r="C40">
        <v>30</v>
      </c>
      <c r="D40">
        <v>182</v>
      </c>
      <c r="E40">
        <v>165</v>
      </c>
      <c r="F40">
        <v>29</v>
      </c>
      <c r="G40">
        <v>17</v>
      </c>
      <c r="H40">
        <v>539</v>
      </c>
      <c r="I40" s="13">
        <v>0.85051546391752575</v>
      </c>
      <c r="J40" s="6">
        <v>0.96942446043165464</v>
      </c>
      <c r="K40" s="6">
        <v>0.90659340659340659</v>
      </c>
      <c r="L40" s="6">
        <v>0.93866666666666665</v>
      </c>
      <c r="M40" s="119">
        <f t="shared" si="6"/>
        <v>0.90996996217459025</v>
      </c>
      <c r="N40" s="6">
        <v>0.87765957446808507</v>
      </c>
      <c r="O40" s="36">
        <v>0.8</v>
      </c>
      <c r="P40" s="36">
        <v>0.56666666666666665</v>
      </c>
      <c r="Q40" s="36">
        <v>0.91333333333333333</v>
      </c>
      <c r="R40" s="21">
        <v>0.99342139342139302</v>
      </c>
      <c r="S40" s="50">
        <v>2</v>
      </c>
      <c r="T40" t="s">
        <v>21</v>
      </c>
      <c r="U40" s="5">
        <f t="shared" si="10"/>
        <v>137</v>
      </c>
      <c r="V40" s="5">
        <f>150-U40</f>
        <v>13</v>
      </c>
      <c r="W40">
        <f t="shared" si="7"/>
        <v>17</v>
      </c>
      <c r="X40" s="21">
        <f>U40/$U$33</f>
        <v>1.2685185185185186</v>
      </c>
      <c r="Y40" s="22">
        <f t="shared" si="8"/>
        <v>222.89358867515915</v>
      </c>
      <c r="Z40" s="22">
        <f t="shared" si="9"/>
        <v>183.80661972458415</v>
      </c>
      <c r="AA40" t="s">
        <v>180</v>
      </c>
      <c r="AB40" t="s">
        <v>180</v>
      </c>
    </row>
    <row r="41" spans="1:28" x14ac:dyDescent="0.25">
      <c r="A41" t="s">
        <v>26</v>
      </c>
      <c r="B41">
        <v>118</v>
      </c>
      <c r="C41">
        <v>32</v>
      </c>
      <c r="D41">
        <v>175</v>
      </c>
      <c r="E41">
        <v>164</v>
      </c>
      <c r="F41">
        <v>18</v>
      </c>
      <c r="G41">
        <v>11</v>
      </c>
      <c r="H41">
        <v>557</v>
      </c>
      <c r="I41" s="13">
        <v>0.90109890109890112</v>
      </c>
      <c r="J41" s="6">
        <v>0.98063380281690138</v>
      </c>
      <c r="K41" s="6">
        <v>0.93714285714285717</v>
      </c>
      <c r="L41" s="6">
        <v>0.96133333333333337</v>
      </c>
      <c r="M41" s="119">
        <f t="shared" si="6"/>
        <v>0.94086635195790125</v>
      </c>
      <c r="N41" s="6">
        <v>0.91876750700280108</v>
      </c>
      <c r="O41" s="36">
        <v>0.78666666666666663</v>
      </c>
      <c r="P41" s="36">
        <v>0.46875</v>
      </c>
      <c r="Q41" s="36">
        <v>0.88666666666666671</v>
      </c>
      <c r="R41" s="21">
        <v>0.99495338383417897</v>
      </c>
      <c r="S41" s="50">
        <v>2</v>
      </c>
      <c r="T41" t="s">
        <v>21</v>
      </c>
      <c r="U41" s="5">
        <f t="shared" si="10"/>
        <v>133</v>
      </c>
      <c r="V41" s="5">
        <f>150-U41</f>
        <v>17</v>
      </c>
      <c r="W41">
        <f t="shared" si="7"/>
        <v>15</v>
      </c>
      <c r="X41" s="21">
        <f>U41/$U$33</f>
        <v>1.2314814814814814</v>
      </c>
      <c r="Y41" s="22">
        <f t="shared" si="8"/>
        <v>223.08827913011839</v>
      </c>
      <c r="Z41" s="22">
        <f t="shared" si="9"/>
        <v>195.10467092820033</v>
      </c>
      <c r="AA41" t="s">
        <v>180</v>
      </c>
      <c r="AB41" t="s">
        <v>180</v>
      </c>
    </row>
    <row r="42" spans="1:28" x14ac:dyDescent="0.25">
      <c r="A42" t="s">
        <v>24</v>
      </c>
      <c r="B42">
        <v>125</v>
      </c>
      <c r="C42">
        <v>25</v>
      </c>
      <c r="D42">
        <v>209</v>
      </c>
      <c r="E42">
        <v>178</v>
      </c>
      <c r="F42">
        <v>13</v>
      </c>
      <c r="G42">
        <v>31</v>
      </c>
      <c r="H42">
        <v>528</v>
      </c>
      <c r="I42" s="13">
        <v>0.93193717277486909</v>
      </c>
      <c r="J42" s="6">
        <v>0.94454382826475847</v>
      </c>
      <c r="K42" s="6">
        <v>0.85167464114832536</v>
      </c>
      <c r="L42" s="6">
        <v>0.94133333333333336</v>
      </c>
      <c r="M42" s="119">
        <f t="shared" si="6"/>
        <v>0.93824050051981378</v>
      </c>
      <c r="N42" s="6">
        <v>0.89</v>
      </c>
      <c r="O42" s="36">
        <v>0.83333333333333337</v>
      </c>
      <c r="P42" s="36">
        <v>0.52</v>
      </c>
      <c r="Q42" s="36">
        <v>0.92</v>
      </c>
      <c r="R42" s="21">
        <v>0.99206411565962105</v>
      </c>
      <c r="S42" s="50">
        <v>2</v>
      </c>
      <c r="T42" t="s">
        <v>21</v>
      </c>
      <c r="U42" s="5">
        <f t="shared" si="10"/>
        <v>138</v>
      </c>
      <c r="V42" s="5">
        <f>150-U42</f>
        <v>12</v>
      </c>
      <c r="W42">
        <f t="shared" si="7"/>
        <v>13</v>
      </c>
      <c r="X42" s="21">
        <f>U42/$U$33</f>
        <v>1.2777777777777777</v>
      </c>
      <c r="Y42" s="22">
        <f t="shared" si="8"/>
        <v>219.89882727092026</v>
      </c>
      <c r="Z42" s="22">
        <f t="shared" si="9"/>
        <v>189.12817622351929</v>
      </c>
      <c r="AA42" t="s">
        <v>180</v>
      </c>
      <c r="AB42" t="s">
        <v>180</v>
      </c>
    </row>
    <row r="43" spans="1:28" x14ac:dyDescent="0.25">
      <c r="A43" t="s">
        <v>25</v>
      </c>
      <c r="B43">
        <v>135</v>
      </c>
      <c r="C43">
        <v>15</v>
      </c>
      <c r="D43">
        <v>303</v>
      </c>
      <c r="E43">
        <v>187</v>
      </c>
      <c r="F43">
        <v>8</v>
      </c>
      <c r="G43">
        <v>114</v>
      </c>
      <c r="H43">
        <v>441</v>
      </c>
      <c r="I43" s="13">
        <v>0.95897435897435901</v>
      </c>
      <c r="J43" s="6">
        <v>0.79459459459459458</v>
      </c>
      <c r="K43" s="6">
        <v>0.62126245847176076</v>
      </c>
      <c r="L43" s="6">
        <v>0.83733333333333337</v>
      </c>
      <c r="M43" s="119">
        <f t="shared" si="6"/>
        <v>0.8767844767844768</v>
      </c>
      <c r="N43" s="6">
        <v>0.75403225806451613</v>
      </c>
      <c r="O43" s="36">
        <v>0.89333333333333331</v>
      </c>
      <c r="P43" s="36">
        <v>0.4</v>
      </c>
      <c r="Q43" s="36">
        <v>0.93333333333333335</v>
      </c>
      <c r="R43" s="21">
        <v>0.99001244289093004</v>
      </c>
      <c r="S43" s="50">
        <v>2</v>
      </c>
      <c r="T43" t="s">
        <v>21</v>
      </c>
      <c r="U43" s="5">
        <f t="shared" si="10"/>
        <v>140</v>
      </c>
      <c r="V43" s="5">
        <f>150-U43</f>
        <v>10</v>
      </c>
      <c r="W43">
        <f t="shared" si="7"/>
        <v>5</v>
      </c>
      <c r="X43" s="21">
        <f>U43/$U$33</f>
        <v>1.2962962962962963</v>
      </c>
      <c r="Y43" s="22">
        <f t="shared" si="8"/>
        <v>187.82564822887403</v>
      </c>
      <c r="Z43" s="22">
        <f t="shared" si="9"/>
        <v>150.61910954946714</v>
      </c>
      <c r="AA43" t="s">
        <v>180</v>
      </c>
      <c r="AB43" t="s">
        <v>180</v>
      </c>
    </row>
    <row r="44" spans="1:28" x14ac:dyDescent="0.25">
      <c r="A44" t="s">
        <v>22</v>
      </c>
      <c r="B44">
        <v>120</v>
      </c>
      <c r="C44">
        <v>30</v>
      </c>
      <c r="D44">
        <v>181</v>
      </c>
      <c r="E44">
        <v>166</v>
      </c>
      <c r="F44">
        <v>24</v>
      </c>
      <c r="G44">
        <v>15</v>
      </c>
      <c r="H44">
        <v>545</v>
      </c>
      <c r="I44" s="13">
        <v>0.87368421052631584</v>
      </c>
      <c r="J44" s="6">
        <v>0.9732142857142857</v>
      </c>
      <c r="K44" s="6">
        <v>0.91712707182320441</v>
      </c>
      <c r="L44" s="6">
        <v>0.94799999999999995</v>
      </c>
      <c r="M44" s="119">
        <f t="shared" si="6"/>
        <v>0.92344924812030071</v>
      </c>
      <c r="N44" s="6">
        <v>0.89487870619946097</v>
      </c>
      <c r="O44" s="36">
        <v>0.8</v>
      </c>
      <c r="P44" s="36">
        <v>0.53333333333333333</v>
      </c>
      <c r="Q44" s="36">
        <v>0.90666666666666662</v>
      </c>
      <c r="R44" s="21">
        <v>0.99357876712328697</v>
      </c>
      <c r="S44" s="50">
        <v>2</v>
      </c>
      <c r="T44" t="s">
        <v>21</v>
      </c>
      <c r="U44" s="5">
        <f t="shared" si="10"/>
        <v>136</v>
      </c>
      <c r="V44" s="5">
        <f>150-U44</f>
        <v>14</v>
      </c>
      <c r="W44">
        <f t="shared" si="7"/>
        <v>16</v>
      </c>
      <c r="X44" s="21">
        <f>U44/$U$33</f>
        <v>1.2592592592592593</v>
      </c>
      <c r="Y44" s="22">
        <f t="shared" si="8"/>
        <v>223.40189178396724</v>
      </c>
      <c r="Z44" s="22">
        <f t="shared" si="9"/>
        <v>189.07151358247825</v>
      </c>
      <c r="AA44" t="s">
        <v>180</v>
      </c>
      <c r="AB44" t="s">
        <v>180</v>
      </c>
    </row>
    <row r="45" spans="1:28" x14ac:dyDescent="0.25">
      <c r="M45" s="119"/>
    </row>
    <row r="46" spans="1:28" x14ac:dyDescent="0.25">
      <c r="M46" s="119"/>
    </row>
    <row r="47" spans="1:28" x14ac:dyDescent="0.25">
      <c r="M47" s="119"/>
    </row>
    <row r="48" spans="1:28" x14ac:dyDescent="0.25">
      <c r="M48" s="119"/>
    </row>
    <row r="49" spans="1:28" x14ac:dyDescent="0.25">
      <c r="M49" s="119"/>
    </row>
    <row r="50" spans="1:28" x14ac:dyDescent="0.25">
      <c r="M50" s="119"/>
      <c r="R50" s="21"/>
      <c r="U50" s="5"/>
      <c r="V50" s="5"/>
      <c r="X50" s="21"/>
      <c r="Y50" s="22"/>
      <c r="Z50" s="22"/>
    </row>
    <row r="51" spans="1:28" x14ac:dyDescent="0.25">
      <c r="M51" s="119"/>
      <c r="R51" s="21"/>
      <c r="U51" s="5"/>
      <c r="V51" s="5"/>
      <c r="X51" s="21"/>
      <c r="Y51" s="22"/>
      <c r="Z51" s="22"/>
    </row>
    <row r="52" spans="1:28" x14ac:dyDescent="0.25">
      <c r="M52" s="119"/>
      <c r="R52" s="21"/>
      <c r="U52" s="5"/>
      <c r="V52" s="5"/>
      <c r="X52" s="21"/>
      <c r="Y52" s="22"/>
      <c r="Z52" s="22"/>
    </row>
    <row r="53" spans="1:28" x14ac:dyDescent="0.25">
      <c r="M53" s="119"/>
      <c r="R53" s="21"/>
      <c r="U53" s="5"/>
      <c r="V53" s="5"/>
      <c r="X53" s="21"/>
      <c r="Y53" s="22"/>
      <c r="Z53" s="22"/>
    </row>
    <row r="54" spans="1:28" x14ac:dyDescent="0.25">
      <c r="M54" s="119"/>
      <c r="R54" s="21"/>
      <c r="U54" s="5"/>
      <c r="V54" s="5"/>
      <c r="X54" s="21"/>
      <c r="Y54" s="22"/>
      <c r="Z54" s="22"/>
    </row>
    <row r="55" spans="1:28" x14ac:dyDescent="0.25">
      <c r="M55" s="119"/>
      <c r="R55" s="21"/>
      <c r="U55" s="5"/>
      <c r="V55" s="5"/>
      <c r="X55" s="21"/>
      <c r="Y55" s="22"/>
      <c r="Z55" s="22"/>
    </row>
    <row r="56" spans="1:28" x14ac:dyDescent="0.25">
      <c r="I56" s="13"/>
      <c r="J56" s="6"/>
      <c r="K56" s="6"/>
      <c r="L56" s="6"/>
      <c r="M56" s="119"/>
      <c r="N56" s="6"/>
      <c r="O56" s="36"/>
      <c r="R56" s="21"/>
      <c r="U56" s="5"/>
      <c r="V56" s="5"/>
      <c r="X56" s="21"/>
      <c r="Y56" s="22"/>
      <c r="Z56" s="22"/>
    </row>
    <row r="57" spans="1:28" x14ac:dyDescent="0.25">
      <c r="I57" s="13"/>
      <c r="J57" s="6"/>
      <c r="K57" s="6"/>
      <c r="L57" s="6"/>
      <c r="M57" s="119"/>
      <c r="N57" s="6"/>
      <c r="O57" s="36"/>
      <c r="R57" s="21"/>
      <c r="U57" s="5"/>
      <c r="V57" s="5"/>
      <c r="X57" s="21"/>
      <c r="Y57" s="22"/>
      <c r="Z57" s="22"/>
    </row>
    <row r="58" spans="1:28" x14ac:dyDescent="0.25">
      <c r="A58" s="23" t="s">
        <v>173</v>
      </c>
      <c r="I58" s="13"/>
      <c r="J58" s="6"/>
      <c r="K58" s="6"/>
      <c r="L58" s="6"/>
      <c r="M58" s="119"/>
      <c r="N58" s="6"/>
      <c r="O58" s="36"/>
      <c r="R58" s="21"/>
      <c r="U58" s="5"/>
      <c r="V58" s="5"/>
      <c r="X58" s="21"/>
      <c r="Y58" s="22"/>
      <c r="Z58" s="22"/>
    </row>
    <row r="59" spans="1:28" x14ac:dyDescent="0.25">
      <c r="A59" s="5" t="s">
        <v>47</v>
      </c>
      <c r="B59">
        <v>131</v>
      </c>
      <c r="C59">
        <v>19</v>
      </c>
      <c r="D59">
        <v>189</v>
      </c>
      <c r="E59">
        <v>182</v>
      </c>
      <c r="F59">
        <v>0</v>
      </c>
      <c r="G59">
        <v>7</v>
      </c>
      <c r="H59">
        <v>561</v>
      </c>
      <c r="I59" s="13">
        <v>1</v>
      </c>
      <c r="J59" s="6">
        <v>0.98767605633802813</v>
      </c>
      <c r="K59" s="6">
        <v>0.96296296296296291</v>
      </c>
      <c r="L59" s="6">
        <v>0.9906666666666667</v>
      </c>
      <c r="M59" s="119">
        <f t="shared" ref="M59:M70" si="13">(I59+J59)/2</f>
        <v>0.99383802816901401</v>
      </c>
      <c r="N59" s="6">
        <v>0.98113207547169812</v>
      </c>
      <c r="O59" s="36">
        <v>0.87333333333333329</v>
      </c>
      <c r="P59" s="37">
        <v>0</v>
      </c>
      <c r="Q59" s="37">
        <v>0.87333333333333329</v>
      </c>
      <c r="R59" s="21">
        <v>0.99383802816901401</v>
      </c>
      <c r="S59" s="53">
        <v>0</v>
      </c>
      <c r="T59" t="s">
        <v>47</v>
      </c>
      <c r="U59" s="5">
        <f>Q59*150</f>
        <v>131</v>
      </c>
      <c r="V59" s="5">
        <f t="shared" ref="V59:V70" si="14">150-U59</f>
        <v>19</v>
      </c>
      <c r="W59">
        <f t="shared" ref="W59:W70" si="15">U59-B59</f>
        <v>0</v>
      </c>
      <c r="X59" s="21">
        <f t="shared" ref="X59:X70" si="16">U59/$U$59</f>
        <v>1</v>
      </c>
      <c r="Y59" s="22">
        <f t="shared" ref="Y59:Y70" si="17">(((U59)/$U$59)*(100)) +  (100*N59) + (100*(W59/150)) - (100 * (1-J59))</f>
        <v>196.88081318097261</v>
      </c>
      <c r="Z59" s="22">
        <f t="shared" ref="Z59:Z70" si="18">(X59*(100))+(100*N59)-(100*(1-K59)*X59)-(100*(1-I59)*X59)</f>
        <v>194.4095038434661</v>
      </c>
      <c r="AA59" t="s">
        <v>180</v>
      </c>
      <c r="AB59" t="s">
        <v>179</v>
      </c>
    </row>
    <row r="60" spans="1:28" x14ac:dyDescent="0.25">
      <c r="A60" t="s">
        <v>15</v>
      </c>
      <c r="B60">
        <v>145</v>
      </c>
      <c r="C60">
        <v>5</v>
      </c>
      <c r="D60">
        <v>422</v>
      </c>
      <c r="E60">
        <v>184</v>
      </c>
      <c r="F60">
        <v>1</v>
      </c>
      <c r="G60">
        <v>238</v>
      </c>
      <c r="H60">
        <v>327</v>
      </c>
      <c r="I60" s="13">
        <v>0.99459459459459465</v>
      </c>
      <c r="J60" s="6">
        <v>0.57876106194690269</v>
      </c>
      <c r="K60" s="6">
        <v>0.43601895734597157</v>
      </c>
      <c r="L60" s="6">
        <v>0.68133333333333335</v>
      </c>
      <c r="M60" s="119">
        <f t="shared" si="13"/>
        <v>0.78667782827074872</v>
      </c>
      <c r="N60" s="6">
        <v>0.6062602965403624</v>
      </c>
      <c r="O60" s="36">
        <v>0.92666666666666664</v>
      </c>
      <c r="P60" s="37">
        <v>0.2</v>
      </c>
      <c r="Q60" s="37">
        <v>0.93333333333333335</v>
      </c>
      <c r="R60" s="21">
        <v>0.79946996466431097</v>
      </c>
      <c r="S60" s="53">
        <v>1</v>
      </c>
      <c r="T60" t="s">
        <v>20</v>
      </c>
      <c r="U60" s="5">
        <f t="shared" ref="U60:U70" si="19">Q60*150</f>
        <v>140</v>
      </c>
      <c r="V60" s="5">
        <f t="shared" si="14"/>
        <v>10</v>
      </c>
      <c r="W60">
        <f t="shared" si="15"/>
        <v>-5</v>
      </c>
      <c r="X60" s="21">
        <f t="shared" si="16"/>
        <v>1.0687022900763359</v>
      </c>
      <c r="Y60" s="22">
        <f t="shared" si="17"/>
        <v>122.03903152302675</v>
      </c>
      <c r="Z60" s="22">
        <f t="shared" si="18"/>
        <v>106.64579856371509</v>
      </c>
      <c r="AA60" t="s">
        <v>180</v>
      </c>
      <c r="AB60" t="s">
        <v>179</v>
      </c>
    </row>
    <row r="61" spans="1:28" x14ac:dyDescent="0.25">
      <c r="A61" t="s">
        <v>17</v>
      </c>
      <c r="B61">
        <v>147</v>
      </c>
      <c r="C61">
        <v>3</v>
      </c>
      <c r="D61">
        <v>475</v>
      </c>
      <c r="E61">
        <v>182</v>
      </c>
      <c r="F61">
        <v>0</v>
      </c>
      <c r="G61">
        <v>293</v>
      </c>
      <c r="H61">
        <v>275</v>
      </c>
      <c r="I61" s="13">
        <v>1</v>
      </c>
      <c r="J61" s="6">
        <v>0.48415492957746481</v>
      </c>
      <c r="K61" s="6">
        <v>0.38315789473684209</v>
      </c>
      <c r="L61" s="6">
        <v>0.60933333333333328</v>
      </c>
      <c r="M61" s="119">
        <f t="shared" si="13"/>
        <v>0.74207746478873238</v>
      </c>
      <c r="N61" s="6">
        <v>0.55403348554033482</v>
      </c>
      <c r="O61" s="36">
        <v>0.90666666666666662</v>
      </c>
      <c r="P61" s="37">
        <v>0</v>
      </c>
      <c r="Q61" s="37">
        <v>0.90666666666666662</v>
      </c>
      <c r="R61" s="21">
        <v>0.75</v>
      </c>
      <c r="S61" s="53">
        <v>1</v>
      </c>
      <c r="T61" t="s">
        <v>20</v>
      </c>
      <c r="U61" s="5">
        <f t="shared" si="19"/>
        <v>136</v>
      </c>
      <c r="V61" s="5">
        <f t="shared" si="14"/>
        <v>14</v>
      </c>
      <c r="W61">
        <f t="shared" si="15"/>
        <v>-11</v>
      </c>
      <c r="X61" s="21">
        <f t="shared" si="16"/>
        <v>1.0381679389312977</v>
      </c>
      <c r="Y61" s="22">
        <f t="shared" si="17"/>
        <v>100.30230207157638</v>
      </c>
      <c r="Z61" s="22">
        <f t="shared" si="18"/>
        <v>95.181572740453731</v>
      </c>
      <c r="AA61" t="s">
        <v>180</v>
      </c>
      <c r="AB61" t="s">
        <v>179</v>
      </c>
    </row>
    <row r="62" spans="1:28" x14ac:dyDescent="0.25">
      <c r="A62" t="s">
        <v>19</v>
      </c>
      <c r="B62">
        <v>144</v>
      </c>
      <c r="C62">
        <v>6</v>
      </c>
      <c r="D62">
        <v>420</v>
      </c>
      <c r="E62">
        <v>186</v>
      </c>
      <c r="F62">
        <v>1</v>
      </c>
      <c r="G62">
        <v>234</v>
      </c>
      <c r="H62">
        <v>329</v>
      </c>
      <c r="I62" s="13">
        <v>0.99465240641711228</v>
      </c>
      <c r="J62" s="6">
        <v>0.58436944937833035</v>
      </c>
      <c r="K62" s="6">
        <v>0.44285714285714284</v>
      </c>
      <c r="L62" s="6">
        <v>0.68666666666666665</v>
      </c>
      <c r="M62" s="119">
        <f t="shared" si="13"/>
        <v>0.78951092789772126</v>
      </c>
      <c r="N62" s="6">
        <v>0.61285008237232286</v>
      </c>
      <c r="O62" s="36">
        <v>0.93333333333333335</v>
      </c>
      <c r="P62" s="37">
        <v>0.16666666666666666</v>
      </c>
      <c r="Q62" s="37">
        <v>0.94</v>
      </c>
      <c r="R62" s="21">
        <v>0.80053191489361697</v>
      </c>
      <c r="S62" s="53">
        <v>1</v>
      </c>
      <c r="T62" t="s">
        <v>20</v>
      </c>
      <c r="U62" s="5">
        <f t="shared" si="19"/>
        <v>141</v>
      </c>
      <c r="V62" s="5">
        <f t="shared" si="14"/>
        <v>9</v>
      </c>
      <c r="W62">
        <f t="shared" si="15"/>
        <v>-3</v>
      </c>
      <c r="X62" s="21">
        <f t="shared" si="16"/>
        <v>1.0763358778625953</v>
      </c>
      <c r="Y62" s="22">
        <f t="shared" si="17"/>
        <v>125.35554096132486</v>
      </c>
      <c r="Z62" s="22">
        <f t="shared" si="18"/>
        <v>108.37573071636967</v>
      </c>
      <c r="AA62" t="s">
        <v>180</v>
      </c>
      <c r="AB62" t="s">
        <v>179</v>
      </c>
    </row>
    <row r="63" spans="1:28" x14ac:dyDescent="0.25">
      <c r="A63" t="s">
        <v>14</v>
      </c>
      <c r="B63">
        <v>131</v>
      </c>
      <c r="C63">
        <v>19</v>
      </c>
      <c r="D63">
        <v>194</v>
      </c>
      <c r="E63">
        <v>182</v>
      </c>
      <c r="F63">
        <v>12</v>
      </c>
      <c r="G63">
        <v>12</v>
      </c>
      <c r="H63">
        <v>544</v>
      </c>
      <c r="I63" s="13">
        <v>0.93814432989690721</v>
      </c>
      <c r="J63" s="6">
        <v>0.97841726618705038</v>
      </c>
      <c r="K63" s="6">
        <v>0.93814432989690721</v>
      </c>
      <c r="L63" s="6">
        <v>0.96799999999999997</v>
      </c>
      <c r="M63" s="119">
        <f t="shared" si="13"/>
        <v>0.95828079804197874</v>
      </c>
      <c r="N63" s="6">
        <v>0.93814432989690721</v>
      </c>
      <c r="O63" s="36">
        <v>0.87333333333333329</v>
      </c>
      <c r="P63" s="37">
        <v>0.36842105263157893</v>
      </c>
      <c r="Q63" s="37">
        <v>0.92</v>
      </c>
      <c r="R63" s="21">
        <v>0.99383802816901401</v>
      </c>
      <c r="S63" s="53">
        <v>1</v>
      </c>
      <c r="T63" t="s">
        <v>20</v>
      </c>
      <c r="U63" s="5">
        <f t="shared" si="19"/>
        <v>138</v>
      </c>
      <c r="V63" s="5">
        <f t="shared" si="14"/>
        <v>12</v>
      </c>
      <c r="W63">
        <f t="shared" si="15"/>
        <v>7</v>
      </c>
      <c r="X63" s="21">
        <f t="shared" si="16"/>
        <v>1.0534351145038168</v>
      </c>
      <c r="Y63" s="22">
        <f t="shared" si="17"/>
        <v>201.66633772544409</v>
      </c>
      <c r="Z63" s="22">
        <f t="shared" si="18"/>
        <v>186.12575745652003</v>
      </c>
      <c r="AA63" t="s">
        <v>180</v>
      </c>
      <c r="AB63" t="s">
        <v>179</v>
      </c>
    </row>
    <row r="64" spans="1:28" x14ac:dyDescent="0.25">
      <c r="A64" t="s">
        <v>16</v>
      </c>
      <c r="B64">
        <v>144</v>
      </c>
      <c r="C64">
        <v>6</v>
      </c>
      <c r="D64">
        <v>389</v>
      </c>
      <c r="E64">
        <v>194</v>
      </c>
      <c r="F64">
        <v>4</v>
      </c>
      <c r="G64">
        <v>195</v>
      </c>
      <c r="H64">
        <v>357</v>
      </c>
      <c r="I64" s="13">
        <v>0.97979797979797978</v>
      </c>
      <c r="J64" s="6">
        <v>0.64673913043478259</v>
      </c>
      <c r="K64" s="6">
        <v>0.49871465295629819</v>
      </c>
      <c r="L64" s="6">
        <v>0.73466666666666669</v>
      </c>
      <c r="M64" s="119">
        <f t="shared" si="13"/>
        <v>0.81326855511638119</v>
      </c>
      <c r="N64" s="6">
        <v>0.66098807495741052</v>
      </c>
      <c r="O64" s="36">
        <v>0.93333333333333335</v>
      </c>
      <c r="P64" s="37">
        <v>0.33333333333333331</v>
      </c>
      <c r="Q64" s="37">
        <v>0.94666666666666666</v>
      </c>
      <c r="R64" s="21">
        <v>0.82913669064748197</v>
      </c>
      <c r="S64" s="53">
        <v>1</v>
      </c>
      <c r="T64" t="s">
        <v>20</v>
      </c>
      <c r="U64" s="5">
        <f t="shared" si="19"/>
        <v>142</v>
      </c>
      <c r="V64" s="5">
        <f t="shared" si="14"/>
        <v>8</v>
      </c>
      <c r="W64">
        <f t="shared" si="15"/>
        <v>-2</v>
      </c>
      <c r="X64" s="21">
        <f t="shared" si="16"/>
        <v>1.083969465648855</v>
      </c>
      <c r="Y64" s="22">
        <f t="shared" si="17"/>
        <v>137.83633377077146</v>
      </c>
      <c r="Z64" s="22">
        <f t="shared" si="18"/>
        <v>117.9681157790292</v>
      </c>
      <c r="AA64" t="s">
        <v>180</v>
      </c>
      <c r="AB64" t="s">
        <v>179</v>
      </c>
    </row>
    <row r="65" spans="1:28" x14ac:dyDescent="0.25">
      <c r="A65" t="s">
        <v>18</v>
      </c>
      <c r="B65">
        <v>131</v>
      </c>
      <c r="C65">
        <v>19</v>
      </c>
      <c r="D65">
        <v>194</v>
      </c>
      <c r="E65">
        <v>182</v>
      </c>
      <c r="F65">
        <v>10</v>
      </c>
      <c r="G65">
        <v>12</v>
      </c>
      <c r="H65">
        <v>546</v>
      </c>
      <c r="I65" s="13">
        <v>0.94791666666666663</v>
      </c>
      <c r="J65" s="6">
        <v>0.978494623655914</v>
      </c>
      <c r="K65" s="6">
        <v>0.93814432989690721</v>
      </c>
      <c r="L65" s="6">
        <v>0.97066666666666668</v>
      </c>
      <c r="M65" s="119">
        <f t="shared" si="13"/>
        <v>0.96320564516129026</v>
      </c>
      <c r="N65" s="6">
        <v>0.94300518134715028</v>
      </c>
      <c r="O65" s="36">
        <v>0.87333333333333329</v>
      </c>
      <c r="P65" s="37">
        <v>0.31578947368421051</v>
      </c>
      <c r="Q65" s="37">
        <v>0.91333333333333333</v>
      </c>
      <c r="R65" s="21">
        <v>0.99383802816901401</v>
      </c>
      <c r="S65" s="53">
        <v>1</v>
      </c>
      <c r="T65" t="s">
        <v>20</v>
      </c>
      <c r="U65" s="5">
        <f t="shared" si="19"/>
        <v>137</v>
      </c>
      <c r="V65" s="5">
        <f t="shared" si="14"/>
        <v>13</v>
      </c>
      <c r="W65">
        <f t="shared" si="15"/>
        <v>6</v>
      </c>
      <c r="X65" s="21">
        <f t="shared" si="16"/>
        <v>1.0458015267175573</v>
      </c>
      <c r="Y65" s="22">
        <f t="shared" si="17"/>
        <v>200.73013317206215</v>
      </c>
      <c r="Z65" s="22">
        <f t="shared" si="18"/>
        <v>186.9649124318216</v>
      </c>
      <c r="AA65" t="s">
        <v>180</v>
      </c>
      <c r="AB65" t="s">
        <v>179</v>
      </c>
    </row>
    <row r="66" spans="1:28" x14ac:dyDescent="0.25">
      <c r="A66" t="s">
        <v>23</v>
      </c>
      <c r="B66">
        <v>131</v>
      </c>
      <c r="C66">
        <v>19</v>
      </c>
      <c r="D66">
        <v>200</v>
      </c>
      <c r="E66">
        <v>200</v>
      </c>
      <c r="F66">
        <v>4</v>
      </c>
      <c r="G66">
        <v>0</v>
      </c>
      <c r="H66">
        <v>546</v>
      </c>
      <c r="I66" s="13">
        <v>0.98039215686274506</v>
      </c>
      <c r="J66" s="6">
        <v>1</v>
      </c>
      <c r="K66" s="6">
        <v>1</v>
      </c>
      <c r="L66" s="6">
        <v>0.9946666666666667</v>
      </c>
      <c r="M66" s="119">
        <f t="shared" si="13"/>
        <v>0.99019607843137258</v>
      </c>
      <c r="N66" s="6">
        <v>0.99009900990099009</v>
      </c>
      <c r="O66" s="36">
        <v>0.87333333333333329</v>
      </c>
      <c r="P66" s="37">
        <v>0.21052631578947367</v>
      </c>
      <c r="Q66" s="37">
        <v>0.9</v>
      </c>
      <c r="R66" s="21">
        <v>1</v>
      </c>
      <c r="S66" s="22">
        <v>2</v>
      </c>
      <c r="T66" t="s">
        <v>21</v>
      </c>
      <c r="U66" s="5">
        <f t="shared" si="19"/>
        <v>135</v>
      </c>
      <c r="V66" s="5">
        <f t="shared" si="14"/>
        <v>15</v>
      </c>
      <c r="W66">
        <f t="shared" si="15"/>
        <v>4</v>
      </c>
      <c r="X66" s="21">
        <f t="shared" si="16"/>
        <v>1.0305343511450382</v>
      </c>
      <c r="Y66" s="22">
        <f t="shared" si="17"/>
        <v>204.73000277126951</v>
      </c>
      <c r="Z66" s="22">
        <f t="shared" si="18"/>
        <v>200.0426805141224</v>
      </c>
      <c r="AA66" t="s">
        <v>180</v>
      </c>
      <c r="AB66" t="s">
        <v>179</v>
      </c>
    </row>
    <row r="67" spans="1:28" x14ac:dyDescent="0.25">
      <c r="A67" t="s">
        <v>26</v>
      </c>
      <c r="B67">
        <v>131</v>
      </c>
      <c r="C67">
        <v>19</v>
      </c>
      <c r="D67">
        <v>194</v>
      </c>
      <c r="E67">
        <v>182</v>
      </c>
      <c r="F67">
        <v>8</v>
      </c>
      <c r="G67">
        <v>12</v>
      </c>
      <c r="H67">
        <v>548</v>
      </c>
      <c r="I67" s="13">
        <v>0.95789473684210524</v>
      </c>
      <c r="J67" s="6">
        <v>0.97857142857142854</v>
      </c>
      <c r="K67" s="6">
        <v>0.93814432989690721</v>
      </c>
      <c r="L67" s="6">
        <v>0.97333333333333338</v>
      </c>
      <c r="M67" s="119">
        <f t="shared" si="13"/>
        <v>0.96823308270676689</v>
      </c>
      <c r="N67" s="6">
        <v>0.94791666666666663</v>
      </c>
      <c r="O67" s="36">
        <v>0.87333333333333329</v>
      </c>
      <c r="P67" s="37">
        <v>0.31578947368421051</v>
      </c>
      <c r="Q67" s="37">
        <v>0.91333333333333333</v>
      </c>
      <c r="R67" s="21">
        <v>0.99383802816901401</v>
      </c>
      <c r="S67" s="22">
        <v>2</v>
      </c>
      <c r="T67" t="s">
        <v>21</v>
      </c>
      <c r="U67" s="5">
        <f t="shared" si="19"/>
        <v>137</v>
      </c>
      <c r="V67" s="5">
        <f t="shared" si="14"/>
        <v>13</v>
      </c>
      <c r="W67">
        <f t="shared" si="15"/>
        <v>6</v>
      </c>
      <c r="X67" s="21">
        <f t="shared" si="16"/>
        <v>1.0458015267175573</v>
      </c>
      <c r="Y67" s="22">
        <f t="shared" si="17"/>
        <v>201.22896219556523</v>
      </c>
      <c r="Z67" s="22">
        <f t="shared" si="18"/>
        <v>188.49956906609006</v>
      </c>
      <c r="AA67" t="s">
        <v>180</v>
      </c>
      <c r="AB67" t="s">
        <v>179</v>
      </c>
    </row>
    <row r="68" spans="1:28" x14ac:dyDescent="0.25">
      <c r="A68" t="s">
        <v>24</v>
      </c>
      <c r="B68">
        <v>132</v>
      </c>
      <c r="C68">
        <v>18</v>
      </c>
      <c r="D68">
        <v>228</v>
      </c>
      <c r="E68">
        <v>188</v>
      </c>
      <c r="F68">
        <v>7</v>
      </c>
      <c r="G68">
        <v>40</v>
      </c>
      <c r="H68">
        <v>515</v>
      </c>
      <c r="I68" s="13">
        <v>0.96410256410256412</v>
      </c>
      <c r="J68" s="6">
        <v>0.92792792792792789</v>
      </c>
      <c r="K68" s="6">
        <v>0.82456140350877194</v>
      </c>
      <c r="L68" s="6">
        <v>0.93733333333333335</v>
      </c>
      <c r="M68" s="119">
        <f t="shared" si="13"/>
        <v>0.946015246015246</v>
      </c>
      <c r="N68" s="6">
        <v>0.88888888888888884</v>
      </c>
      <c r="O68" s="36">
        <v>0.88</v>
      </c>
      <c r="P68" s="37">
        <v>0.3888888888888889</v>
      </c>
      <c r="Q68" s="37">
        <v>0.92666666666666664</v>
      </c>
      <c r="R68" s="21">
        <v>0.99252290452032998</v>
      </c>
      <c r="S68" s="22">
        <v>2</v>
      </c>
      <c r="T68" t="s">
        <v>21</v>
      </c>
      <c r="U68" s="5">
        <f t="shared" si="19"/>
        <v>139</v>
      </c>
      <c r="V68" s="5">
        <f t="shared" si="14"/>
        <v>11</v>
      </c>
      <c r="W68">
        <f t="shared" si="15"/>
        <v>7</v>
      </c>
      <c r="X68" s="21">
        <f t="shared" si="16"/>
        <v>1.0610687022900764</v>
      </c>
      <c r="Y68" s="22">
        <f t="shared" si="17"/>
        <v>192.45521857735596</v>
      </c>
      <c r="Z68" s="22">
        <f t="shared" si="18"/>
        <v>172.57155415451919</v>
      </c>
      <c r="AA68" t="s">
        <v>180</v>
      </c>
      <c r="AB68" t="s">
        <v>179</v>
      </c>
    </row>
    <row r="69" spans="1:28" x14ac:dyDescent="0.25">
      <c r="A69" t="s">
        <v>25</v>
      </c>
      <c r="B69">
        <v>136</v>
      </c>
      <c r="C69">
        <v>14</v>
      </c>
      <c r="D69">
        <v>317</v>
      </c>
      <c r="E69">
        <v>189</v>
      </c>
      <c r="F69">
        <v>7</v>
      </c>
      <c r="G69">
        <v>128</v>
      </c>
      <c r="H69">
        <v>426</v>
      </c>
      <c r="I69" s="13">
        <v>0.9642857142857143</v>
      </c>
      <c r="J69" s="6">
        <v>0.76895306859205781</v>
      </c>
      <c r="K69" s="6">
        <v>0.59621451104100942</v>
      </c>
      <c r="L69" s="6">
        <v>0.82</v>
      </c>
      <c r="M69" s="119">
        <f t="shared" si="13"/>
        <v>0.866619391438886</v>
      </c>
      <c r="N69" s="6">
        <v>0.73684210526315785</v>
      </c>
      <c r="O69" s="36">
        <v>0.9</v>
      </c>
      <c r="P69" s="37">
        <v>0.35714285714285715</v>
      </c>
      <c r="Q69" s="37">
        <v>0.93333333333333335</v>
      </c>
      <c r="R69" s="21">
        <v>0.99208707051844303</v>
      </c>
      <c r="S69" s="22">
        <v>2</v>
      </c>
      <c r="T69" t="s">
        <v>21</v>
      </c>
      <c r="U69" s="5">
        <f t="shared" si="19"/>
        <v>140</v>
      </c>
      <c r="V69" s="5">
        <f t="shared" si="14"/>
        <v>10</v>
      </c>
      <c r="W69">
        <f t="shared" si="15"/>
        <v>4</v>
      </c>
      <c r="X69" s="21">
        <f t="shared" si="16"/>
        <v>1.0687022900763359</v>
      </c>
      <c r="Y69" s="22">
        <f t="shared" si="17"/>
        <v>160.11641305982181</v>
      </c>
      <c r="Z69" s="22">
        <f t="shared" si="18"/>
        <v>133.58499796581299</v>
      </c>
      <c r="AA69" t="s">
        <v>180</v>
      </c>
      <c r="AB69" t="s">
        <v>179</v>
      </c>
    </row>
    <row r="70" spans="1:28" x14ac:dyDescent="0.25">
      <c r="A70" t="s">
        <v>22</v>
      </c>
      <c r="B70">
        <v>131</v>
      </c>
      <c r="C70">
        <v>19</v>
      </c>
      <c r="D70">
        <v>198</v>
      </c>
      <c r="E70">
        <v>183</v>
      </c>
      <c r="F70">
        <v>7</v>
      </c>
      <c r="G70">
        <v>15</v>
      </c>
      <c r="H70">
        <v>545</v>
      </c>
      <c r="I70" s="13">
        <v>0.9631578947368421</v>
      </c>
      <c r="J70" s="6">
        <v>0.9732142857142857</v>
      </c>
      <c r="K70" s="6">
        <v>0.9242424242424242</v>
      </c>
      <c r="L70" s="6">
        <v>0.97066666666666668</v>
      </c>
      <c r="M70" s="119">
        <f t="shared" si="13"/>
        <v>0.9681860902255639</v>
      </c>
      <c r="N70" s="6">
        <v>0.94329896907216493</v>
      </c>
      <c r="O70" s="36">
        <v>0.87333333333333329</v>
      </c>
      <c r="P70" s="37">
        <v>0.31578947368421051</v>
      </c>
      <c r="Q70" s="37">
        <v>0.91333333333333333</v>
      </c>
      <c r="R70" s="21">
        <v>0.99470899470899399</v>
      </c>
      <c r="S70" s="22">
        <v>2</v>
      </c>
      <c r="T70" t="s">
        <v>21</v>
      </c>
      <c r="U70" s="5">
        <f t="shared" si="19"/>
        <v>137</v>
      </c>
      <c r="V70" s="5">
        <f t="shared" si="14"/>
        <v>13</v>
      </c>
      <c r="W70">
        <f t="shared" si="15"/>
        <v>6</v>
      </c>
      <c r="X70" s="21">
        <f t="shared" si="16"/>
        <v>1.0458015267175573</v>
      </c>
      <c r="Y70" s="22">
        <f t="shared" si="17"/>
        <v>200.23147815040082</v>
      </c>
      <c r="Z70" s="22">
        <f t="shared" si="18"/>
        <v>187.13435774703291</v>
      </c>
      <c r="AA70" t="s">
        <v>180</v>
      </c>
      <c r="AB70" t="s">
        <v>179</v>
      </c>
    </row>
  </sheetData>
  <sortState ref="A2:AC29">
    <sortCondition ref="S2:S29"/>
    <sortCondition ref="A2:A2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sqref="A1:K9"/>
    </sheetView>
  </sheetViews>
  <sheetFormatPr defaultColWidth="11" defaultRowHeight="15.75" x14ac:dyDescent="0.25"/>
  <cols>
    <col min="1" max="1" width="20.625" bestFit="1" customWidth="1"/>
    <col min="2" max="2" width="6.375" style="104" bestFit="1" customWidth="1"/>
    <col min="3" max="3" width="8.5" style="104" bestFit="1" customWidth="1"/>
    <col min="4" max="4" width="8.125" style="104" bestFit="1" customWidth="1"/>
    <col min="5" max="5" width="6.375" style="104" bestFit="1" customWidth="1"/>
    <col min="6" max="6" width="11.625" style="104" bestFit="1" customWidth="1"/>
    <col min="7" max="7" width="6.125" style="104" bestFit="1" customWidth="1"/>
    <col min="8" max="8" width="8.5" style="104" bestFit="1" customWidth="1"/>
    <col min="9" max="9" width="8.125" style="104" bestFit="1" customWidth="1"/>
    <col min="10" max="10" width="7.625" style="104" bestFit="1" customWidth="1"/>
    <col min="11" max="11" width="11.625" style="104" bestFit="1" customWidth="1"/>
  </cols>
  <sheetData>
    <row r="1" spans="1:11" x14ac:dyDescent="0.25">
      <c r="B1" s="120" t="s">
        <v>175</v>
      </c>
      <c r="C1" s="120"/>
      <c r="D1" s="120"/>
      <c r="E1" s="120"/>
      <c r="F1" s="120"/>
      <c r="G1" s="120" t="s">
        <v>176</v>
      </c>
      <c r="H1" s="120"/>
      <c r="I1" s="120"/>
      <c r="J1" s="120"/>
      <c r="K1" s="120"/>
    </row>
    <row r="2" spans="1:11" x14ac:dyDescent="0.25">
      <c r="A2" s="3" t="s">
        <v>0</v>
      </c>
      <c r="B2" s="106" t="s">
        <v>6</v>
      </c>
      <c r="C2" s="106" t="s">
        <v>8</v>
      </c>
      <c r="D2" s="106" t="s">
        <v>10</v>
      </c>
      <c r="E2" s="106" t="s">
        <v>13</v>
      </c>
      <c r="F2" s="106" t="s">
        <v>174</v>
      </c>
      <c r="G2" s="106" t="s">
        <v>6</v>
      </c>
      <c r="H2" s="106" t="s">
        <v>8</v>
      </c>
      <c r="I2" s="106" t="s">
        <v>10</v>
      </c>
      <c r="J2" s="106" t="s">
        <v>13</v>
      </c>
      <c r="K2" s="106" t="s">
        <v>174</v>
      </c>
    </row>
    <row r="3" spans="1:11" x14ac:dyDescent="0.25">
      <c r="A3" s="38" t="s">
        <v>47</v>
      </c>
      <c r="B3" s="40">
        <v>1</v>
      </c>
      <c r="C3" s="40">
        <v>1</v>
      </c>
      <c r="D3" s="40">
        <v>1</v>
      </c>
      <c r="E3" s="40">
        <v>1</v>
      </c>
      <c r="F3" s="41">
        <v>0.56000000000000005</v>
      </c>
      <c r="G3" s="40">
        <v>1</v>
      </c>
      <c r="H3" s="40">
        <v>0.96296296296296291</v>
      </c>
      <c r="I3" s="40">
        <v>0.98113207547169812</v>
      </c>
      <c r="J3" s="42">
        <v>0.99383802816901401</v>
      </c>
      <c r="K3" s="41">
        <v>0.87333333333333329</v>
      </c>
    </row>
    <row r="4" spans="1:11" x14ac:dyDescent="0.25">
      <c r="A4" s="39" t="s">
        <v>14</v>
      </c>
      <c r="B4" s="44">
        <v>0.8</v>
      </c>
      <c r="C4" s="45">
        <v>0.98412698412698407</v>
      </c>
      <c r="D4" s="45">
        <v>0.88256227758007122</v>
      </c>
      <c r="E4" s="45">
        <v>1</v>
      </c>
      <c r="F4" s="107">
        <v>0.7466666666666667</v>
      </c>
      <c r="G4" s="42">
        <v>0.93814432989690721</v>
      </c>
      <c r="H4" s="45">
        <v>0.93814432989690721</v>
      </c>
      <c r="I4" s="42">
        <v>0.93814432989690721</v>
      </c>
      <c r="J4" s="45">
        <v>0.99383802816901401</v>
      </c>
      <c r="K4" s="46">
        <v>0.87333333333333329</v>
      </c>
    </row>
    <row r="5" spans="1:11" x14ac:dyDescent="0.25">
      <c r="A5" s="39" t="s">
        <v>18</v>
      </c>
      <c r="B5" s="44">
        <v>0.7592592592592593</v>
      </c>
      <c r="C5" s="45">
        <v>0.98399999999999999</v>
      </c>
      <c r="D5" s="44">
        <v>0.8571428571428571</v>
      </c>
      <c r="E5" s="45">
        <v>1</v>
      </c>
      <c r="F5" s="46">
        <v>0.7466666666666667</v>
      </c>
      <c r="G5" s="42">
        <v>0.94791666666666663</v>
      </c>
      <c r="H5" s="45">
        <v>0.93814432989690721</v>
      </c>
      <c r="I5" s="45">
        <v>0.94300518134715028</v>
      </c>
      <c r="J5" s="45">
        <v>0.99383802816901401</v>
      </c>
      <c r="K5" s="102">
        <v>0.91333333333333333</v>
      </c>
    </row>
    <row r="6" spans="1:11" x14ac:dyDescent="0.25">
      <c r="A6" s="39" t="s">
        <v>16</v>
      </c>
      <c r="B6" s="45">
        <v>0.99476439790575921</v>
      </c>
      <c r="C6" s="44">
        <v>0.56213017751479288</v>
      </c>
      <c r="D6" s="44">
        <v>0.71833648393194705</v>
      </c>
      <c r="E6" s="44">
        <v>0.872</v>
      </c>
      <c r="F6" s="70">
        <v>0.93333333333333335</v>
      </c>
      <c r="G6" s="42">
        <v>0.97979797979797978</v>
      </c>
      <c r="H6" s="42">
        <v>0.49871465295629819</v>
      </c>
      <c r="I6" s="42">
        <v>0.66098807495741052</v>
      </c>
      <c r="J6" s="42">
        <v>0.82913669064748197</v>
      </c>
      <c r="K6" s="103">
        <v>0.94666666666666666</v>
      </c>
    </row>
    <row r="7" spans="1:11" x14ac:dyDescent="0.25">
      <c r="A7" s="39" t="s">
        <v>19</v>
      </c>
      <c r="B7" s="45">
        <v>0.9946236559139785</v>
      </c>
      <c r="C7" s="44">
        <v>0.51246537396121883</v>
      </c>
      <c r="D7" s="44">
        <v>0.67641681901279704</v>
      </c>
      <c r="E7" s="44">
        <v>0.67600000000000005</v>
      </c>
      <c r="F7" s="46">
        <v>0.92666666666666664</v>
      </c>
      <c r="G7" s="45">
        <v>1</v>
      </c>
      <c r="H7" s="42">
        <v>0.38315789473684209</v>
      </c>
      <c r="I7" s="42">
        <v>0.55403348554033482</v>
      </c>
      <c r="J7" s="42">
        <v>0.80053191489361697</v>
      </c>
      <c r="K7" s="102">
        <v>0.94</v>
      </c>
    </row>
    <row r="8" spans="1:11" x14ac:dyDescent="0.25">
      <c r="A8" s="39" t="s">
        <v>15</v>
      </c>
      <c r="B8" s="44">
        <v>0.98918918918918919</v>
      </c>
      <c r="C8" s="44">
        <v>0.49326145552560646</v>
      </c>
      <c r="D8" s="44">
        <v>0.65827338129496404</v>
      </c>
      <c r="E8" s="44">
        <v>0.85099999999999998</v>
      </c>
      <c r="F8" s="47">
        <v>0.94</v>
      </c>
      <c r="G8" s="42">
        <v>0.99459459459459465</v>
      </c>
      <c r="H8" s="42">
        <v>0.43601895734597157</v>
      </c>
      <c r="I8" s="42">
        <v>0.6062602965403624</v>
      </c>
      <c r="J8" s="42">
        <v>0.79946996466431097</v>
      </c>
      <c r="K8" s="102">
        <v>0.93333333333333335</v>
      </c>
    </row>
    <row r="9" spans="1:11" x14ac:dyDescent="0.25">
      <c r="A9" s="39" t="s">
        <v>17</v>
      </c>
      <c r="B9" s="44">
        <v>1</v>
      </c>
      <c r="C9" s="44">
        <v>0.29710144927536231</v>
      </c>
      <c r="D9" s="44">
        <v>0.45810055865921789</v>
      </c>
      <c r="E9" s="44">
        <v>0.85899999999999999</v>
      </c>
      <c r="F9" s="46">
        <v>0.82</v>
      </c>
      <c r="G9" s="42">
        <v>0.99465240641711228</v>
      </c>
      <c r="H9" s="42">
        <v>0.44285714285714284</v>
      </c>
      <c r="I9" s="42">
        <v>0.61285008237232286</v>
      </c>
      <c r="J9" s="42">
        <v>0.75</v>
      </c>
      <c r="K9" s="102">
        <v>0.90666666666666662</v>
      </c>
    </row>
  </sheetData>
  <mergeCells count="2">
    <mergeCell ref="B1:F1"/>
    <mergeCell ref="G1: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zoomScale="120" zoomScaleNormal="120" workbookViewId="0">
      <pane ySplit="1" topLeftCell="A2" activePane="bottomLeft" state="frozen"/>
      <selection pane="bottomLeft" activeCell="B2" sqref="B2"/>
    </sheetView>
  </sheetViews>
  <sheetFormatPr defaultColWidth="24.5" defaultRowHeight="15.75" x14ac:dyDescent="0.25"/>
  <cols>
    <col min="1" max="1" width="24.5" style="27"/>
    <col min="2" max="2" width="112.625" style="25" customWidth="1"/>
  </cols>
  <sheetData>
    <row r="1" spans="1:3" x14ac:dyDescent="0.25">
      <c r="A1" s="26" t="s">
        <v>59</v>
      </c>
      <c r="B1" s="24" t="s">
        <v>60</v>
      </c>
      <c r="C1" s="23" t="s">
        <v>61</v>
      </c>
    </row>
    <row r="2" spans="1:3" ht="31.5" x14ac:dyDescent="0.25">
      <c r="A2" s="27" t="s">
        <v>122</v>
      </c>
      <c r="B2" s="25" t="s">
        <v>123</v>
      </c>
      <c r="C2">
        <v>121</v>
      </c>
    </row>
    <row r="3" spans="1:3" ht="63" x14ac:dyDescent="0.25">
      <c r="A3" s="27" t="s">
        <v>62</v>
      </c>
      <c r="B3" s="25" t="s">
        <v>63</v>
      </c>
      <c r="C3">
        <v>178</v>
      </c>
    </row>
    <row r="4" spans="1:3" ht="31.5" x14ac:dyDescent="0.25">
      <c r="A4" s="27" t="s">
        <v>64</v>
      </c>
      <c r="B4" s="25" t="s">
        <v>65</v>
      </c>
      <c r="C4">
        <v>1166</v>
      </c>
    </row>
    <row r="5" spans="1:3" x14ac:dyDescent="0.25">
      <c r="A5" s="27" t="s">
        <v>66</v>
      </c>
      <c r="B5" s="25" t="s">
        <v>67</v>
      </c>
      <c r="C5">
        <v>131</v>
      </c>
    </row>
    <row r="6" spans="1:3" x14ac:dyDescent="0.25">
      <c r="A6" s="27" t="s">
        <v>68</v>
      </c>
      <c r="B6" s="25" t="s">
        <v>69</v>
      </c>
      <c r="C6">
        <v>20</v>
      </c>
    </row>
    <row r="7" spans="1:3" ht="31.5" x14ac:dyDescent="0.25">
      <c r="A7" s="27" t="s">
        <v>124</v>
      </c>
      <c r="B7" s="25" t="s">
        <v>125</v>
      </c>
      <c r="C7">
        <v>21</v>
      </c>
    </row>
    <row r="8" spans="1:3" x14ac:dyDescent="0.25">
      <c r="A8" s="27" t="s">
        <v>70</v>
      </c>
      <c r="B8" s="25" t="s">
        <v>71</v>
      </c>
      <c r="C8">
        <v>89</v>
      </c>
    </row>
    <row r="9" spans="1:3" x14ac:dyDescent="0.25">
      <c r="A9" s="27" t="s">
        <v>126</v>
      </c>
      <c r="B9" s="25" t="s">
        <v>127</v>
      </c>
      <c r="C9">
        <v>55</v>
      </c>
    </row>
    <row r="10" spans="1:3" x14ac:dyDescent="0.25">
      <c r="A10" s="27" t="s">
        <v>72</v>
      </c>
      <c r="B10" s="25" t="s">
        <v>73</v>
      </c>
      <c r="C10">
        <v>121</v>
      </c>
    </row>
    <row r="11" spans="1:3" x14ac:dyDescent="0.25">
      <c r="A11" s="27" t="s">
        <v>74</v>
      </c>
      <c r="B11" s="25" t="s">
        <v>75</v>
      </c>
      <c r="C11">
        <v>45</v>
      </c>
    </row>
    <row r="12" spans="1:3" x14ac:dyDescent="0.25">
      <c r="A12" s="27" t="s">
        <v>76</v>
      </c>
      <c r="B12" s="25" t="s">
        <v>77</v>
      </c>
      <c r="C12">
        <v>2719</v>
      </c>
    </row>
    <row r="13" spans="1:3" ht="31.5" x14ac:dyDescent="0.25">
      <c r="A13" s="27" t="s">
        <v>78</v>
      </c>
      <c r="B13" s="25" t="s">
        <v>79</v>
      </c>
      <c r="C13">
        <v>144</v>
      </c>
    </row>
    <row r="14" spans="1:3" ht="31.5" x14ac:dyDescent="0.25">
      <c r="A14" s="27" t="s">
        <v>128</v>
      </c>
      <c r="B14" s="25" t="s">
        <v>129</v>
      </c>
      <c r="C14">
        <v>12</v>
      </c>
    </row>
    <row r="15" spans="1:3" x14ac:dyDescent="0.25">
      <c r="A15" s="27" t="s">
        <v>130</v>
      </c>
      <c r="B15" s="25" t="s">
        <v>131</v>
      </c>
      <c r="C15">
        <v>54</v>
      </c>
    </row>
    <row r="16" spans="1:3" x14ac:dyDescent="0.25">
      <c r="A16" s="27" t="s">
        <v>80</v>
      </c>
      <c r="B16" s="25" t="s">
        <v>81</v>
      </c>
      <c r="C16">
        <v>6</v>
      </c>
    </row>
    <row r="17" spans="1:3" x14ac:dyDescent="0.25">
      <c r="A17" s="27" t="s">
        <v>82</v>
      </c>
      <c r="B17" s="25" t="s">
        <v>83</v>
      </c>
      <c r="C17">
        <v>20</v>
      </c>
    </row>
    <row r="18" spans="1:3" ht="31.5" x14ac:dyDescent="0.25">
      <c r="A18" s="27" t="s">
        <v>132</v>
      </c>
      <c r="B18" s="25" t="s">
        <v>133</v>
      </c>
      <c r="C18">
        <v>36</v>
      </c>
    </row>
    <row r="19" spans="1:3" ht="47.25" x14ac:dyDescent="0.25">
      <c r="A19" s="27" t="s">
        <v>134</v>
      </c>
      <c r="B19" s="25" t="s">
        <v>135</v>
      </c>
      <c r="C19">
        <v>4</v>
      </c>
    </row>
    <row r="20" spans="1:3" ht="31.5" x14ac:dyDescent="0.25">
      <c r="A20" s="27" t="s">
        <v>84</v>
      </c>
      <c r="B20" s="25" t="s">
        <v>85</v>
      </c>
      <c r="C20">
        <v>80</v>
      </c>
    </row>
    <row r="21" spans="1:3" x14ac:dyDescent="0.25">
      <c r="A21" s="27" t="s">
        <v>86</v>
      </c>
      <c r="B21" s="25" t="s">
        <v>87</v>
      </c>
      <c r="C21">
        <v>46</v>
      </c>
    </row>
    <row r="22" spans="1:3" ht="31.5" x14ac:dyDescent="0.25">
      <c r="A22" s="27" t="s">
        <v>88</v>
      </c>
      <c r="B22" s="25" t="s">
        <v>89</v>
      </c>
      <c r="C22">
        <v>2102</v>
      </c>
    </row>
    <row r="23" spans="1:3" x14ac:dyDescent="0.25">
      <c r="A23" s="27" t="s">
        <v>90</v>
      </c>
      <c r="B23" s="25" t="s">
        <v>91</v>
      </c>
      <c r="C23">
        <v>10</v>
      </c>
    </row>
    <row r="24" spans="1:3" x14ac:dyDescent="0.25">
      <c r="A24" s="27" t="s">
        <v>92</v>
      </c>
      <c r="B24" s="25" t="s">
        <v>93</v>
      </c>
      <c r="C24">
        <v>4</v>
      </c>
    </row>
    <row r="25" spans="1:3" ht="47.25" x14ac:dyDescent="0.25">
      <c r="A25" s="27" t="s">
        <v>136</v>
      </c>
      <c r="B25" s="25" t="s">
        <v>137</v>
      </c>
      <c r="C25">
        <v>12</v>
      </c>
    </row>
    <row r="26" spans="1:3" x14ac:dyDescent="0.25">
      <c r="A26" s="27" t="s">
        <v>94</v>
      </c>
      <c r="B26" s="25" t="s">
        <v>95</v>
      </c>
      <c r="C26">
        <v>10</v>
      </c>
    </row>
    <row r="27" spans="1:3" ht="31.5" x14ac:dyDescent="0.25">
      <c r="A27" s="27" t="s">
        <v>96</v>
      </c>
      <c r="B27" s="25" t="s">
        <v>97</v>
      </c>
      <c r="C27">
        <v>3</v>
      </c>
    </row>
    <row r="28" spans="1:3" x14ac:dyDescent="0.25">
      <c r="A28" s="27" t="s">
        <v>98</v>
      </c>
      <c r="B28" s="25" t="s">
        <v>99</v>
      </c>
      <c r="C28">
        <v>20</v>
      </c>
    </row>
    <row r="29" spans="1:3" ht="31.5" x14ac:dyDescent="0.25">
      <c r="A29" s="27" t="s">
        <v>138</v>
      </c>
      <c r="B29" s="25" t="s">
        <v>139</v>
      </c>
      <c r="C29">
        <v>2</v>
      </c>
    </row>
    <row r="30" spans="1:3" ht="31.5" x14ac:dyDescent="0.25">
      <c r="A30" s="27" t="s">
        <v>140</v>
      </c>
      <c r="B30" s="25" t="s">
        <v>141</v>
      </c>
      <c r="C30">
        <v>58</v>
      </c>
    </row>
    <row r="31" spans="1:3" x14ac:dyDescent="0.25">
      <c r="A31" s="27" t="s">
        <v>142</v>
      </c>
      <c r="B31" s="25" t="s">
        <v>143</v>
      </c>
      <c r="C31">
        <v>17</v>
      </c>
    </row>
    <row r="32" spans="1:3" x14ac:dyDescent="0.25">
      <c r="A32" s="27" t="s">
        <v>144</v>
      </c>
      <c r="B32" s="25" t="s">
        <v>145</v>
      </c>
      <c r="C32">
        <v>11</v>
      </c>
    </row>
    <row r="33" spans="1:3" ht="47.25" x14ac:dyDescent="0.25">
      <c r="A33" s="27" t="s">
        <v>146</v>
      </c>
      <c r="B33" s="25" t="s">
        <v>147</v>
      </c>
      <c r="C33">
        <v>1</v>
      </c>
    </row>
    <row r="34" spans="1:3" x14ac:dyDescent="0.25">
      <c r="A34" s="27" t="s">
        <v>100</v>
      </c>
      <c r="B34" s="25" t="s">
        <v>101</v>
      </c>
      <c r="C34">
        <v>35</v>
      </c>
    </row>
    <row r="35" spans="1:3" ht="31.5" x14ac:dyDescent="0.25">
      <c r="A35" s="27" t="s">
        <v>102</v>
      </c>
      <c r="B35" s="25" t="s">
        <v>103</v>
      </c>
      <c r="C35">
        <v>1</v>
      </c>
    </row>
    <row r="36" spans="1:3" ht="31.5" x14ac:dyDescent="0.25">
      <c r="A36" s="27" t="s">
        <v>148</v>
      </c>
      <c r="B36" s="25" t="s">
        <v>149</v>
      </c>
      <c r="C36">
        <v>32</v>
      </c>
    </row>
    <row r="37" spans="1:3" ht="47.25" x14ac:dyDescent="0.25">
      <c r="A37" s="27" t="s">
        <v>104</v>
      </c>
      <c r="B37" s="25" t="s">
        <v>105</v>
      </c>
      <c r="C37">
        <v>60</v>
      </c>
    </row>
    <row r="38" spans="1:3" ht="63" x14ac:dyDescent="0.25">
      <c r="A38" s="27" t="s">
        <v>106</v>
      </c>
      <c r="B38" s="25" t="s">
        <v>107</v>
      </c>
      <c r="C38">
        <v>38</v>
      </c>
    </row>
    <row r="39" spans="1:3" x14ac:dyDescent="0.25">
      <c r="A39" s="27" t="s">
        <v>150</v>
      </c>
      <c r="B39" s="25" t="s">
        <v>151</v>
      </c>
      <c r="C39">
        <v>29</v>
      </c>
    </row>
    <row r="40" spans="1:3" x14ac:dyDescent="0.25">
      <c r="A40" s="27" t="s">
        <v>108</v>
      </c>
      <c r="B40" s="25" t="s">
        <v>109</v>
      </c>
      <c r="C40">
        <v>65</v>
      </c>
    </row>
    <row r="41" spans="1:3" x14ac:dyDescent="0.25">
      <c r="A41" s="27" t="s">
        <v>152</v>
      </c>
      <c r="B41" s="25" t="s">
        <v>153</v>
      </c>
      <c r="C41">
        <v>3</v>
      </c>
    </row>
    <row r="42" spans="1:3" ht="47.25" x14ac:dyDescent="0.25">
      <c r="A42" s="27" t="s">
        <v>154</v>
      </c>
      <c r="B42" s="25" t="s">
        <v>155</v>
      </c>
      <c r="C42">
        <v>43</v>
      </c>
    </row>
    <row r="43" spans="1:3" ht="78.75" x14ac:dyDescent="0.25">
      <c r="A43" s="27" t="s">
        <v>156</v>
      </c>
      <c r="B43" s="25" t="s">
        <v>157</v>
      </c>
      <c r="C43">
        <v>17</v>
      </c>
    </row>
    <row r="44" spans="1:3" ht="47.25" x14ac:dyDescent="0.25">
      <c r="A44" s="27" t="s">
        <v>158</v>
      </c>
      <c r="B44" s="25" t="s">
        <v>159</v>
      </c>
      <c r="C44">
        <v>64</v>
      </c>
    </row>
    <row r="45" spans="1:3" ht="63" x14ac:dyDescent="0.25">
      <c r="A45" s="27" t="s">
        <v>110</v>
      </c>
      <c r="B45" s="25" t="s">
        <v>111</v>
      </c>
      <c r="C45">
        <v>192</v>
      </c>
    </row>
    <row r="46" spans="1:3" x14ac:dyDescent="0.25">
      <c r="A46" s="27" t="s">
        <v>160</v>
      </c>
      <c r="B46" s="25" t="s">
        <v>161</v>
      </c>
      <c r="C46">
        <v>7</v>
      </c>
    </row>
    <row r="47" spans="1:3" x14ac:dyDescent="0.25">
      <c r="A47" s="27" t="s">
        <v>112</v>
      </c>
      <c r="B47" s="25" t="s">
        <v>113</v>
      </c>
      <c r="C47">
        <v>27</v>
      </c>
    </row>
    <row r="48" spans="1:3" ht="31.5" x14ac:dyDescent="0.25">
      <c r="A48" s="27" t="s">
        <v>162</v>
      </c>
      <c r="B48" s="25" t="s">
        <v>163</v>
      </c>
      <c r="C48">
        <v>3</v>
      </c>
    </row>
    <row r="49" spans="1:3" x14ac:dyDescent="0.25">
      <c r="A49" s="27" t="s">
        <v>114</v>
      </c>
      <c r="B49" s="25" t="s">
        <v>115</v>
      </c>
      <c r="C49">
        <v>252</v>
      </c>
    </row>
    <row r="50" spans="1:3" ht="31.5" x14ac:dyDescent="0.25">
      <c r="A50" s="27" t="s">
        <v>164</v>
      </c>
      <c r="B50" s="25" t="s">
        <v>165</v>
      </c>
      <c r="C50">
        <v>37</v>
      </c>
    </row>
    <row r="51" spans="1:3" x14ac:dyDescent="0.25">
      <c r="A51" s="27" t="s">
        <v>116</v>
      </c>
      <c r="B51" s="25" t="s">
        <v>117</v>
      </c>
      <c r="C51">
        <v>14</v>
      </c>
    </row>
    <row r="52" spans="1:3" x14ac:dyDescent="0.25">
      <c r="A52" s="27" t="s">
        <v>166</v>
      </c>
      <c r="B52" s="25" t="s">
        <v>167</v>
      </c>
      <c r="C52">
        <v>3</v>
      </c>
    </row>
    <row r="53" spans="1:3" ht="31.5" x14ac:dyDescent="0.25">
      <c r="A53" s="27" t="s">
        <v>168</v>
      </c>
      <c r="B53" s="25" t="s">
        <v>169</v>
      </c>
      <c r="C53">
        <v>28</v>
      </c>
    </row>
    <row r="54" spans="1:3" x14ac:dyDescent="0.25">
      <c r="A54" s="27" t="s">
        <v>118</v>
      </c>
      <c r="B54" s="25" t="s">
        <v>119</v>
      </c>
      <c r="C54">
        <v>32</v>
      </c>
    </row>
    <row r="55" spans="1:3" ht="31.5" x14ac:dyDescent="0.25">
      <c r="A55" s="27" t="s">
        <v>170</v>
      </c>
      <c r="B55" s="25" t="s">
        <v>171</v>
      </c>
      <c r="C55">
        <v>11</v>
      </c>
    </row>
    <row r="56" spans="1:3" x14ac:dyDescent="0.25">
      <c r="A56" s="27" t="s">
        <v>120</v>
      </c>
      <c r="B56" s="25" t="s">
        <v>121</v>
      </c>
      <c r="C56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="110" zoomScaleNormal="110" workbookViewId="0">
      <pane ySplit="1" topLeftCell="A2" activePane="bottomLeft" state="frozen"/>
      <selection pane="bottomLeft" activeCell="A2" sqref="A2"/>
    </sheetView>
  </sheetViews>
  <sheetFormatPr defaultColWidth="4" defaultRowHeight="15.75" x14ac:dyDescent="0.25"/>
  <cols>
    <col min="1" max="1" width="24.5" bestFit="1" customWidth="1"/>
    <col min="2" max="2" width="4.375" hidden="1" customWidth="1"/>
    <col min="3" max="3" width="5" hidden="1" customWidth="1"/>
    <col min="4" max="4" width="13" hidden="1" customWidth="1"/>
    <col min="5" max="5" width="4.375" style="104" bestFit="1" customWidth="1"/>
    <col min="6" max="6" width="3.5" style="104" bestFit="1" customWidth="1"/>
    <col min="7" max="8" width="4.375" style="104" bestFit="1" customWidth="1"/>
    <col min="9" max="9" width="6.375" style="104" bestFit="1" customWidth="1"/>
    <col min="10" max="11" width="8.5" style="104" bestFit="1" customWidth="1"/>
    <col min="12" max="12" width="8.125" style="104" bestFit="1" customWidth="1"/>
    <col min="13" max="13" width="8.375" style="104" customWidth="1"/>
    <col min="14" max="14" width="0.125" style="104" hidden="1" customWidth="1"/>
    <col min="15" max="15" width="11.125" style="104" bestFit="1" customWidth="1"/>
    <col min="16" max="16" width="7.5" style="104" bestFit="1" customWidth="1"/>
    <col min="17" max="17" width="7.125" style="105" hidden="1" customWidth="1"/>
    <col min="18" max="18" width="11.875" style="104" hidden="1" customWidth="1"/>
    <col min="19" max="19" width="11.375" style="104" hidden="1" customWidth="1"/>
    <col min="20" max="20" width="12.625" style="104" hidden="1" customWidth="1"/>
    <col min="21" max="21" width="4.375" style="104" bestFit="1" customWidth="1"/>
    <col min="22" max="22" width="10" hidden="1" customWidth="1"/>
    <col min="23" max="23" width="12.375" hidden="1" customWidth="1"/>
    <col min="24" max="24" width="10.375" hidden="1" customWidth="1"/>
    <col min="25" max="25" width="0" hidden="1" customWidth="1"/>
    <col min="26" max="26" width="5.375" hidden="1" customWidth="1"/>
    <col min="27" max="27" width="6.75" customWidth="1"/>
  </cols>
  <sheetData>
    <row r="1" spans="1:26" x14ac:dyDescent="0.25">
      <c r="A1" s="63" t="s">
        <v>0</v>
      </c>
      <c r="B1" s="63" t="s">
        <v>49</v>
      </c>
      <c r="C1" s="63" t="s">
        <v>48</v>
      </c>
      <c r="D1" s="63" t="s">
        <v>1</v>
      </c>
      <c r="E1" s="71" t="s">
        <v>2</v>
      </c>
      <c r="F1" s="71" t="s">
        <v>3</v>
      </c>
      <c r="G1" s="71" t="s">
        <v>4</v>
      </c>
      <c r="H1" s="71" t="s">
        <v>5</v>
      </c>
      <c r="I1" s="71" t="s">
        <v>6</v>
      </c>
      <c r="J1" s="71" t="s">
        <v>8</v>
      </c>
      <c r="K1" s="71" t="s">
        <v>186</v>
      </c>
      <c r="L1" s="71" t="s">
        <v>10</v>
      </c>
      <c r="M1" s="71" t="s">
        <v>182</v>
      </c>
      <c r="N1" s="71" t="s">
        <v>11</v>
      </c>
      <c r="O1" s="71" t="s">
        <v>183</v>
      </c>
      <c r="P1" s="71" t="s">
        <v>13</v>
      </c>
      <c r="Q1" s="72" t="s">
        <v>27</v>
      </c>
      <c r="R1" s="73" t="s">
        <v>46</v>
      </c>
      <c r="S1" s="73" t="s">
        <v>51</v>
      </c>
      <c r="T1" s="73" t="s">
        <v>52</v>
      </c>
      <c r="U1" s="73" t="s">
        <v>56</v>
      </c>
      <c r="V1" s="64" t="s">
        <v>57</v>
      </c>
      <c r="W1" s="64" t="s">
        <v>58</v>
      </c>
      <c r="X1" s="64" t="s">
        <v>54</v>
      </c>
      <c r="Y1" s="28" t="s">
        <v>177</v>
      </c>
      <c r="Z1" s="28" t="s">
        <v>178</v>
      </c>
    </row>
    <row r="2" spans="1:26" x14ac:dyDescent="0.25">
      <c r="A2" s="67" t="s">
        <v>47</v>
      </c>
      <c r="B2" s="67">
        <v>84</v>
      </c>
      <c r="C2" s="67">
        <v>66</v>
      </c>
      <c r="D2" s="67">
        <v>122</v>
      </c>
      <c r="E2" s="74">
        <v>122</v>
      </c>
      <c r="F2" s="74">
        <v>0</v>
      </c>
      <c r="G2" s="74">
        <v>0</v>
      </c>
      <c r="H2" s="74">
        <v>628</v>
      </c>
      <c r="I2" s="75">
        <v>1</v>
      </c>
      <c r="J2" s="75">
        <v>1</v>
      </c>
      <c r="K2" s="75">
        <v>1</v>
      </c>
      <c r="L2" s="75">
        <v>1</v>
      </c>
      <c r="M2" s="76">
        <v>0.56000000000000005</v>
      </c>
      <c r="N2" s="77">
        <v>0</v>
      </c>
      <c r="O2" s="77">
        <v>0.56000000000000005</v>
      </c>
      <c r="P2" s="78">
        <v>1</v>
      </c>
      <c r="Q2" s="79">
        <v>0</v>
      </c>
      <c r="R2" s="74" t="s">
        <v>47</v>
      </c>
      <c r="S2" s="74">
        <v>84.000000000000014</v>
      </c>
      <c r="T2" s="74">
        <v>65.999999999999986</v>
      </c>
      <c r="U2" s="74">
        <v>0</v>
      </c>
      <c r="V2" s="68">
        <v>1</v>
      </c>
      <c r="W2" s="69">
        <v>200</v>
      </c>
      <c r="X2" s="69">
        <v>200</v>
      </c>
      <c r="Y2" s="67" t="s">
        <v>179</v>
      </c>
      <c r="Z2" s="67" t="s">
        <v>179</v>
      </c>
    </row>
    <row r="3" spans="1:26" x14ac:dyDescent="0.25">
      <c r="A3" s="65" t="s">
        <v>21</v>
      </c>
      <c r="B3" s="54"/>
      <c r="C3" s="54"/>
      <c r="D3" s="54"/>
      <c r="E3" s="80"/>
      <c r="F3" s="80"/>
      <c r="G3" s="80"/>
      <c r="H3" s="80"/>
      <c r="I3" s="81"/>
      <c r="J3" s="81"/>
      <c r="K3" s="81"/>
      <c r="L3" s="81"/>
      <c r="M3" s="82"/>
      <c r="N3" s="83"/>
      <c r="O3" s="83"/>
      <c r="P3" s="84"/>
      <c r="Q3" s="85"/>
      <c r="R3" s="86"/>
      <c r="S3" s="80"/>
      <c r="T3" s="80"/>
      <c r="U3" s="80"/>
      <c r="V3" s="55"/>
      <c r="W3" s="61"/>
      <c r="X3" s="61"/>
      <c r="Y3" s="54"/>
      <c r="Z3" s="54"/>
    </row>
    <row r="4" spans="1:26" x14ac:dyDescent="0.25">
      <c r="A4" s="56" t="s">
        <v>23</v>
      </c>
      <c r="B4" s="56">
        <v>84</v>
      </c>
      <c r="C4" s="56">
        <v>66</v>
      </c>
      <c r="D4" s="56">
        <v>122</v>
      </c>
      <c r="E4" s="87">
        <v>122</v>
      </c>
      <c r="F4" s="87">
        <v>32</v>
      </c>
      <c r="G4" s="87">
        <v>0</v>
      </c>
      <c r="H4" s="87">
        <v>596</v>
      </c>
      <c r="I4" s="88">
        <v>0.79220779220779225</v>
      </c>
      <c r="J4" s="89">
        <v>1</v>
      </c>
      <c r="K4" s="88">
        <v>0.89610389610389607</v>
      </c>
      <c r="L4" s="88">
        <v>0.88405797101449279</v>
      </c>
      <c r="M4" s="90">
        <v>0.56000000000000005</v>
      </c>
      <c r="N4" s="90">
        <v>0.33333333333333331</v>
      </c>
      <c r="O4" s="90">
        <v>0.70666666666666667</v>
      </c>
      <c r="P4" s="91">
        <v>1</v>
      </c>
      <c r="Q4" s="92">
        <v>2</v>
      </c>
      <c r="R4" s="87" t="s">
        <v>21</v>
      </c>
      <c r="S4" s="87">
        <v>84.000000000000014</v>
      </c>
      <c r="T4" s="87">
        <v>65.999999999999986</v>
      </c>
      <c r="U4" s="87">
        <v>22</v>
      </c>
      <c r="V4" s="57">
        <v>1</v>
      </c>
      <c r="W4" s="53">
        <v>188.40579710144928</v>
      </c>
      <c r="X4" s="61">
        <v>167.62657632222852</v>
      </c>
      <c r="Y4" s="54" t="s">
        <v>179</v>
      </c>
      <c r="Z4" s="54" t="s">
        <v>179</v>
      </c>
    </row>
    <row r="5" spans="1:26" x14ac:dyDescent="0.25">
      <c r="A5" s="56" t="s">
        <v>26</v>
      </c>
      <c r="B5" s="56">
        <v>84</v>
      </c>
      <c r="C5" s="56">
        <v>66</v>
      </c>
      <c r="D5" s="56">
        <v>122</v>
      </c>
      <c r="E5" s="87">
        <v>122</v>
      </c>
      <c r="F5" s="87">
        <v>60</v>
      </c>
      <c r="G5" s="87">
        <v>0</v>
      </c>
      <c r="H5" s="87">
        <v>568</v>
      </c>
      <c r="I5" s="88">
        <v>0.67032967032967028</v>
      </c>
      <c r="J5" s="89">
        <v>1</v>
      </c>
      <c r="K5" s="88">
        <v>0.83516483516483508</v>
      </c>
      <c r="L5" s="88">
        <v>0.80263157894736847</v>
      </c>
      <c r="M5" s="90">
        <v>0.56000000000000005</v>
      </c>
      <c r="N5" s="90">
        <v>0.71212121212121215</v>
      </c>
      <c r="O5" s="90">
        <v>0.87333333333333329</v>
      </c>
      <c r="P5" s="91">
        <v>1</v>
      </c>
      <c r="Q5" s="92">
        <v>2</v>
      </c>
      <c r="R5" s="87" t="s">
        <v>21</v>
      </c>
      <c r="S5" s="87">
        <v>84.000000000000014</v>
      </c>
      <c r="T5" s="87">
        <v>65.999999999999986</v>
      </c>
      <c r="U5" s="87">
        <v>47</v>
      </c>
      <c r="V5" s="57">
        <v>1</v>
      </c>
      <c r="W5" s="53">
        <v>180.26315789473685</v>
      </c>
      <c r="X5" s="61">
        <v>147.29612492770389</v>
      </c>
      <c r="Y5" s="54" t="s">
        <v>179</v>
      </c>
      <c r="Z5" s="54" t="s">
        <v>179</v>
      </c>
    </row>
    <row r="6" spans="1:26" x14ac:dyDescent="0.25">
      <c r="A6" s="56" t="s">
        <v>24</v>
      </c>
      <c r="B6" s="56">
        <v>87</v>
      </c>
      <c r="C6" s="56">
        <v>63</v>
      </c>
      <c r="D6" s="56">
        <v>146</v>
      </c>
      <c r="E6" s="87">
        <v>123</v>
      </c>
      <c r="F6" s="87">
        <v>62</v>
      </c>
      <c r="G6" s="87">
        <v>21</v>
      </c>
      <c r="H6" s="87">
        <v>544</v>
      </c>
      <c r="I6" s="88">
        <v>0.66486486486486485</v>
      </c>
      <c r="J6" s="88">
        <v>0.85416666666666663</v>
      </c>
      <c r="K6" s="88">
        <v>0.81384836163597218</v>
      </c>
      <c r="L6" s="88">
        <v>0.74772036474164139</v>
      </c>
      <c r="M6" s="90">
        <v>0.56666666666666665</v>
      </c>
      <c r="N6" s="90">
        <v>0.82539682539682535</v>
      </c>
      <c r="O6" s="90">
        <v>0.91333333333333333</v>
      </c>
      <c r="P6" s="91">
        <v>1</v>
      </c>
      <c r="Q6" s="92">
        <v>2</v>
      </c>
      <c r="R6" s="87" t="s">
        <v>21</v>
      </c>
      <c r="S6" s="87">
        <v>85</v>
      </c>
      <c r="T6" s="87">
        <v>65</v>
      </c>
      <c r="U6" s="93">
        <v>50</v>
      </c>
      <c r="V6" s="57">
        <v>1.0119047619047616</v>
      </c>
      <c r="W6" s="53">
        <v>170.91236517201494</v>
      </c>
      <c r="X6" s="61">
        <v>127.29308430771195</v>
      </c>
      <c r="Y6" s="54" t="s">
        <v>179</v>
      </c>
      <c r="Z6" s="54" t="s">
        <v>179</v>
      </c>
    </row>
    <row r="7" spans="1:26" x14ac:dyDescent="0.25">
      <c r="A7" s="56" t="s">
        <v>25</v>
      </c>
      <c r="B7" s="56">
        <v>116</v>
      </c>
      <c r="C7" s="56">
        <v>34</v>
      </c>
      <c r="D7" s="56">
        <v>231</v>
      </c>
      <c r="E7" s="87">
        <v>162</v>
      </c>
      <c r="F7" s="87">
        <v>28</v>
      </c>
      <c r="G7" s="87">
        <v>69</v>
      </c>
      <c r="H7" s="87">
        <v>491</v>
      </c>
      <c r="I7" s="89">
        <v>0.85263157894736841</v>
      </c>
      <c r="J7" s="88">
        <v>0.70129870129870131</v>
      </c>
      <c r="K7" s="88">
        <v>0.86470864661654134</v>
      </c>
      <c r="L7" s="88">
        <v>0.76959619952494063</v>
      </c>
      <c r="M7" s="94">
        <v>0.73333333333333328</v>
      </c>
      <c r="N7" s="90">
        <v>0.82352941176470584</v>
      </c>
      <c r="O7" s="94">
        <v>0.92</v>
      </c>
      <c r="P7" s="95">
        <v>0.98799999999999999</v>
      </c>
      <c r="Q7" s="92">
        <v>2</v>
      </c>
      <c r="R7" s="87" t="s">
        <v>21</v>
      </c>
      <c r="S7" s="87">
        <v>109.99999999999999</v>
      </c>
      <c r="T7" s="87">
        <v>40.000000000000014</v>
      </c>
      <c r="U7" s="87">
        <v>22</v>
      </c>
      <c r="V7" s="57">
        <v>1.3095238095238091</v>
      </c>
      <c r="W7" s="53">
        <v>191.59057233344637</v>
      </c>
      <c r="X7" s="61">
        <v>149.49810903233652</v>
      </c>
      <c r="Y7" s="54" t="s">
        <v>179</v>
      </c>
      <c r="Z7" s="54" t="s">
        <v>179</v>
      </c>
    </row>
    <row r="8" spans="1:26" x14ac:dyDescent="0.25">
      <c r="A8" s="56" t="s">
        <v>22</v>
      </c>
      <c r="B8" s="56">
        <v>84</v>
      </c>
      <c r="C8" s="56">
        <v>66</v>
      </c>
      <c r="D8" s="56">
        <v>122</v>
      </c>
      <c r="E8" s="87">
        <v>122</v>
      </c>
      <c r="F8" s="87">
        <v>31</v>
      </c>
      <c r="G8" s="87">
        <v>0</v>
      </c>
      <c r="H8" s="87">
        <v>597</v>
      </c>
      <c r="I8" s="88">
        <v>0.79738562091503273</v>
      </c>
      <c r="J8" s="89">
        <v>1</v>
      </c>
      <c r="K8" s="89">
        <v>0.89869281045751637</v>
      </c>
      <c r="L8" s="89">
        <v>0.88727272727272732</v>
      </c>
      <c r="M8" s="90">
        <v>0.56000000000000005</v>
      </c>
      <c r="N8" s="90">
        <v>0.33333333333333331</v>
      </c>
      <c r="O8" s="90">
        <v>0.70666666666666667</v>
      </c>
      <c r="P8" s="91">
        <v>1</v>
      </c>
      <c r="Q8" s="92">
        <v>2</v>
      </c>
      <c r="R8" s="87" t="s">
        <v>21</v>
      </c>
      <c r="S8" s="87">
        <v>84.000000000000014</v>
      </c>
      <c r="T8" s="87">
        <v>65.999999999999986</v>
      </c>
      <c r="U8" s="87">
        <v>22</v>
      </c>
      <c r="V8" s="57">
        <v>1</v>
      </c>
      <c r="W8" s="53">
        <v>188.72727272727275</v>
      </c>
      <c r="X8" s="61">
        <v>168.46583481877602</v>
      </c>
      <c r="Y8" s="54" t="s">
        <v>179</v>
      </c>
      <c r="Z8" s="54" t="s">
        <v>179</v>
      </c>
    </row>
    <row r="9" spans="1:26" x14ac:dyDescent="0.25">
      <c r="A9" s="66" t="s">
        <v>28</v>
      </c>
      <c r="B9" s="56"/>
      <c r="C9" s="56"/>
      <c r="D9" s="56"/>
      <c r="E9" s="87"/>
      <c r="F9" s="87"/>
      <c r="G9" s="87"/>
      <c r="H9" s="87"/>
      <c r="I9" s="88"/>
      <c r="J9" s="88"/>
      <c r="K9" s="88"/>
      <c r="L9" s="88"/>
      <c r="M9" s="90"/>
      <c r="N9" s="88"/>
      <c r="O9" s="88"/>
      <c r="P9" s="95"/>
      <c r="Q9" s="92"/>
      <c r="R9" s="87"/>
      <c r="S9" s="87"/>
      <c r="T9" s="87"/>
      <c r="U9" s="87"/>
      <c r="V9" s="57"/>
      <c r="W9" s="53"/>
      <c r="X9" s="61"/>
      <c r="Y9" s="54"/>
      <c r="Z9" s="54"/>
    </row>
    <row r="10" spans="1:26" x14ac:dyDescent="0.25">
      <c r="A10" s="62" t="s">
        <v>29</v>
      </c>
      <c r="B10" s="62">
        <v>84</v>
      </c>
      <c r="C10" s="62">
        <v>66</v>
      </c>
      <c r="D10" s="62">
        <v>122</v>
      </c>
      <c r="E10" s="86">
        <v>122</v>
      </c>
      <c r="F10" s="86">
        <v>63</v>
      </c>
      <c r="G10" s="86">
        <v>0</v>
      </c>
      <c r="H10" s="86">
        <v>565</v>
      </c>
      <c r="I10" s="96">
        <v>0.6594594594594595</v>
      </c>
      <c r="J10" s="97">
        <v>1</v>
      </c>
      <c r="K10" s="96">
        <v>0.82972972972972969</v>
      </c>
      <c r="L10" s="96">
        <v>0.7947882736156352</v>
      </c>
      <c r="M10" s="82">
        <v>0.56000000000000005</v>
      </c>
      <c r="N10" s="98">
        <v>0.75757575757575757</v>
      </c>
      <c r="O10" s="98">
        <v>0.89333333333333331</v>
      </c>
      <c r="P10" s="99">
        <v>1</v>
      </c>
      <c r="Q10" s="85">
        <v>3</v>
      </c>
      <c r="R10" s="86" t="s">
        <v>28</v>
      </c>
      <c r="S10" s="80">
        <v>84.000000000000014</v>
      </c>
      <c r="T10" s="80">
        <v>65.999999999999986</v>
      </c>
      <c r="U10" s="80">
        <v>50</v>
      </c>
      <c r="V10" s="55">
        <v>1</v>
      </c>
      <c r="W10" s="61">
        <v>179.4788273615635</v>
      </c>
      <c r="X10" s="61">
        <v>145.42477330750944</v>
      </c>
      <c r="Y10" s="54" t="s">
        <v>179</v>
      </c>
      <c r="Z10" s="54" t="s">
        <v>179</v>
      </c>
    </row>
    <row r="11" spans="1:26" x14ac:dyDescent="0.25">
      <c r="A11" s="62" t="s">
        <v>31</v>
      </c>
      <c r="B11" s="62">
        <v>84</v>
      </c>
      <c r="C11" s="62">
        <v>66</v>
      </c>
      <c r="D11" s="62">
        <v>122</v>
      </c>
      <c r="E11" s="86">
        <v>122</v>
      </c>
      <c r="F11" s="86">
        <v>61</v>
      </c>
      <c r="G11" s="86">
        <v>0</v>
      </c>
      <c r="H11" s="86">
        <v>567</v>
      </c>
      <c r="I11" s="96">
        <v>0.66666666666666663</v>
      </c>
      <c r="J11" s="97">
        <v>1</v>
      </c>
      <c r="K11" s="96">
        <v>0.83333333333333326</v>
      </c>
      <c r="L11" s="96">
        <v>0.8</v>
      </c>
      <c r="M11" s="82">
        <v>0.56000000000000005</v>
      </c>
      <c r="N11" s="98">
        <v>0.72727272727272729</v>
      </c>
      <c r="O11" s="98">
        <v>0.88</v>
      </c>
      <c r="P11" s="99">
        <v>1</v>
      </c>
      <c r="Q11" s="85">
        <v>3</v>
      </c>
      <c r="R11" s="86" t="s">
        <v>28</v>
      </c>
      <c r="S11" s="80">
        <v>84.000000000000014</v>
      </c>
      <c r="T11" s="80">
        <v>65.999999999999986</v>
      </c>
      <c r="U11" s="80">
        <v>48</v>
      </c>
      <c r="V11" s="55">
        <v>1</v>
      </c>
      <c r="W11" s="61">
        <v>180</v>
      </c>
      <c r="X11" s="61">
        <v>146.66666666666666</v>
      </c>
      <c r="Y11" s="54" t="s">
        <v>179</v>
      </c>
      <c r="Z11" s="54" t="s">
        <v>179</v>
      </c>
    </row>
    <row r="12" spans="1:26" x14ac:dyDescent="0.25">
      <c r="A12" s="62" t="s">
        <v>30</v>
      </c>
      <c r="B12" s="62">
        <v>84</v>
      </c>
      <c r="C12" s="62">
        <v>66</v>
      </c>
      <c r="D12" s="62">
        <v>122</v>
      </c>
      <c r="E12" s="86">
        <v>122</v>
      </c>
      <c r="F12" s="86">
        <v>62</v>
      </c>
      <c r="G12" s="86">
        <v>0</v>
      </c>
      <c r="H12" s="86">
        <v>566</v>
      </c>
      <c r="I12" s="96">
        <v>0.66304347826086951</v>
      </c>
      <c r="J12" s="97">
        <v>1</v>
      </c>
      <c r="K12" s="96">
        <v>0.83152173913043481</v>
      </c>
      <c r="L12" s="96">
        <v>0.79738562091503273</v>
      </c>
      <c r="M12" s="82">
        <v>0.56000000000000005</v>
      </c>
      <c r="N12" s="98">
        <v>0.74242424242424243</v>
      </c>
      <c r="O12" s="98">
        <v>0.88666666666666671</v>
      </c>
      <c r="P12" s="99">
        <v>0.99999000000000005</v>
      </c>
      <c r="Q12" s="85">
        <v>3</v>
      </c>
      <c r="R12" s="86" t="s">
        <v>28</v>
      </c>
      <c r="S12" s="80">
        <v>84.000000000000014</v>
      </c>
      <c r="T12" s="80">
        <v>65.999999999999986</v>
      </c>
      <c r="U12" s="80">
        <v>49</v>
      </c>
      <c r="V12" s="55">
        <v>1</v>
      </c>
      <c r="W12" s="61">
        <v>179.73856209150327</v>
      </c>
      <c r="X12" s="61">
        <v>146.04290991759024</v>
      </c>
      <c r="Y12" s="54" t="s">
        <v>179</v>
      </c>
      <c r="Z12" s="54" t="s">
        <v>179</v>
      </c>
    </row>
    <row r="13" spans="1:26" x14ac:dyDescent="0.25">
      <c r="A13" s="62" t="s">
        <v>32</v>
      </c>
      <c r="B13" s="62">
        <v>137</v>
      </c>
      <c r="C13" s="62">
        <v>13</v>
      </c>
      <c r="D13" s="62">
        <v>321</v>
      </c>
      <c r="E13" s="86">
        <v>182</v>
      </c>
      <c r="F13" s="86">
        <v>7</v>
      </c>
      <c r="G13" s="86">
        <v>139</v>
      </c>
      <c r="H13" s="86">
        <v>422</v>
      </c>
      <c r="I13" s="97">
        <v>0.96296296296296291</v>
      </c>
      <c r="J13" s="96">
        <v>0.5669781931464174</v>
      </c>
      <c r="K13" s="97">
        <v>0.85759556347791643</v>
      </c>
      <c r="L13" s="96">
        <v>0.71372549019607845</v>
      </c>
      <c r="M13" s="94">
        <v>0.88</v>
      </c>
      <c r="N13" s="98">
        <v>0.53846153846153844</v>
      </c>
      <c r="O13" s="98">
        <v>0.92666666666666664</v>
      </c>
      <c r="P13" s="84">
        <v>0.95882990249187405</v>
      </c>
      <c r="Q13" s="85">
        <v>3</v>
      </c>
      <c r="R13" s="86" t="s">
        <v>28</v>
      </c>
      <c r="S13" s="80">
        <v>132</v>
      </c>
      <c r="T13" s="80">
        <v>18</v>
      </c>
      <c r="U13" s="80">
        <v>2</v>
      </c>
      <c r="V13" s="55">
        <v>1.5714285714285712</v>
      </c>
      <c r="W13" s="61">
        <v>200.4048892284186</v>
      </c>
      <c r="X13" s="61">
        <v>154.64901640822472</v>
      </c>
      <c r="Y13" s="54" t="s">
        <v>179</v>
      </c>
      <c r="Z13" s="54" t="s">
        <v>179</v>
      </c>
    </row>
    <row r="14" spans="1:26" x14ac:dyDescent="0.25">
      <c r="A14" s="62" t="s">
        <v>33</v>
      </c>
      <c r="B14" s="62">
        <v>84</v>
      </c>
      <c r="C14" s="62">
        <v>66</v>
      </c>
      <c r="D14" s="62">
        <v>122</v>
      </c>
      <c r="E14" s="86">
        <v>122</v>
      </c>
      <c r="F14" s="86">
        <v>59</v>
      </c>
      <c r="G14" s="86">
        <v>0</v>
      </c>
      <c r="H14" s="86">
        <v>569</v>
      </c>
      <c r="I14" s="96">
        <v>0.67403314917127077</v>
      </c>
      <c r="J14" s="97">
        <v>1</v>
      </c>
      <c r="K14" s="96">
        <v>0.83701657458563539</v>
      </c>
      <c r="L14" s="97">
        <v>0.80528052805280526</v>
      </c>
      <c r="M14" s="82">
        <v>0.56000000000000005</v>
      </c>
      <c r="N14" s="98">
        <v>0.68181818181818177</v>
      </c>
      <c r="O14" s="98">
        <v>0.86</v>
      </c>
      <c r="P14" s="99">
        <v>1</v>
      </c>
      <c r="Q14" s="85">
        <v>3</v>
      </c>
      <c r="R14" s="86" t="s">
        <v>28</v>
      </c>
      <c r="S14" s="80">
        <v>84.000000000000014</v>
      </c>
      <c r="T14" s="80">
        <v>65.999999999999986</v>
      </c>
      <c r="U14" s="80">
        <v>45</v>
      </c>
      <c r="V14" s="55">
        <v>1</v>
      </c>
      <c r="W14" s="61">
        <v>180.52805280528054</v>
      </c>
      <c r="X14" s="61">
        <v>147.93136772240763</v>
      </c>
      <c r="Y14" s="54" t="s">
        <v>179</v>
      </c>
      <c r="Z14" s="54" t="s">
        <v>179</v>
      </c>
    </row>
    <row r="15" spans="1:26" x14ac:dyDescent="0.25">
      <c r="A15" s="62" t="s">
        <v>34</v>
      </c>
      <c r="B15" s="62">
        <v>84</v>
      </c>
      <c r="C15" s="62">
        <v>66</v>
      </c>
      <c r="D15" s="62">
        <v>122</v>
      </c>
      <c r="E15" s="86">
        <v>122</v>
      </c>
      <c r="F15" s="86">
        <v>73</v>
      </c>
      <c r="G15" s="86">
        <v>0</v>
      </c>
      <c r="H15" s="86">
        <v>555</v>
      </c>
      <c r="I15" s="96">
        <v>0.62564102564102564</v>
      </c>
      <c r="J15" s="97">
        <v>1</v>
      </c>
      <c r="K15" s="96">
        <v>0.81282051282051282</v>
      </c>
      <c r="L15" s="96">
        <v>0.7697160883280757</v>
      </c>
      <c r="M15" s="82">
        <v>0.56000000000000005</v>
      </c>
      <c r="N15" s="98">
        <v>0.86363636363636365</v>
      </c>
      <c r="O15" s="100">
        <v>0.94</v>
      </c>
      <c r="P15" s="99">
        <v>1</v>
      </c>
      <c r="Q15" s="85">
        <v>3</v>
      </c>
      <c r="R15" s="86" t="s">
        <v>28</v>
      </c>
      <c r="S15" s="80">
        <v>84.000000000000014</v>
      </c>
      <c r="T15" s="80">
        <v>65.999999999999986</v>
      </c>
      <c r="U15" s="101">
        <v>57</v>
      </c>
      <c r="V15" s="55">
        <v>1</v>
      </c>
      <c r="W15" s="61">
        <v>176.97160883280759</v>
      </c>
      <c r="X15" s="61">
        <v>139.53571139691016</v>
      </c>
      <c r="Y15" s="54" t="s">
        <v>179</v>
      </c>
      <c r="Z15" s="54" t="s">
        <v>179</v>
      </c>
    </row>
    <row r="16" spans="1:26" x14ac:dyDescent="0.25">
      <c r="A16" s="62" t="s">
        <v>36</v>
      </c>
      <c r="B16" s="62">
        <v>84</v>
      </c>
      <c r="C16" s="62">
        <v>66</v>
      </c>
      <c r="D16" s="62">
        <v>122</v>
      </c>
      <c r="E16" s="86">
        <v>122</v>
      </c>
      <c r="F16" s="86">
        <v>65</v>
      </c>
      <c r="G16" s="86">
        <v>0</v>
      </c>
      <c r="H16" s="86">
        <v>563</v>
      </c>
      <c r="I16" s="96">
        <v>0.65240641711229952</v>
      </c>
      <c r="J16" s="97">
        <v>1</v>
      </c>
      <c r="K16" s="96">
        <v>0.8262032085561497</v>
      </c>
      <c r="L16" s="96">
        <v>0.78964401294498376</v>
      </c>
      <c r="M16" s="82">
        <v>0.56000000000000005</v>
      </c>
      <c r="N16" s="98">
        <v>0.77272727272727271</v>
      </c>
      <c r="O16" s="98">
        <v>0.9</v>
      </c>
      <c r="P16" s="99">
        <v>0.99999899999999997</v>
      </c>
      <c r="Q16" s="85">
        <v>3</v>
      </c>
      <c r="R16" s="86" t="s">
        <v>28</v>
      </c>
      <c r="S16" s="80">
        <v>84.000000000000014</v>
      </c>
      <c r="T16" s="80">
        <v>65.999999999999986</v>
      </c>
      <c r="U16" s="80">
        <v>51</v>
      </c>
      <c r="V16" s="55">
        <v>1</v>
      </c>
      <c r="W16" s="61">
        <v>178.96440129449837</v>
      </c>
      <c r="X16" s="61">
        <v>144.20504300572833</v>
      </c>
      <c r="Y16" s="54" t="s">
        <v>179</v>
      </c>
      <c r="Z16" s="54" t="s">
        <v>179</v>
      </c>
    </row>
    <row r="17" spans="1:26" x14ac:dyDescent="0.25">
      <c r="A17" s="62" t="s">
        <v>35</v>
      </c>
      <c r="B17" s="62">
        <v>84</v>
      </c>
      <c r="C17" s="62">
        <v>66</v>
      </c>
      <c r="D17" s="62">
        <v>122</v>
      </c>
      <c r="E17" s="86">
        <v>122</v>
      </c>
      <c r="F17" s="86">
        <v>62</v>
      </c>
      <c r="G17" s="86">
        <v>0</v>
      </c>
      <c r="H17" s="86">
        <v>566</v>
      </c>
      <c r="I17" s="96">
        <v>0.66304347826086951</v>
      </c>
      <c r="J17" s="97">
        <v>1</v>
      </c>
      <c r="K17" s="96">
        <v>0.83152173913043481</v>
      </c>
      <c r="L17" s="96">
        <v>0.79738562091503273</v>
      </c>
      <c r="M17" s="82">
        <v>0.56000000000000005</v>
      </c>
      <c r="N17" s="98">
        <v>0.72727272727272729</v>
      </c>
      <c r="O17" s="98">
        <v>0.88</v>
      </c>
      <c r="P17" s="99">
        <v>1</v>
      </c>
      <c r="Q17" s="85">
        <v>3</v>
      </c>
      <c r="R17" s="86" t="s">
        <v>28</v>
      </c>
      <c r="S17" s="80">
        <v>84.000000000000014</v>
      </c>
      <c r="T17" s="80">
        <v>65.999999999999986</v>
      </c>
      <c r="U17" s="80">
        <v>48</v>
      </c>
      <c r="V17" s="55">
        <v>1</v>
      </c>
      <c r="W17" s="61">
        <v>179.73856209150327</v>
      </c>
      <c r="X17" s="61">
        <v>146.04290991759024</v>
      </c>
      <c r="Y17" s="54" t="s">
        <v>179</v>
      </c>
      <c r="Z17" s="54" t="s">
        <v>179</v>
      </c>
    </row>
    <row r="18" spans="1:26" x14ac:dyDescent="0.25">
      <c r="A18" s="65" t="s">
        <v>37</v>
      </c>
      <c r="B18" s="62"/>
      <c r="C18" s="62"/>
      <c r="D18" s="62"/>
      <c r="E18" s="86"/>
      <c r="F18" s="86"/>
      <c r="G18" s="86"/>
      <c r="H18" s="86"/>
      <c r="I18" s="96"/>
      <c r="J18" s="96"/>
      <c r="K18" s="96"/>
      <c r="L18" s="96"/>
      <c r="M18" s="82"/>
      <c r="N18" s="98"/>
      <c r="O18" s="98"/>
      <c r="P18" s="84"/>
      <c r="Q18" s="85"/>
      <c r="R18" s="86"/>
      <c r="S18" s="80"/>
      <c r="T18" s="80"/>
      <c r="U18" s="80"/>
      <c r="V18" s="55"/>
      <c r="W18" s="61"/>
      <c r="X18" s="61"/>
      <c r="Y18" s="54"/>
      <c r="Z18" s="54"/>
    </row>
    <row r="19" spans="1:26" x14ac:dyDescent="0.25">
      <c r="A19" s="56" t="s">
        <v>41</v>
      </c>
      <c r="B19" s="56">
        <v>88</v>
      </c>
      <c r="C19" s="56">
        <v>62</v>
      </c>
      <c r="D19" s="56">
        <v>248</v>
      </c>
      <c r="E19" s="87">
        <v>118</v>
      </c>
      <c r="F19" s="87">
        <v>33</v>
      </c>
      <c r="G19" s="87">
        <v>131</v>
      </c>
      <c r="H19" s="87">
        <v>468</v>
      </c>
      <c r="I19" s="88">
        <v>0.7814569536423841</v>
      </c>
      <c r="J19" s="88">
        <v>0.47389558232931728</v>
      </c>
      <c r="K19" s="88">
        <v>0.78137956196309521</v>
      </c>
      <c r="L19" s="88">
        <v>0.59</v>
      </c>
      <c r="M19" s="90">
        <v>0.55333333333333334</v>
      </c>
      <c r="N19" s="102">
        <v>0.5</v>
      </c>
      <c r="O19" s="103">
        <v>0.76</v>
      </c>
      <c r="P19" s="95">
        <v>0.900316455696202</v>
      </c>
      <c r="Q19" s="92">
        <v>4</v>
      </c>
      <c r="R19" s="87" t="s">
        <v>37</v>
      </c>
      <c r="S19" s="87">
        <v>83</v>
      </c>
      <c r="T19" s="87">
        <v>67</v>
      </c>
      <c r="U19" s="93">
        <v>26</v>
      </c>
      <c r="V19" s="57">
        <v>0.98809523809523792</v>
      </c>
      <c r="W19" s="53">
        <v>132.60640750457108</v>
      </c>
      <c r="X19" s="61">
        <v>84.231262482918112</v>
      </c>
      <c r="Y19" s="54" t="s">
        <v>179</v>
      </c>
      <c r="Z19" s="54" t="s">
        <v>179</v>
      </c>
    </row>
    <row r="20" spans="1:26" x14ac:dyDescent="0.25">
      <c r="A20" s="56" t="s">
        <v>45</v>
      </c>
      <c r="B20" s="56">
        <v>85</v>
      </c>
      <c r="C20" s="56">
        <v>65</v>
      </c>
      <c r="D20" s="56">
        <v>123</v>
      </c>
      <c r="E20" s="87">
        <v>123</v>
      </c>
      <c r="F20" s="87">
        <v>1</v>
      </c>
      <c r="G20" s="87">
        <v>0</v>
      </c>
      <c r="H20" s="87">
        <v>626</v>
      </c>
      <c r="I20" s="88">
        <v>0.99193548387096775</v>
      </c>
      <c r="J20" s="89">
        <v>1</v>
      </c>
      <c r="K20" s="89">
        <v>0.99596774193548387</v>
      </c>
      <c r="L20" s="89">
        <v>0.99595141700404854</v>
      </c>
      <c r="M20" s="94">
        <v>0.56666666666666665</v>
      </c>
      <c r="N20" s="102">
        <v>1.5384615384615385E-2</v>
      </c>
      <c r="O20" s="102">
        <v>0.57333333333333336</v>
      </c>
      <c r="P20" s="91">
        <v>1</v>
      </c>
      <c r="Q20" s="92">
        <v>4</v>
      </c>
      <c r="R20" s="87" t="s">
        <v>37</v>
      </c>
      <c r="S20" s="87">
        <v>85</v>
      </c>
      <c r="T20" s="87">
        <v>65</v>
      </c>
      <c r="U20" s="87">
        <v>1</v>
      </c>
      <c r="V20" s="57">
        <v>1.0119047619047616</v>
      </c>
      <c r="W20" s="53">
        <v>200.78561789088101</v>
      </c>
      <c r="X20" s="61">
        <v>199.96956566353848</v>
      </c>
      <c r="Y20" s="54" t="s">
        <v>179</v>
      </c>
      <c r="Z20" s="54" t="s">
        <v>179</v>
      </c>
    </row>
    <row r="21" spans="1:26" x14ac:dyDescent="0.25">
      <c r="A21" s="56" t="s">
        <v>39</v>
      </c>
      <c r="B21" s="56">
        <v>93</v>
      </c>
      <c r="C21" s="56">
        <v>57</v>
      </c>
      <c r="D21" s="56">
        <v>274</v>
      </c>
      <c r="E21" s="87">
        <v>117</v>
      </c>
      <c r="F21" s="87">
        <v>18</v>
      </c>
      <c r="G21" s="87">
        <v>157</v>
      </c>
      <c r="H21" s="87">
        <v>458</v>
      </c>
      <c r="I21" s="88">
        <v>0.8666666666666667</v>
      </c>
      <c r="J21" s="88">
        <v>0.42700729927007297</v>
      </c>
      <c r="K21" s="88">
        <v>0.80569105691056908</v>
      </c>
      <c r="L21" s="88">
        <v>0.57212713936430315</v>
      </c>
      <c r="M21" s="90">
        <v>0.56000000000000005</v>
      </c>
      <c r="N21" s="102">
        <v>0.26315789473684209</v>
      </c>
      <c r="O21" s="102">
        <v>0.66</v>
      </c>
      <c r="P21" s="95">
        <v>0.89968404423380699</v>
      </c>
      <c r="Q21" s="92">
        <v>4</v>
      </c>
      <c r="R21" s="87" t="s">
        <v>37</v>
      </c>
      <c r="S21" s="87">
        <v>84.000000000000014</v>
      </c>
      <c r="T21" s="87">
        <v>65.999999999999986</v>
      </c>
      <c r="U21" s="87">
        <v>6</v>
      </c>
      <c r="V21" s="57">
        <v>1</v>
      </c>
      <c r="W21" s="53">
        <v>125.68425865187746</v>
      </c>
      <c r="X21" s="61">
        <v>86.580110530104278</v>
      </c>
      <c r="Y21" s="54" t="s">
        <v>179</v>
      </c>
      <c r="Z21" s="54" t="s">
        <v>179</v>
      </c>
    </row>
    <row r="22" spans="1:26" x14ac:dyDescent="0.25">
      <c r="A22" s="56" t="s">
        <v>43</v>
      </c>
      <c r="B22" s="56">
        <v>144</v>
      </c>
      <c r="C22" s="56">
        <v>6</v>
      </c>
      <c r="D22" s="56">
        <v>479</v>
      </c>
      <c r="E22" s="87">
        <v>122</v>
      </c>
      <c r="F22" s="87">
        <v>0</v>
      </c>
      <c r="G22" s="87">
        <v>357</v>
      </c>
      <c r="H22" s="87">
        <v>271</v>
      </c>
      <c r="I22" s="89">
        <v>1</v>
      </c>
      <c r="J22" s="88">
        <v>0.25469728601252611</v>
      </c>
      <c r="K22" s="88">
        <v>0.71576433121019112</v>
      </c>
      <c r="L22" s="88">
        <v>0.40599001663893508</v>
      </c>
      <c r="M22" s="90">
        <v>0.56000000000000005</v>
      </c>
      <c r="N22" s="102">
        <v>0</v>
      </c>
      <c r="O22" s="102">
        <v>0.56000000000000005</v>
      </c>
      <c r="P22" s="95">
        <v>0.68842669938393997</v>
      </c>
      <c r="Q22" s="92">
        <v>4</v>
      </c>
      <c r="R22" s="87" t="s">
        <v>37</v>
      </c>
      <c r="S22" s="87">
        <v>84.000000000000014</v>
      </c>
      <c r="T22" s="87">
        <v>65.999999999999986</v>
      </c>
      <c r="U22" s="87">
        <v>-59.999999999999986</v>
      </c>
      <c r="V22" s="57">
        <v>1</v>
      </c>
      <c r="W22" s="53">
        <v>43.751867905931739</v>
      </c>
      <c r="X22" s="61">
        <v>66.068730265146129</v>
      </c>
      <c r="Y22" s="54" t="s">
        <v>179</v>
      </c>
      <c r="Z22" s="54" t="s">
        <v>179</v>
      </c>
    </row>
    <row r="23" spans="1:26" x14ac:dyDescent="0.25">
      <c r="A23" s="56" t="s">
        <v>40</v>
      </c>
      <c r="B23" s="56">
        <v>93</v>
      </c>
      <c r="C23" s="56">
        <v>57</v>
      </c>
      <c r="D23" s="56">
        <v>282</v>
      </c>
      <c r="E23" s="87">
        <v>106</v>
      </c>
      <c r="F23" s="87">
        <v>11</v>
      </c>
      <c r="G23" s="87">
        <v>176</v>
      </c>
      <c r="H23" s="87">
        <v>457</v>
      </c>
      <c r="I23" s="88">
        <v>0.90598290598290598</v>
      </c>
      <c r="J23" s="88">
        <v>0.37588652482269502</v>
      </c>
      <c r="K23" s="88">
        <v>0.81397091586665049</v>
      </c>
      <c r="L23" s="88">
        <v>0.53132832080200498</v>
      </c>
      <c r="M23" s="90">
        <v>0.52</v>
      </c>
      <c r="N23" s="102">
        <v>0.17543859649122806</v>
      </c>
      <c r="O23" s="102">
        <v>0.58666666666666667</v>
      </c>
      <c r="P23" s="95">
        <v>0.89060119535919302</v>
      </c>
      <c r="Q23" s="92">
        <v>4</v>
      </c>
      <c r="R23" s="87" t="s">
        <v>37</v>
      </c>
      <c r="S23" s="87">
        <v>78</v>
      </c>
      <c r="T23" s="87">
        <v>72</v>
      </c>
      <c r="U23" s="87">
        <v>-5</v>
      </c>
      <c r="V23" s="57">
        <v>0.92857142857142838</v>
      </c>
      <c r="W23" s="53">
        <v>108.18586751238283</v>
      </c>
      <c r="X23" s="61">
        <v>79.306422083577729</v>
      </c>
      <c r="Y23" s="54" t="s">
        <v>179</v>
      </c>
      <c r="Z23" s="54" t="s">
        <v>179</v>
      </c>
    </row>
    <row r="24" spans="1:26" x14ac:dyDescent="0.25">
      <c r="A24" s="56" t="s">
        <v>44</v>
      </c>
      <c r="B24" s="56">
        <v>144</v>
      </c>
      <c r="C24" s="56">
        <v>6</v>
      </c>
      <c r="D24" s="56">
        <v>490</v>
      </c>
      <c r="E24" s="87">
        <v>108</v>
      </c>
      <c r="F24" s="87">
        <v>0</v>
      </c>
      <c r="G24" s="87">
        <v>382</v>
      </c>
      <c r="H24" s="87">
        <v>260</v>
      </c>
      <c r="I24" s="89">
        <v>1</v>
      </c>
      <c r="J24" s="88">
        <v>0.22040816326530613</v>
      </c>
      <c r="K24" s="88">
        <v>0.70249221183800625</v>
      </c>
      <c r="L24" s="88">
        <v>0.3612040133779264</v>
      </c>
      <c r="M24" s="90">
        <v>0.52</v>
      </c>
      <c r="N24" s="102">
        <v>0</v>
      </c>
      <c r="O24" s="102">
        <v>0.52</v>
      </c>
      <c r="P24" s="95">
        <v>0.56157695857851597</v>
      </c>
      <c r="Q24" s="92">
        <v>4</v>
      </c>
      <c r="R24" s="87" t="s">
        <v>37</v>
      </c>
      <c r="S24" s="87">
        <v>78</v>
      </c>
      <c r="T24" s="87">
        <v>72</v>
      </c>
      <c r="U24" s="87">
        <v>-66</v>
      </c>
      <c r="V24" s="57">
        <v>0.92857142857142838</v>
      </c>
      <c r="W24" s="53">
        <v>25.47598656253674</v>
      </c>
      <c r="X24" s="61">
        <v>56.586873640999642</v>
      </c>
      <c r="Y24" s="54" t="s">
        <v>179</v>
      </c>
      <c r="Z24" s="54" t="s">
        <v>179</v>
      </c>
    </row>
    <row r="25" spans="1:26" x14ac:dyDescent="0.25">
      <c r="A25" s="56" t="s">
        <v>38</v>
      </c>
      <c r="B25" s="56">
        <v>88</v>
      </c>
      <c r="C25" s="56">
        <v>62</v>
      </c>
      <c r="D25" s="56">
        <v>246</v>
      </c>
      <c r="E25" s="87">
        <v>110</v>
      </c>
      <c r="F25" s="87">
        <v>0</v>
      </c>
      <c r="G25" s="87">
        <v>138</v>
      </c>
      <c r="H25" s="87">
        <v>502</v>
      </c>
      <c r="I25" s="89">
        <v>1</v>
      </c>
      <c r="J25" s="88">
        <v>0.44354838709677419</v>
      </c>
      <c r="K25" s="88">
        <v>0.89218750000000002</v>
      </c>
      <c r="L25" s="88">
        <v>0.61452513966480449</v>
      </c>
      <c r="M25" s="90">
        <v>0.54666666666666663</v>
      </c>
      <c r="N25" s="102">
        <v>0</v>
      </c>
      <c r="O25" s="102">
        <v>0.54666666666666663</v>
      </c>
      <c r="P25" s="95">
        <v>0.89531249999999996</v>
      </c>
      <c r="Q25" s="92">
        <v>4</v>
      </c>
      <c r="R25" s="87" t="s">
        <v>37</v>
      </c>
      <c r="S25" s="87">
        <v>82</v>
      </c>
      <c r="T25" s="87">
        <v>68</v>
      </c>
      <c r="U25" s="87">
        <v>-6</v>
      </c>
      <c r="V25" s="57">
        <v>0.97619047619047605</v>
      </c>
      <c r="W25" s="53">
        <v>133.50906158552806</v>
      </c>
      <c r="X25" s="61">
        <v>104.75128508783222</v>
      </c>
      <c r="Y25" s="54" t="s">
        <v>179</v>
      </c>
      <c r="Z25" s="54" t="s">
        <v>179</v>
      </c>
    </row>
    <row r="26" spans="1:26" x14ac:dyDescent="0.25">
      <c r="A26" s="56" t="s">
        <v>42</v>
      </c>
      <c r="B26" s="56">
        <v>84</v>
      </c>
      <c r="C26" s="56">
        <v>66</v>
      </c>
      <c r="D26" s="56">
        <v>122</v>
      </c>
      <c r="E26" s="87">
        <v>122</v>
      </c>
      <c r="F26" s="87">
        <v>26</v>
      </c>
      <c r="G26" s="87">
        <v>0</v>
      </c>
      <c r="H26" s="87">
        <v>602</v>
      </c>
      <c r="I26" s="88">
        <v>0.82432432432432434</v>
      </c>
      <c r="J26" s="89">
        <v>1</v>
      </c>
      <c r="K26" s="88">
        <v>0.91216216216216217</v>
      </c>
      <c r="L26" s="88">
        <v>0.90370370370370368</v>
      </c>
      <c r="M26" s="90">
        <v>0.56000000000000005</v>
      </c>
      <c r="N26" s="102">
        <v>0.39393939393939392</v>
      </c>
      <c r="O26" s="102">
        <v>0.73333333333333328</v>
      </c>
      <c r="P26" s="91">
        <v>1</v>
      </c>
      <c r="Q26" s="92">
        <v>4</v>
      </c>
      <c r="R26" s="87" t="s">
        <v>37</v>
      </c>
      <c r="S26" s="87">
        <v>84.000000000000014</v>
      </c>
      <c r="T26" s="87">
        <v>65.999999999999986</v>
      </c>
      <c r="U26" s="93">
        <v>25.999999999999986</v>
      </c>
      <c r="V26" s="57">
        <v>1</v>
      </c>
      <c r="W26" s="53">
        <v>190.37037037037038</v>
      </c>
      <c r="X26" s="61">
        <v>172.80280280280283</v>
      </c>
      <c r="Y26" s="54" t="s">
        <v>179</v>
      </c>
      <c r="Z26" s="54" t="s">
        <v>179</v>
      </c>
    </row>
  </sheetData>
  <sortState ref="A2:AA20">
    <sortCondition ref="Q2:Q20"/>
    <sortCondition ref="A2:A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zoomScale="110" zoomScaleNormal="110" workbookViewId="0">
      <pane ySplit="1" topLeftCell="A2" activePane="bottomLeft" state="frozen"/>
      <selection pane="bottomLeft" activeCell="X2" sqref="X2:X33"/>
    </sheetView>
  </sheetViews>
  <sheetFormatPr defaultColWidth="24.625" defaultRowHeight="15.75" x14ac:dyDescent="0.25"/>
  <cols>
    <col min="1" max="1" width="24.5" style="5" bestFit="1" customWidth="1"/>
    <col min="2" max="2" width="6.375" style="5" customWidth="1"/>
    <col min="3" max="3" width="9.125" style="5" customWidth="1"/>
    <col min="4" max="4" width="13" style="5" hidden="1" customWidth="1"/>
    <col min="5" max="5" width="4.125" style="5" bestFit="1" customWidth="1"/>
    <col min="6" max="6" width="3.5" style="5" bestFit="1" customWidth="1"/>
    <col min="7" max="8" width="4.125" style="5" bestFit="1" customWidth="1"/>
    <col min="9" max="9" width="6.125" style="5" bestFit="1" customWidth="1"/>
    <col min="10" max="10" width="9.625" style="5" bestFit="1" customWidth="1"/>
    <col min="11" max="12" width="8.5" style="5" bestFit="1" customWidth="1"/>
    <col min="13" max="13" width="8.125" style="5" bestFit="1" customWidth="1"/>
    <col min="14" max="14" width="12.125" style="5" bestFit="1" customWidth="1"/>
    <col min="15" max="15" width="4.125" style="5" hidden="1" customWidth="1"/>
    <col min="16" max="16" width="11.125" style="5" bestFit="1" customWidth="1"/>
    <col min="17" max="17" width="7.5" style="5" bestFit="1" customWidth="1"/>
    <col min="18" max="18" width="6.375" style="10" bestFit="1" customWidth="1"/>
    <col min="19" max="19" width="11.875" style="5" bestFit="1" customWidth="1"/>
    <col min="20" max="20" width="11.375" style="5" bestFit="1" customWidth="1"/>
    <col min="21" max="21" width="12.625" style="5" bestFit="1" customWidth="1"/>
    <col min="22" max="22" width="16.625" style="5" bestFit="1" customWidth="1"/>
    <col min="23" max="23" width="16.875" style="5" bestFit="1" customWidth="1"/>
    <col min="24" max="16384" width="24.625" style="5"/>
  </cols>
  <sheetData>
    <row r="1" spans="1:24" x14ac:dyDescent="0.25">
      <c r="A1" s="3" t="s">
        <v>0</v>
      </c>
      <c r="B1" s="3" t="s">
        <v>49</v>
      </c>
      <c r="C1" s="3" t="s">
        <v>48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182</v>
      </c>
      <c r="O1" s="3" t="s">
        <v>11</v>
      </c>
      <c r="P1" s="3" t="s">
        <v>183</v>
      </c>
      <c r="Q1" s="3" t="s">
        <v>13</v>
      </c>
      <c r="R1" s="9" t="s">
        <v>27</v>
      </c>
      <c r="S1" s="28" t="s">
        <v>46</v>
      </c>
      <c r="T1" s="19" t="s">
        <v>51</v>
      </c>
      <c r="U1" s="19" t="s">
        <v>52</v>
      </c>
      <c r="V1" s="19" t="s">
        <v>50</v>
      </c>
      <c r="W1" s="19" t="s">
        <v>53</v>
      </c>
      <c r="X1" s="19" t="s">
        <v>55</v>
      </c>
    </row>
    <row r="2" spans="1:24" x14ac:dyDescent="0.25">
      <c r="A2" t="s">
        <v>47</v>
      </c>
      <c r="B2">
        <v>84</v>
      </c>
      <c r="C2">
        <v>66</v>
      </c>
      <c r="D2">
        <v>122</v>
      </c>
      <c r="E2">
        <v>122</v>
      </c>
      <c r="F2">
        <v>0</v>
      </c>
      <c r="G2">
        <v>0</v>
      </c>
      <c r="H2">
        <v>628</v>
      </c>
      <c r="I2" s="13">
        <v>1</v>
      </c>
      <c r="J2" s="13">
        <v>1</v>
      </c>
      <c r="K2" s="13">
        <v>1</v>
      </c>
      <c r="L2" s="13">
        <v>1</v>
      </c>
      <c r="M2" s="13">
        <v>1</v>
      </c>
      <c r="N2" s="14">
        <v>0.56000000000000005</v>
      </c>
      <c r="O2" s="14">
        <v>0</v>
      </c>
      <c r="P2" s="14">
        <v>0.56000000000000005</v>
      </c>
      <c r="Q2" s="21">
        <v>1</v>
      </c>
      <c r="R2" s="10">
        <v>0</v>
      </c>
      <c r="S2" s="5" t="s">
        <v>47</v>
      </c>
      <c r="T2" s="5">
        <f>P2*150</f>
        <v>84.000000000000014</v>
      </c>
      <c r="U2" s="5">
        <f>150-T2</f>
        <v>65.999999999999986</v>
      </c>
      <c r="V2" s="8">
        <f>T2/$T$2</f>
        <v>1</v>
      </c>
      <c r="W2" s="20">
        <f>(((T2)/$T$2)*(100)) + (100*I2)+(100*J2) + (100*K2) + (100*L2) + (100*M2)</f>
        <v>600</v>
      </c>
      <c r="X2" s="5">
        <f>T2-B2</f>
        <v>0</v>
      </c>
    </row>
    <row r="3" spans="1:24" x14ac:dyDescent="0.25">
      <c r="A3" s="2" t="s">
        <v>20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V3" s="8"/>
      <c r="W3" s="20">
        <f t="shared" ref="W3:W33" si="0">(((T3)/$T$2)*(100)) + (100*I3)+(100*J3) + (100*K3) + (100*L3) + (100*M3)</f>
        <v>0</v>
      </c>
      <c r="X3" s="5">
        <f t="shared" ref="X3:X33" si="1">T3-B3</f>
        <v>0</v>
      </c>
    </row>
    <row r="4" spans="1:24" x14ac:dyDescent="0.25">
      <c r="A4" s="5" t="s">
        <v>14</v>
      </c>
      <c r="B4" s="5">
        <v>85</v>
      </c>
      <c r="C4" s="5">
        <v>65</v>
      </c>
      <c r="D4" s="5">
        <v>125</v>
      </c>
      <c r="E4" s="5">
        <v>124</v>
      </c>
      <c r="F4" s="5">
        <v>31</v>
      </c>
      <c r="G4" s="5">
        <v>2</v>
      </c>
      <c r="H4" s="5">
        <v>593</v>
      </c>
      <c r="I4" s="6">
        <v>0.8</v>
      </c>
      <c r="J4" s="15">
        <v>0.99663865546218489</v>
      </c>
      <c r="K4" s="15">
        <v>0.98412698412698407</v>
      </c>
      <c r="L4" s="15">
        <v>0.95599999999999996</v>
      </c>
      <c r="M4" s="15">
        <v>0.88256227758007122</v>
      </c>
      <c r="N4" s="7">
        <v>0.56666666666666665</v>
      </c>
      <c r="O4" s="7">
        <v>0.41538461538461541</v>
      </c>
      <c r="P4" s="7">
        <v>0.7466666666666667</v>
      </c>
      <c r="Q4" s="17">
        <v>1</v>
      </c>
      <c r="R4" s="10">
        <v>1</v>
      </c>
      <c r="S4" s="11" t="s">
        <v>20</v>
      </c>
      <c r="T4" s="5">
        <f t="shared" ref="T4:T33" si="2">P4*150</f>
        <v>112</v>
      </c>
      <c r="U4" s="5">
        <f t="shared" ref="U4:U33" si="3">150-T4</f>
        <v>38</v>
      </c>
      <c r="V4" s="8">
        <f t="shared" ref="V4:V33" si="4">T4/$T$2</f>
        <v>1.333333333333333</v>
      </c>
      <c r="W4" s="20">
        <f t="shared" si="0"/>
        <v>595.26612505025741</v>
      </c>
      <c r="X4" s="5">
        <f t="shared" si="1"/>
        <v>27</v>
      </c>
    </row>
    <row r="5" spans="1:24" x14ac:dyDescent="0.25">
      <c r="A5" s="5" t="s">
        <v>18</v>
      </c>
      <c r="B5" s="5">
        <v>85</v>
      </c>
      <c r="C5" s="5">
        <v>65</v>
      </c>
      <c r="D5" s="5">
        <v>125</v>
      </c>
      <c r="E5" s="5">
        <v>123</v>
      </c>
      <c r="F5" s="5">
        <v>39</v>
      </c>
      <c r="G5" s="5">
        <v>2</v>
      </c>
      <c r="H5" s="5">
        <v>586</v>
      </c>
      <c r="I5" s="6">
        <v>0.7592592592592593</v>
      </c>
      <c r="J5" s="15">
        <v>0.99659863945578231</v>
      </c>
      <c r="K5" s="15">
        <v>0.98399999999999999</v>
      </c>
      <c r="L5" s="6">
        <v>0.94533333333333336</v>
      </c>
      <c r="M5" s="6">
        <v>0.8571428571428571</v>
      </c>
      <c r="N5" s="7">
        <v>0.56666666666666665</v>
      </c>
      <c r="O5" s="7">
        <v>0.41538461538461541</v>
      </c>
      <c r="P5" s="7">
        <v>0.7466666666666667</v>
      </c>
      <c r="Q5" s="17">
        <v>1</v>
      </c>
      <c r="R5" s="10">
        <v>1</v>
      </c>
      <c r="S5" s="11" t="s">
        <v>20</v>
      </c>
      <c r="T5" s="5">
        <f t="shared" si="2"/>
        <v>112</v>
      </c>
      <c r="U5" s="5">
        <f t="shared" si="3"/>
        <v>38</v>
      </c>
      <c r="V5" s="8">
        <f t="shared" si="4"/>
        <v>1.333333333333333</v>
      </c>
      <c r="W5" s="20">
        <f t="shared" si="0"/>
        <v>587.56674225245649</v>
      </c>
      <c r="X5" s="5">
        <f t="shared" si="1"/>
        <v>27</v>
      </c>
    </row>
    <row r="6" spans="1:24" x14ac:dyDescent="0.25">
      <c r="A6" s="5" t="s">
        <v>16</v>
      </c>
      <c r="B6" s="5">
        <v>145</v>
      </c>
      <c r="C6" s="5">
        <v>5</v>
      </c>
      <c r="D6" s="5">
        <v>337</v>
      </c>
      <c r="E6" s="5">
        <v>190</v>
      </c>
      <c r="F6" s="5">
        <v>1</v>
      </c>
      <c r="G6" s="5">
        <v>148</v>
      </c>
      <c r="H6" s="5">
        <v>411</v>
      </c>
      <c r="I6" s="6">
        <v>0.99476439790575921</v>
      </c>
      <c r="J6" s="6">
        <v>0.73524150268336319</v>
      </c>
      <c r="K6" s="6">
        <v>0.56213017751479288</v>
      </c>
      <c r="L6" s="6">
        <v>0.80133333333333334</v>
      </c>
      <c r="M6" s="6">
        <v>0.71833648393194705</v>
      </c>
      <c r="N6" s="16">
        <v>0.92666666666666664</v>
      </c>
      <c r="O6" s="7">
        <v>0.2</v>
      </c>
      <c r="P6" s="7">
        <v>0.93333333333333335</v>
      </c>
      <c r="Q6" s="8">
        <v>0.872</v>
      </c>
      <c r="R6" s="10">
        <v>1</v>
      </c>
      <c r="S6" s="11" t="s">
        <v>20</v>
      </c>
      <c r="T6" s="5">
        <f t="shared" si="2"/>
        <v>140</v>
      </c>
      <c r="U6" s="5">
        <f t="shared" si="3"/>
        <v>10</v>
      </c>
      <c r="V6" s="8">
        <f t="shared" si="4"/>
        <v>1.6666666666666663</v>
      </c>
      <c r="W6" s="20">
        <f t="shared" si="0"/>
        <v>547.8472562035862</v>
      </c>
      <c r="X6" s="5">
        <f t="shared" si="1"/>
        <v>-5</v>
      </c>
    </row>
    <row r="7" spans="1:24" x14ac:dyDescent="0.25">
      <c r="A7" s="5" t="s">
        <v>19</v>
      </c>
      <c r="B7" s="5">
        <v>146</v>
      </c>
      <c r="C7" s="5">
        <v>4</v>
      </c>
      <c r="D7" s="5">
        <v>362</v>
      </c>
      <c r="E7" s="5">
        <v>185</v>
      </c>
      <c r="F7" s="5">
        <v>1</v>
      </c>
      <c r="G7" s="5">
        <v>176</v>
      </c>
      <c r="H7" s="5">
        <v>388</v>
      </c>
      <c r="I7" s="6">
        <v>0.9946236559139785</v>
      </c>
      <c r="J7" s="6">
        <v>0.68794326241134751</v>
      </c>
      <c r="K7" s="6">
        <v>0.51246537396121883</v>
      </c>
      <c r="L7" s="6">
        <v>0.76400000000000001</v>
      </c>
      <c r="M7" s="6">
        <v>0.67641681901279704</v>
      </c>
      <c r="N7" s="7">
        <v>0.92</v>
      </c>
      <c r="O7" s="7">
        <v>0.25</v>
      </c>
      <c r="P7" s="7">
        <v>0.92666666666666664</v>
      </c>
      <c r="Q7" s="8">
        <v>0.67600000000000005</v>
      </c>
      <c r="R7" s="10">
        <v>1</v>
      </c>
      <c r="S7" s="11" t="s">
        <v>20</v>
      </c>
      <c r="T7" s="5">
        <f t="shared" si="2"/>
        <v>139</v>
      </c>
      <c r="U7" s="5">
        <f t="shared" si="3"/>
        <v>11</v>
      </c>
      <c r="V7" s="8">
        <f t="shared" si="4"/>
        <v>1.6547619047619044</v>
      </c>
      <c r="W7" s="20">
        <f t="shared" si="0"/>
        <v>529.02110160612472</v>
      </c>
      <c r="X7" s="5">
        <f t="shared" si="1"/>
        <v>-7</v>
      </c>
    </row>
    <row r="8" spans="1:24" x14ac:dyDescent="0.25">
      <c r="A8" s="5" t="s">
        <v>15</v>
      </c>
      <c r="B8" s="5">
        <v>146</v>
      </c>
      <c r="C8" s="5">
        <v>4</v>
      </c>
      <c r="D8" s="5">
        <v>371</v>
      </c>
      <c r="E8" s="5">
        <v>183</v>
      </c>
      <c r="F8" s="5">
        <v>2</v>
      </c>
      <c r="G8" s="5">
        <v>188</v>
      </c>
      <c r="H8" s="5">
        <v>377</v>
      </c>
      <c r="I8" s="6">
        <v>0.98918918918918919</v>
      </c>
      <c r="J8" s="6">
        <v>0.66725663716814154</v>
      </c>
      <c r="K8" s="6">
        <v>0.49326145552560646</v>
      </c>
      <c r="L8" s="6">
        <v>0.7466666666666667</v>
      </c>
      <c r="M8" s="6">
        <v>0.65827338129496404</v>
      </c>
      <c r="N8" s="16">
        <v>0.92666666666666664</v>
      </c>
      <c r="O8" s="7">
        <v>0.5</v>
      </c>
      <c r="P8" s="7">
        <v>0.94</v>
      </c>
      <c r="Q8" s="8">
        <v>0.85099999999999998</v>
      </c>
      <c r="R8" s="10">
        <v>1</v>
      </c>
      <c r="S8" s="11" t="s">
        <v>20</v>
      </c>
      <c r="T8" s="5">
        <f t="shared" si="2"/>
        <v>141</v>
      </c>
      <c r="U8" s="5">
        <f t="shared" si="3"/>
        <v>9</v>
      </c>
      <c r="V8" s="8">
        <f t="shared" si="4"/>
        <v>1.6785714285714284</v>
      </c>
      <c r="W8" s="20">
        <f t="shared" si="0"/>
        <v>523.32187584159965</v>
      </c>
      <c r="X8" s="5">
        <f t="shared" si="1"/>
        <v>-5</v>
      </c>
    </row>
    <row r="9" spans="1:24" x14ac:dyDescent="0.25">
      <c r="A9" s="5" t="s">
        <v>17</v>
      </c>
      <c r="B9" s="5">
        <v>147</v>
      </c>
      <c r="C9" s="5">
        <v>3</v>
      </c>
      <c r="D9" s="5">
        <v>552</v>
      </c>
      <c r="E9" s="5">
        <v>164</v>
      </c>
      <c r="F9" s="5">
        <v>0</v>
      </c>
      <c r="G9" s="5">
        <v>388</v>
      </c>
      <c r="H9" s="5">
        <v>198</v>
      </c>
      <c r="I9" s="15">
        <v>1</v>
      </c>
      <c r="J9" s="6">
        <v>0.33788395904436858</v>
      </c>
      <c r="K9" s="6">
        <v>0.29710144927536231</v>
      </c>
      <c r="L9" s="6">
        <v>0.48266666666666669</v>
      </c>
      <c r="M9" s="6">
        <v>0.45810055865921789</v>
      </c>
      <c r="N9" s="7">
        <v>0.82</v>
      </c>
      <c r="O9" s="7">
        <v>0</v>
      </c>
      <c r="P9" s="7">
        <v>0.82</v>
      </c>
      <c r="Q9" s="8">
        <v>0.85899999999999999</v>
      </c>
      <c r="R9" s="10">
        <v>1</v>
      </c>
      <c r="S9" s="11" t="s">
        <v>20</v>
      </c>
      <c r="T9" s="5">
        <f t="shared" si="2"/>
        <v>122.99999999999999</v>
      </c>
      <c r="U9" s="5">
        <f t="shared" si="3"/>
        <v>27.000000000000014</v>
      </c>
      <c r="V9" s="8">
        <f t="shared" si="4"/>
        <v>1.464285714285714</v>
      </c>
      <c r="W9" s="20">
        <f t="shared" si="0"/>
        <v>404.00383479313297</v>
      </c>
      <c r="X9" s="5">
        <f t="shared" si="1"/>
        <v>-24.000000000000014</v>
      </c>
    </row>
    <row r="10" spans="1:24" x14ac:dyDescent="0.25">
      <c r="A10" s="1" t="s">
        <v>21</v>
      </c>
      <c r="V10" s="8"/>
      <c r="W10" s="20">
        <f t="shared" si="0"/>
        <v>0</v>
      </c>
      <c r="X10" s="5">
        <f t="shared" si="1"/>
        <v>0</v>
      </c>
    </row>
    <row r="11" spans="1:24" x14ac:dyDescent="0.25">
      <c r="A11" s="5" t="s">
        <v>22</v>
      </c>
      <c r="B11" s="5">
        <v>84</v>
      </c>
      <c r="C11" s="5">
        <v>66</v>
      </c>
      <c r="D11" s="5">
        <v>122</v>
      </c>
      <c r="E11" s="5">
        <v>122</v>
      </c>
      <c r="F11" s="5">
        <v>31</v>
      </c>
      <c r="G11" s="5">
        <v>0</v>
      </c>
      <c r="H11" s="5">
        <v>597</v>
      </c>
      <c r="I11" s="6">
        <v>0.79738562091503273</v>
      </c>
      <c r="J11" s="15">
        <v>1</v>
      </c>
      <c r="K11" s="15">
        <v>1</v>
      </c>
      <c r="L11" s="15">
        <v>0.95866666666666667</v>
      </c>
      <c r="M11" s="15">
        <v>0.88727272727272732</v>
      </c>
      <c r="N11" s="7">
        <v>0.56000000000000005</v>
      </c>
      <c r="O11" s="7">
        <v>0.33333333333333331</v>
      </c>
      <c r="P11" s="7">
        <v>0.70666666666666667</v>
      </c>
      <c r="Q11" s="17">
        <v>1</v>
      </c>
      <c r="R11" s="10">
        <v>2</v>
      </c>
      <c r="S11" s="12" t="s">
        <v>21</v>
      </c>
      <c r="T11" s="5">
        <f t="shared" si="2"/>
        <v>106</v>
      </c>
      <c r="U11" s="5">
        <f t="shared" si="3"/>
        <v>44</v>
      </c>
      <c r="V11" s="8">
        <f t="shared" si="4"/>
        <v>1.2619047619047616</v>
      </c>
      <c r="W11" s="20">
        <f t="shared" si="0"/>
        <v>590.52297767591881</v>
      </c>
      <c r="X11" s="5">
        <f t="shared" si="1"/>
        <v>22</v>
      </c>
    </row>
    <row r="12" spans="1:24" x14ac:dyDescent="0.25">
      <c r="A12" s="5" t="s">
        <v>23</v>
      </c>
      <c r="B12" s="5">
        <v>84</v>
      </c>
      <c r="C12" s="5">
        <v>66</v>
      </c>
      <c r="D12" s="5">
        <v>122</v>
      </c>
      <c r="E12" s="5">
        <v>122</v>
      </c>
      <c r="F12" s="5">
        <v>32</v>
      </c>
      <c r="G12" s="5">
        <v>0</v>
      </c>
      <c r="H12" s="5">
        <v>596</v>
      </c>
      <c r="I12" s="6">
        <v>0.79220779220779225</v>
      </c>
      <c r="J12" s="15">
        <v>1</v>
      </c>
      <c r="K12" s="15">
        <v>1</v>
      </c>
      <c r="L12" s="6">
        <v>0.95733333333333337</v>
      </c>
      <c r="M12" s="6">
        <v>0.88405797101449279</v>
      </c>
      <c r="N12" s="7">
        <v>0.56000000000000005</v>
      </c>
      <c r="O12" s="7">
        <v>0.33333333333333331</v>
      </c>
      <c r="P12" s="7">
        <v>0.70666666666666667</v>
      </c>
      <c r="Q12" s="17">
        <v>1</v>
      </c>
      <c r="R12" s="10">
        <v>2</v>
      </c>
      <c r="S12" s="12" t="s">
        <v>21</v>
      </c>
      <c r="T12" s="5">
        <f t="shared" si="2"/>
        <v>106</v>
      </c>
      <c r="U12" s="5">
        <f t="shared" si="3"/>
        <v>44</v>
      </c>
      <c r="V12" s="8">
        <f t="shared" si="4"/>
        <v>1.2619047619047616</v>
      </c>
      <c r="W12" s="20">
        <f t="shared" si="0"/>
        <v>589.55038584603801</v>
      </c>
      <c r="X12" s="5">
        <f t="shared" si="1"/>
        <v>22</v>
      </c>
    </row>
    <row r="13" spans="1:24" x14ac:dyDescent="0.25">
      <c r="A13" s="5" t="s">
        <v>26</v>
      </c>
      <c r="B13" s="5">
        <v>84</v>
      </c>
      <c r="C13" s="5">
        <v>66</v>
      </c>
      <c r="D13" s="5">
        <v>122</v>
      </c>
      <c r="E13" s="5">
        <v>122</v>
      </c>
      <c r="F13" s="5">
        <v>60</v>
      </c>
      <c r="G13" s="5">
        <v>0</v>
      </c>
      <c r="H13" s="5">
        <v>568</v>
      </c>
      <c r="I13" s="6">
        <v>0.67032967032967028</v>
      </c>
      <c r="J13" s="15">
        <v>1</v>
      </c>
      <c r="K13" s="15">
        <v>1</v>
      </c>
      <c r="L13" s="6">
        <v>0.92</v>
      </c>
      <c r="M13" s="6">
        <v>0.80263157894736847</v>
      </c>
      <c r="N13" s="7">
        <v>0.56000000000000005</v>
      </c>
      <c r="O13" s="7">
        <v>0.71212121212121215</v>
      </c>
      <c r="P13" s="7">
        <v>0.87333333333333329</v>
      </c>
      <c r="Q13" s="17">
        <v>1</v>
      </c>
      <c r="R13" s="10">
        <v>2</v>
      </c>
      <c r="S13" s="12" t="s">
        <v>21</v>
      </c>
      <c r="T13" s="5">
        <f t="shared" si="2"/>
        <v>131</v>
      </c>
      <c r="U13" s="5">
        <f t="shared" si="3"/>
        <v>19</v>
      </c>
      <c r="V13" s="8">
        <f t="shared" si="4"/>
        <v>1.5595238095238093</v>
      </c>
      <c r="W13" s="20">
        <f t="shared" si="0"/>
        <v>595.24850588008485</v>
      </c>
      <c r="X13" s="5">
        <f t="shared" si="1"/>
        <v>47</v>
      </c>
    </row>
    <row r="14" spans="1:24" x14ac:dyDescent="0.25">
      <c r="A14" s="5" t="s">
        <v>25</v>
      </c>
      <c r="B14" s="5">
        <v>116</v>
      </c>
      <c r="C14" s="5">
        <v>34</v>
      </c>
      <c r="D14" s="5">
        <v>231</v>
      </c>
      <c r="E14" s="5">
        <v>162</v>
      </c>
      <c r="F14" s="5">
        <v>28</v>
      </c>
      <c r="G14" s="5">
        <v>69</v>
      </c>
      <c r="H14" s="5">
        <v>491</v>
      </c>
      <c r="I14" s="15">
        <v>0.85263157894736841</v>
      </c>
      <c r="J14" s="6">
        <v>0.87678571428571428</v>
      </c>
      <c r="K14" s="6">
        <v>0.70129870129870131</v>
      </c>
      <c r="L14" s="6">
        <v>0.8706666666666667</v>
      </c>
      <c r="M14" s="6">
        <v>0.76959619952494063</v>
      </c>
      <c r="N14" s="16">
        <v>0.73333333333333328</v>
      </c>
      <c r="O14" s="7">
        <v>0.82352941176470584</v>
      </c>
      <c r="P14" s="7">
        <v>0.92</v>
      </c>
      <c r="Q14" s="8">
        <v>0.98799999999999999</v>
      </c>
      <c r="R14" s="10">
        <v>2</v>
      </c>
      <c r="S14" s="12" t="s">
        <v>21</v>
      </c>
      <c r="T14" s="5">
        <f t="shared" si="2"/>
        <v>138</v>
      </c>
      <c r="U14" s="5">
        <f t="shared" si="3"/>
        <v>12</v>
      </c>
      <c r="V14" s="8">
        <f t="shared" si="4"/>
        <v>1.6428571428571426</v>
      </c>
      <c r="W14" s="20">
        <f t="shared" si="0"/>
        <v>571.3836003580534</v>
      </c>
      <c r="X14" s="5">
        <f t="shared" si="1"/>
        <v>22</v>
      </c>
    </row>
    <row r="15" spans="1:24" x14ac:dyDescent="0.25">
      <c r="A15" s="5" t="s">
        <v>24</v>
      </c>
      <c r="B15" s="5">
        <v>87</v>
      </c>
      <c r="C15" s="5">
        <v>63</v>
      </c>
      <c r="D15" s="5">
        <v>146</v>
      </c>
      <c r="E15" s="5">
        <v>123</v>
      </c>
      <c r="F15" s="5">
        <v>62</v>
      </c>
      <c r="G15" s="5">
        <v>21</v>
      </c>
      <c r="H15" s="5">
        <v>544</v>
      </c>
      <c r="I15" s="6">
        <v>0.66486486486486485</v>
      </c>
      <c r="J15" s="6">
        <v>0.96283185840707963</v>
      </c>
      <c r="K15" s="6">
        <v>0.85416666666666663</v>
      </c>
      <c r="L15" s="6">
        <v>0.88933333333333331</v>
      </c>
      <c r="M15" s="6">
        <v>0.74772036474164139</v>
      </c>
      <c r="N15" s="7">
        <v>0.56666666666666665</v>
      </c>
      <c r="O15" s="7">
        <v>0.82539682539682535</v>
      </c>
      <c r="P15" s="7">
        <v>0.91333333333333333</v>
      </c>
      <c r="Q15" s="17">
        <v>1</v>
      </c>
      <c r="R15" s="10">
        <v>2</v>
      </c>
      <c r="S15" s="12" t="s">
        <v>21</v>
      </c>
      <c r="T15" s="5">
        <f t="shared" si="2"/>
        <v>137</v>
      </c>
      <c r="U15" s="5">
        <f t="shared" si="3"/>
        <v>13</v>
      </c>
      <c r="V15" s="8">
        <f t="shared" si="4"/>
        <v>1.6309523809523807</v>
      </c>
      <c r="W15" s="20">
        <f t="shared" si="0"/>
        <v>574.98694689659669</v>
      </c>
      <c r="X15" s="5">
        <f t="shared" si="1"/>
        <v>50</v>
      </c>
    </row>
    <row r="16" spans="1:24" x14ac:dyDescent="0.25">
      <c r="A16" s="1" t="s">
        <v>28</v>
      </c>
      <c r="V16" s="8"/>
      <c r="W16" s="20">
        <f t="shared" si="0"/>
        <v>0</v>
      </c>
      <c r="X16" s="5">
        <f t="shared" si="1"/>
        <v>0</v>
      </c>
    </row>
    <row r="17" spans="1:24" x14ac:dyDescent="0.25">
      <c r="A17" s="5" t="s">
        <v>33</v>
      </c>
      <c r="B17" s="5">
        <v>84</v>
      </c>
      <c r="C17" s="5">
        <v>66</v>
      </c>
      <c r="D17" s="5">
        <v>122</v>
      </c>
      <c r="E17" s="5">
        <v>122</v>
      </c>
      <c r="F17" s="5">
        <v>59</v>
      </c>
      <c r="G17" s="5">
        <v>0</v>
      </c>
      <c r="H17" s="5">
        <v>569</v>
      </c>
      <c r="I17" s="6">
        <v>0.67403314917127077</v>
      </c>
      <c r="J17" s="15">
        <v>1</v>
      </c>
      <c r="K17" s="15">
        <v>1</v>
      </c>
      <c r="L17" s="15">
        <v>0.92133333333333334</v>
      </c>
      <c r="M17" s="15">
        <v>0.80528052805280526</v>
      </c>
      <c r="N17" s="7">
        <v>0.56000000000000005</v>
      </c>
      <c r="O17" s="7">
        <v>0.68181818181818177</v>
      </c>
      <c r="P17" s="7">
        <v>0.86</v>
      </c>
      <c r="Q17" s="18">
        <v>1</v>
      </c>
      <c r="R17" s="10">
        <v>3</v>
      </c>
      <c r="S17" s="12" t="s">
        <v>28</v>
      </c>
      <c r="T17" s="5">
        <f t="shared" si="2"/>
        <v>129</v>
      </c>
      <c r="U17" s="5">
        <f t="shared" si="3"/>
        <v>21</v>
      </c>
      <c r="V17" s="8">
        <f t="shared" si="4"/>
        <v>1.5357142857142854</v>
      </c>
      <c r="W17" s="20">
        <f t="shared" si="0"/>
        <v>593.63612962716945</v>
      </c>
      <c r="X17" s="5">
        <f t="shared" si="1"/>
        <v>45</v>
      </c>
    </row>
    <row r="18" spans="1:24" x14ac:dyDescent="0.25">
      <c r="A18" s="5" t="s">
        <v>31</v>
      </c>
      <c r="B18" s="5">
        <v>84</v>
      </c>
      <c r="C18" s="5">
        <v>66</v>
      </c>
      <c r="D18" s="5">
        <v>122</v>
      </c>
      <c r="E18" s="5">
        <v>122</v>
      </c>
      <c r="F18" s="5">
        <v>61</v>
      </c>
      <c r="G18" s="5">
        <v>0</v>
      </c>
      <c r="H18" s="5">
        <v>567</v>
      </c>
      <c r="I18" s="6">
        <v>0.66666666666666663</v>
      </c>
      <c r="J18" s="15">
        <v>1</v>
      </c>
      <c r="K18" s="15">
        <v>1</v>
      </c>
      <c r="L18" s="6">
        <v>0.91866666666666663</v>
      </c>
      <c r="M18" s="6">
        <v>0.8</v>
      </c>
      <c r="N18" s="7">
        <v>0.56000000000000005</v>
      </c>
      <c r="O18" s="7">
        <v>0.72727272727272729</v>
      </c>
      <c r="P18" s="7">
        <v>0.88</v>
      </c>
      <c r="Q18" s="17">
        <v>1</v>
      </c>
      <c r="R18" s="10">
        <v>3</v>
      </c>
      <c r="S18" s="12" t="s">
        <v>28</v>
      </c>
      <c r="T18" s="5">
        <f t="shared" si="2"/>
        <v>132</v>
      </c>
      <c r="U18" s="5">
        <f t="shared" si="3"/>
        <v>18</v>
      </c>
      <c r="V18" s="8">
        <f t="shared" si="4"/>
        <v>1.5714285714285712</v>
      </c>
      <c r="W18" s="20">
        <f t="shared" si="0"/>
        <v>595.67619047619041</v>
      </c>
      <c r="X18" s="5">
        <f t="shared" si="1"/>
        <v>48</v>
      </c>
    </row>
    <row r="19" spans="1:24" x14ac:dyDescent="0.25">
      <c r="A19" s="5" t="s">
        <v>30</v>
      </c>
      <c r="B19" s="5">
        <v>84</v>
      </c>
      <c r="C19" s="5">
        <v>66</v>
      </c>
      <c r="D19" s="5">
        <v>122</v>
      </c>
      <c r="E19" s="5">
        <v>122</v>
      </c>
      <c r="F19" s="5">
        <v>62</v>
      </c>
      <c r="G19" s="5">
        <v>0</v>
      </c>
      <c r="H19" s="5">
        <v>566</v>
      </c>
      <c r="I19" s="6">
        <v>0.66304347826086951</v>
      </c>
      <c r="J19" s="15">
        <v>1</v>
      </c>
      <c r="K19" s="15">
        <v>1</v>
      </c>
      <c r="L19" s="6">
        <v>0.91733333333333333</v>
      </c>
      <c r="M19" s="6">
        <v>0.79738562091503273</v>
      </c>
      <c r="N19" s="7">
        <v>0.56000000000000005</v>
      </c>
      <c r="O19" s="7">
        <v>0.74242424242424243</v>
      </c>
      <c r="P19" s="7">
        <v>0.88666666666666671</v>
      </c>
      <c r="Q19" s="17">
        <v>0.99999000000000005</v>
      </c>
      <c r="R19" s="10">
        <v>3</v>
      </c>
      <c r="S19" s="12" t="s">
        <v>28</v>
      </c>
      <c r="T19" s="5">
        <f t="shared" si="2"/>
        <v>133</v>
      </c>
      <c r="U19" s="5">
        <f t="shared" si="3"/>
        <v>17</v>
      </c>
      <c r="V19" s="8">
        <f t="shared" si="4"/>
        <v>1.583333333333333</v>
      </c>
      <c r="W19" s="20">
        <f t="shared" si="0"/>
        <v>596.10957658425684</v>
      </c>
      <c r="X19" s="5">
        <f t="shared" si="1"/>
        <v>49</v>
      </c>
    </row>
    <row r="20" spans="1:24" x14ac:dyDescent="0.25">
      <c r="A20" s="5" t="s">
        <v>35</v>
      </c>
      <c r="B20" s="5">
        <v>84</v>
      </c>
      <c r="C20" s="5">
        <v>66</v>
      </c>
      <c r="D20" s="5">
        <v>122</v>
      </c>
      <c r="E20" s="5">
        <v>122</v>
      </c>
      <c r="F20" s="5">
        <v>62</v>
      </c>
      <c r="G20" s="5">
        <v>0</v>
      </c>
      <c r="H20" s="5">
        <v>566</v>
      </c>
      <c r="I20" s="6">
        <v>0.66304347826086951</v>
      </c>
      <c r="J20" s="15">
        <v>1</v>
      </c>
      <c r="K20" s="15">
        <v>1</v>
      </c>
      <c r="L20" s="6">
        <v>0.91733333333333333</v>
      </c>
      <c r="M20" s="6">
        <v>0.79738562091503273</v>
      </c>
      <c r="N20" s="7">
        <v>0.56000000000000005</v>
      </c>
      <c r="O20" s="7">
        <v>0.72727272727272729</v>
      </c>
      <c r="P20" s="7">
        <v>0.88</v>
      </c>
      <c r="Q20" s="18">
        <v>1</v>
      </c>
      <c r="R20" s="10">
        <v>3</v>
      </c>
      <c r="S20" s="12" t="s">
        <v>28</v>
      </c>
      <c r="T20" s="5">
        <f t="shared" si="2"/>
        <v>132</v>
      </c>
      <c r="U20" s="5">
        <f t="shared" si="3"/>
        <v>18</v>
      </c>
      <c r="V20" s="8">
        <f t="shared" si="4"/>
        <v>1.5714285714285712</v>
      </c>
      <c r="W20" s="20">
        <f t="shared" si="0"/>
        <v>594.91910039378058</v>
      </c>
      <c r="X20" s="5">
        <f t="shared" si="1"/>
        <v>48</v>
      </c>
    </row>
    <row r="21" spans="1:24" x14ac:dyDescent="0.25">
      <c r="A21" s="5" t="s">
        <v>29</v>
      </c>
      <c r="B21" s="5">
        <v>84</v>
      </c>
      <c r="C21" s="5">
        <v>66</v>
      </c>
      <c r="D21" s="5">
        <v>122</v>
      </c>
      <c r="E21" s="5">
        <v>122</v>
      </c>
      <c r="F21" s="5">
        <v>63</v>
      </c>
      <c r="G21" s="5">
        <v>0</v>
      </c>
      <c r="H21" s="5">
        <v>565</v>
      </c>
      <c r="I21" s="6">
        <v>0.6594594594594595</v>
      </c>
      <c r="J21" s="15">
        <v>1</v>
      </c>
      <c r="K21" s="15">
        <v>1</v>
      </c>
      <c r="L21" s="6">
        <v>0.91600000000000004</v>
      </c>
      <c r="M21" s="6">
        <v>0.7947882736156352</v>
      </c>
      <c r="N21" s="7">
        <v>0.56000000000000005</v>
      </c>
      <c r="O21" s="7">
        <v>0.75757575757575757</v>
      </c>
      <c r="P21" s="7">
        <v>0.89333333333333331</v>
      </c>
      <c r="Q21" s="17">
        <v>1</v>
      </c>
      <c r="R21" s="10">
        <v>3</v>
      </c>
      <c r="S21" s="12" t="s">
        <v>28</v>
      </c>
      <c r="T21" s="5">
        <f t="shared" si="2"/>
        <v>134</v>
      </c>
      <c r="U21" s="5">
        <f t="shared" si="3"/>
        <v>16</v>
      </c>
      <c r="V21" s="8">
        <f t="shared" si="4"/>
        <v>1.5952380952380949</v>
      </c>
      <c r="W21" s="20">
        <f t="shared" si="0"/>
        <v>596.54858283131898</v>
      </c>
      <c r="X21" s="5">
        <f t="shared" si="1"/>
        <v>50</v>
      </c>
    </row>
    <row r="22" spans="1:24" x14ac:dyDescent="0.25">
      <c r="A22" s="5" t="s">
        <v>36</v>
      </c>
      <c r="B22" s="5">
        <v>84</v>
      </c>
      <c r="C22" s="5">
        <v>66</v>
      </c>
      <c r="D22" s="5">
        <v>122</v>
      </c>
      <c r="E22" s="5">
        <v>122</v>
      </c>
      <c r="F22" s="5">
        <v>65</v>
      </c>
      <c r="G22" s="5">
        <v>0</v>
      </c>
      <c r="H22" s="5">
        <v>563</v>
      </c>
      <c r="I22" s="6">
        <v>0.65240641711229952</v>
      </c>
      <c r="J22" s="15">
        <v>1</v>
      </c>
      <c r="K22" s="15">
        <v>1</v>
      </c>
      <c r="L22" s="6">
        <v>0.91333333333333333</v>
      </c>
      <c r="M22" s="6">
        <v>0.78964401294498376</v>
      </c>
      <c r="N22" s="7">
        <v>0.56000000000000005</v>
      </c>
      <c r="O22" s="7">
        <v>0.77272727272727271</v>
      </c>
      <c r="P22" s="7">
        <v>0.9</v>
      </c>
      <c r="Q22" s="18">
        <v>0.99999899999999997</v>
      </c>
      <c r="R22" s="10">
        <v>3</v>
      </c>
      <c r="S22" s="12" t="s">
        <v>28</v>
      </c>
      <c r="T22" s="5">
        <f t="shared" si="2"/>
        <v>135</v>
      </c>
      <c r="U22" s="5">
        <f t="shared" si="3"/>
        <v>15</v>
      </c>
      <c r="V22" s="8">
        <f t="shared" si="4"/>
        <v>1.6071428571428568</v>
      </c>
      <c r="W22" s="20">
        <f t="shared" si="0"/>
        <v>596.25266205334742</v>
      </c>
      <c r="X22" s="5">
        <f t="shared" si="1"/>
        <v>51</v>
      </c>
    </row>
    <row r="23" spans="1:24" x14ac:dyDescent="0.25">
      <c r="A23" s="5" t="s">
        <v>34</v>
      </c>
      <c r="B23" s="5">
        <v>84</v>
      </c>
      <c r="C23" s="5">
        <v>66</v>
      </c>
      <c r="D23" s="5">
        <v>122</v>
      </c>
      <c r="E23" s="5">
        <v>122</v>
      </c>
      <c r="F23" s="5">
        <v>73</v>
      </c>
      <c r="G23" s="5">
        <v>0</v>
      </c>
      <c r="H23" s="5">
        <v>555</v>
      </c>
      <c r="I23" s="6">
        <v>0.62564102564102564</v>
      </c>
      <c r="J23" s="15">
        <v>1</v>
      </c>
      <c r="K23" s="15">
        <v>1</v>
      </c>
      <c r="L23" s="6">
        <v>0.90266666666666662</v>
      </c>
      <c r="M23" s="6">
        <v>0.7697160883280757</v>
      </c>
      <c r="N23" s="7">
        <v>0.56000000000000005</v>
      </c>
      <c r="O23" s="7">
        <v>0.86363636363636365</v>
      </c>
      <c r="P23" s="7">
        <v>0.94</v>
      </c>
      <c r="Q23" s="18">
        <v>1</v>
      </c>
      <c r="R23" s="10">
        <v>3</v>
      </c>
      <c r="S23" s="12" t="s">
        <v>28</v>
      </c>
      <c r="T23" s="5">
        <f t="shared" si="2"/>
        <v>141</v>
      </c>
      <c r="U23" s="5">
        <f t="shared" si="3"/>
        <v>9</v>
      </c>
      <c r="V23" s="8">
        <f t="shared" si="4"/>
        <v>1.6785714285714284</v>
      </c>
      <c r="W23" s="20">
        <f t="shared" si="0"/>
        <v>597.65952092071961</v>
      </c>
      <c r="X23" s="5">
        <f t="shared" si="1"/>
        <v>57</v>
      </c>
    </row>
    <row r="24" spans="1:24" x14ac:dyDescent="0.25">
      <c r="A24" s="5" t="s">
        <v>32</v>
      </c>
      <c r="B24" s="5">
        <v>137</v>
      </c>
      <c r="C24" s="5">
        <v>13</v>
      </c>
      <c r="D24" s="5">
        <v>321</v>
      </c>
      <c r="E24" s="5">
        <v>182</v>
      </c>
      <c r="F24" s="5">
        <v>7</v>
      </c>
      <c r="G24" s="5">
        <v>139</v>
      </c>
      <c r="H24" s="5">
        <v>422</v>
      </c>
      <c r="I24" s="15">
        <v>0.96296296296296291</v>
      </c>
      <c r="J24" s="6">
        <v>0.75222816399286985</v>
      </c>
      <c r="K24" s="6">
        <v>0.5669781931464174</v>
      </c>
      <c r="L24" s="6">
        <v>0.80533333333333335</v>
      </c>
      <c r="M24" s="6">
        <v>0.71372549019607845</v>
      </c>
      <c r="N24" s="16">
        <v>0.88</v>
      </c>
      <c r="O24" s="7">
        <v>0.53846153846153844</v>
      </c>
      <c r="P24" s="7">
        <v>0.92666666666666664</v>
      </c>
      <c r="Q24" s="8">
        <v>0.95882990249187405</v>
      </c>
      <c r="R24" s="10">
        <v>3</v>
      </c>
      <c r="S24" s="12" t="s">
        <v>28</v>
      </c>
      <c r="T24" s="5">
        <f t="shared" si="2"/>
        <v>139</v>
      </c>
      <c r="U24" s="5">
        <f t="shared" si="3"/>
        <v>11</v>
      </c>
      <c r="V24" s="8">
        <f t="shared" si="4"/>
        <v>1.6547619047619044</v>
      </c>
      <c r="W24" s="20">
        <f t="shared" si="0"/>
        <v>545.59900483935655</v>
      </c>
      <c r="X24" s="5">
        <f t="shared" si="1"/>
        <v>2</v>
      </c>
    </row>
    <row r="25" spans="1:24" x14ac:dyDescent="0.25">
      <c r="A25" s="1" t="s">
        <v>37</v>
      </c>
      <c r="V25" s="8"/>
      <c r="W25" s="20">
        <f t="shared" si="0"/>
        <v>0</v>
      </c>
      <c r="X25" s="5">
        <f t="shared" si="1"/>
        <v>0</v>
      </c>
    </row>
    <row r="26" spans="1:24" x14ac:dyDescent="0.25">
      <c r="A26" s="5" t="s">
        <v>45</v>
      </c>
      <c r="B26" s="5">
        <v>85</v>
      </c>
      <c r="C26" s="5">
        <v>65</v>
      </c>
      <c r="D26" s="5">
        <v>123</v>
      </c>
      <c r="E26" s="5">
        <v>123</v>
      </c>
      <c r="F26" s="5">
        <v>1</v>
      </c>
      <c r="G26" s="5">
        <v>0</v>
      </c>
      <c r="H26" s="5">
        <v>626</v>
      </c>
      <c r="I26" s="6">
        <v>0.99193548387096775</v>
      </c>
      <c r="J26" s="15">
        <v>1</v>
      </c>
      <c r="K26" s="15">
        <v>1</v>
      </c>
      <c r="L26" s="15">
        <v>0.9986666666666667</v>
      </c>
      <c r="M26" s="15">
        <v>0.99595141700404854</v>
      </c>
      <c r="N26" s="16">
        <v>0.56666666666666665</v>
      </c>
      <c r="O26" s="7">
        <v>1.5384615384615385E-2</v>
      </c>
      <c r="P26" s="7">
        <v>0.57333333333333336</v>
      </c>
      <c r="Q26" s="17">
        <v>1</v>
      </c>
      <c r="R26" s="10">
        <v>4</v>
      </c>
      <c r="S26" s="12" t="s">
        <v>37</v>
      </c>
      <c r="T26" s="5">
        <f t="shared" si="2"/>
        <v>86</v>
      </c>
      <c r="U26" s="5">
        <f t="shared" si="3"/>
        <v>64</v>
      </c>
      <c r="V26" s="8">
        <f t="shared" si="4"/>
        <v>1.0238095238095237</v>
      </c>
      <c r="W26" s="20">
        <f t="shared" si="0"/>
        <v>601.03630913512063</v>
      </c>
      <c r="X26" s="5">
        <f t="shared" si="1"/>
        <v>1</v>
      </c>
    </row>
    <row r="27" spans="1:24" x14ac:dyDescent="0.25">
      <c r="A27" s="5" t="s">
        <v>42</v>
      </c>
      <c r="B27" s="5">
        <v>84</v>
      </c>
      <c r="C27" s="5">
        <v>66</v>
      </c>
      <c r="D27" s="5">
        <v>122</v>
      </c>
      <c r="E27" s="5">
        <v>122</v>
      </c>
      <c r="F27" s="5">
        <v>26</v>
      </c>
      <c r="G27" s="5">
        <v>0</v>
      </c>
      <c r="H27" s="5">
        <v>602</v>
      </c>
      <c r="I27" s="6">
        <v>0.82432432432432434</v>
      </c>
      <c r="J27" s="15">
        <v>1</v>
      </c>
      <c r="K27" s="15">
        <v>1</v>
      </c>
      <c r="L27" s="6">
        <v>0.96533333333333338</v>
      </c>
      <c r="M27" s="6">
        <v>0.90370370370370368</v>
      </c>
      <c r="N27" s="7">
        <v>0.56000000000000005</v>
      </c>
      <c r="O27" s="7">
        <v>0.39393939393939392</v>
      </c>
      <c r="P27" s="7">
        <v>0.73333333333333328</v>
      </c>
      <c r="Q27" s="17">
        <v>1</v>
      </c>
      <c r="R27" s="10">
        <v>4</v>
      </c>
      <c r="S27" s="12" t="s">
        <v>37</v>
      </c>
      <c r="T27" s="5">
        <f t="shared" si="2"/>
        <v>109.99999999999999</v>
      </c>
      <c r="U27" s="5">
        <f t="shared" si="3"/>
        <v>40.000000000000014</v>
      </c>
      <c r="V27" s="8">
        <f t="shared" si="4"/>
        <v>1.3095238095238091</v>
      </c>
      <c r="W27" s="20">
        <f t="shared" si="0"/>
        <v>600.28851708851698</v>
      </c>
      <c r="X27" s="5">
        <f t="shared" si="1"/>
        <v>25.999999999999986</v>
      </c>
    </row>
    <row r="28" spans="1:24" x14ac:dyDescent="0.25">
      <c r="A28" s="5" t="s">
        <v>38</v>
      </c>
      <c r="B28" s="5">
        <v>88</v>
      </c>
      <c r="C28" s="5">
        <v>62</v>
      </c>
      <c r="D28" s="5">
        <v>246</v>
      </c>
      <c r="E28" s="5">
        <v>110</v>
      </c>
      <c r="F28" s="5">
        <v>0</v>
      </c>
      <c r="G28" s="5">
        <v>138</v>
      </c>
      <c r="H28" s="5">
        <v>502</v>
      </c>
      <c r="I28" s="15">
        <v>1</v>
      </c>
      <c r="J28" s="6">
        <v>0.78437500000000004</v>
      </c>
      <c r="K28" s="6">
        <v>0.44354838709677419</v>
      </c>
      <c r="L28" s="6">
        <v>0.81599999999999995</v>
      </c>
      <c r="M28" s="6">
        <v>0.61452513966480449</v>
      </c>
      <c r="N28" s="7">
        <v>0.54666666666666663</v>
      </c>
      <c r="O28" s="7">
        <v>0</v>
      </c>
      <c r="P28" s="7">
        <v>0.54666666666666663</v>
      </c>
      <c r="Q28" s="8">
        <v>0.89531249999999996</v>
      </c>
      <c r="R28" s="10">
        <v>4</v>
      </c>
      <c r="S28" s="12" t="s">
        <v>37</v>
      </c>
      <c r="T28" s="5">
        <f t="shared" si="2"/>
        <v>82</v>
      </c>
      <c r="U28" s="5">
        <f t="shared" si="3"/>
        <v>68</v>
      </c>
      <c r="V28" s="8">
        <f t="shared" si="4"/>
        <v>0.97619047619047605</v>
      </c>
      <c r="W28" s="20">
        <f t="shared" si="0"/>
        <v>463.46390029520552</v>
      </c>
      <c r="X28" s="5">
        <f t="shared" si="1"/>
        <v>-6</v>
      </c>
    </row>
    <row r="29" spans="1:24" x14ac:dyDescent="0.25">
      <c r="A29" s="5" t="s">
        <v>41</v>
      </c>
      <c r="B29" s="5">
        <v>88</v>
      </c>
      <c r="C29" s="5">
        <v>62</v>
      </c>
      <c r="D29" s="5">
        <v>248</v>
      </c>
      <c r="E29" s="5">
        <v>118</v>
      </c>
      <c r="F29" s="5">
        <v>33</v>
      </c>
      <c r="G29" s="5">
        <v>131</v>
      </c>
      <c r="H29" s="5">
        <v>468</v>
      </c>
      <c r="I29" s="6">
        <v>0.7814569536423841</v>
      </c>
      <c r="J29" s="6">
        <v>0.78130217028380633</v>
      </c>
      <c r="K29" s="6">
        <v>0.47389558232931728</v>
      </c>
      <c r="L29" s="6">
        <v>0.78133333333333332</v>
      </c>
      <c r="M29" s="6">
        <v>0.59</v>
      </c>
      <c r="N29" s="7">
        <v>0.55333333333333334</v>
      </c>
      <c r="O29" s="7">
        <v>0.5</v>
      </c>
      <c r="P29" s="7">
        <v>0.76</v>
      </c>
      <c r="Q29" s="8">
        <v>0.900316455696202</v>
      </c>
      <c r="R29" s="10">
        <v>4</v>
      </c>
      <c r="S29" s="12" t="s">
        <v>37</v>
      </c>
      <c r="T29" s="5">
        <f t="shared" si="2"/>
        <v>114</v>
      </c>
      <c r="U29" s="5">
        <f t="shared" si="3"/>
        <v>36</v>
      </c>
      <c r="V29" s="8">
        <f t="shared" si="4"/>
        <v>1.357142857142857</v>
      </c>
      <c r="W29" s="20">
        <f t="shared" si="0"/>
        <v>476.51308967316976</v>
      </c>
      <c r="X29" s="5">
        <f t="shared" si="1"/>
        <v>26</v>
      </c>
    </row>
    <row r="30" spans="1:24" x14ac:dyDescent="0.25">
      <c r="A30" s="5" t="s">
        <v>39</v>
      </c>
      <c r="B30" s="5">
        <v>93</v>
      </c>
      <c r="C30" s="5">
        <v>57</v>
      </c>
      <c r="D30" s="5">
        <v>274</v>
      </c>
      <c r="E30" s="5">
        <v>117</v>
      </c>
      <c r="F30" s="5">
        <v>18</v>
      </c>
      <c r="G30" s="5">
        <v>157</v>
      </c>
      <c r="H30" s="5">
        <v>458</v>
      </c>
      <c r="I30" s="6">
        <v>0.8666666666666667</v>
      </c>
      <c r="J30" s="6">
        <v>0.74471544715447158</v>
      </c>
      <c r="K30" s="6">
        <v>0.42700729927007297</v>
      </c>
      <c r="L30" s="6">
        <v>0.76666666666666672</v>
      </c>
      <c r="M30" s="6">
        <v>0.57212713936430315</v>
      </c>
      <c r="N30" s="7">
        <v>0.56000000000000005</v>
      </c>
      <c r="O30" s="7">
        <v>0.26315789473684209</v>
      </c>
      <c r="P30" s="7">
        <v>0.66</v>
      </c>
      <c r="Q30" s="8">
        <v>0.89968404423380699</v>
      </c>
      <c r="R30" s="10">
        <v>4</v>
      </c>
      <c r="S30" s="12" t="s">
        <v>37</v>
      </c>
      <c r="T30" s="5">
        <f t="shared" si="2"/>
        <v>99</v>
      </c>
      <c r="U30" s="5">
        <f t="shared" si="3"/>
        <v>51</v>
      </c>
      <c r="V30" s="8">
        <f t="shared" si="4"/>
        <v>1.1785714285714284</v>
      </c>
      <c r="W30" s="20">
        <f t="shared" si="0"/>
        <v>455.57546476936096</v>
      </c>
      <c r="X30" s="5">
        <f t="shared" si="1"/>
        <v>6</v>
      </c>
    </row>
    <row r="31" spans="1:24" x14ac:dyDescent="0.25">
      <c r="A31" s="5" t="s">
        <v>40</v>
      </c>
      <c r="B31" s="5">
        <v>93</v>
      </c>
      <c r="C31" s="5">
        <v>57</v>
      </c>
      <c r="D31" s="5">
        <v>282</v>
      </c>
      <c r="E31" s="5">
        <v>106</v>
      </c>
      <c r="F31" s="5">
        <v>11</v>
      </c>
      <c r="G31" s="5">
        <v>176</v>
      </c>
      <c r="H31" s="5">
        <v>457</v>
      </c>
      <c r="I31" s="6">
        <v>0.90598290598290598</v>
      </c>
      <c r="J31" s="6">
        <v>0.721958925750395</v>
      </c>
      <c r="K31" s="6">
        <v>0.37588652482269502</v>
      </c>
      <c r="L31" s="6">
        <v>0.7506666666666667</v>
      </c>
      <c r="M31" s="6">
        <v>0.53132832080200498</v>
      </c>
      <c r="N31" s="7">
        <v>0.52</v>
      </c>
      <c r="O31" s="7">
        <v>0.17543859649122806</v>
      </c>
      <c r="P31" s="7">
        <v>0.58666666666666667</v>
      </c>
      <c r="Q31" s="8">
        <v>0.89060119535919302</v>
      </c>
      <c r="R31" s="10">
        <v>4</v>
      </c>
      <c r="S31" s="12" t="s">
        <v>37</v>
      </c>
      <c r="T31" s="5">
        <f t="shared" si="2"/>
        <v>88</v>
      </c>
      <c r="U31" s="5">
        <f t="shared" si="3"/>
        <v>62</v>
      </c>
      <c r="V31" s="8">
        <f t="shared" si="4"/>
        <v>1.0476190476190474</v>
      </c>
      <c r="W31" s="20">
        <f t="shared" si="0"/>
        <v>433.34423916437146</v>
      </c>
      <c r="X31" s="5">
        <f t="shared" si="1"/>
        <v>-5</v>
      </c>
    </row>
    <row r="32" spans="1:24" x14ac:dyDescent="0.25">
      <c r="A32" s="5" t="s">
        <v>43</v>
      </c>
      <c r="B32" s="5">
        <v>144</v>
      </c>
      <c r="C32" s="5">
        <v>6</v>
      </c>
      <c r="D32" s="5">
        <v>479</v>
      </c>
      <c r="E32" s="5">
        <v>122</v>
      </c>
      <c r="F32" s="5">
        <v>0</v>
      </c>
      <c r="G32" s="5">
        <v>357</v>
      </c>
      <c r="H32" s="5">
        <v>271</v>
      </c>
      <c r="I32" s="15">
        <v>1</v>
      </c>
      <c r="J32" s="6">
        <v>0.43152866242038218</v>
      </c>
      <c r="K32" s="6">
        <v>0.25469728601252611</v>
      </c>
      <c r="L32" s="6">
        <v>0.52400000000000002</v>
      </c>
      <c r="M32" s="6">
        <v>0.40599001663893508</v>
      </c>
      <c r="N32" s="7">
        <v>0.56000000000000005</v>
      </c>
      <c r="O32" s="7">
        <v>0</v>
      </c>
      <c r="P32" s="7">
        <v>0.56000000000000005</v>
      </c>
      <c r="Q32" s="8">
        <v>0.68842669938393997</v>
      </c>
      <c r="R32" s="10">
        <v>4</v>
      </c>
      <c r="S32" s="12" t="s">
        <v>37</v>
      </c>
      <c r="T32" s="5">
        <f t="shared" si="2"/>
        <v>84.000000000000014</v>
      </c>
      <c r="U32" s="5">
        <f t="shared" si="3"/>
        <v>65.999999999999986</v>
      </c>
      <c r="V32" s="8">
        <f t="shared" si="4"/>
        <v>1</v>
      </c>
      <c r="W32" s="20">
        <f t="shared" si="0"/>
        <v>361.62159650718428</v>
      </c>
      <c r="X32" s="5">
        <f t="shared" si="1"/>
        <v>-59.999999999999986</v>
      </c>
    </row>
    <row r="33" spans="1:24" x14ac:dyDescent="0.25">
      <c r="A33" s="5" t="s">
        <v>44</v>
      </c>
      <c r="B33" s="5">
        <v>144</v>
      </c>
      <c r="C33" s="5">
        <v>6</v>
      </c>
      <c r="D33" s="5">
        <v>490</v>
      </c>
      <c r="E33" s="5">
        <v>108</v>
      </c>
      <c r="F33" s="5">
        <v>0</v>
      </c>
      <c r="G33" s="5">
        <v>382</v>
      </c>
      <c r="H33" s="5">
        <v>260</v>
      </c>
      <c r="I33" s="15">
        <v>1</v>
      </c>
      <c r="J33" s="6">
        <v>0.40498442367601245</v>
      </c>
      <c r="K33" s="6">
        <v>0.22040816326530613</v>
      </c>
      <c r="L33" s="6">
        <v>0.49066666666666664</v>
      </c>
      <c r="M33" s="6">
        <v>0.3612040133779264</v>
      </c>
      <c r="N33" s="7">
        <v>0.52</v>
      </c>
      <c r="O33" s="7">
        <v>0</v>
      </c>
      <c r="P33" s="7">
        <v>0.52</v>
      </c>
      <c r="Q33" s="8">
        <v>0.56157695857851597</v>
      </c>
      <c r="R33" s="10">
        <v>4</v>
      </c>
      <c r="S33" s="12" t="s">
        <v>37</v>
      </c>
      <c r="T33" s="5">
        <f t="shared" si="2"/>
        <v>78</v>
      </c>
      <c r="U33" s="5">
        <f t="shared" si="3"/>
        <v>72</v>
      </c>
      <c r="V33" s="8">
        <f t="shared" si="4"/>
        <v>0.92857142857142838</v>
      </c>
      <c r="W33" s="20">
        <f t="shared" si="0"/>
        <v>340.58346955573398</v>
      </c>
      <c r="X33" s="5">
        <f t="shared" si="1"/>
        <v>-66</v>
      </c>
    </row>
  </sheetData>
  <sortState ref="A26:Q33">
    <sortCondition descending="1" ref="M26:M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sqref="A1:E13"/>
    </sheetView>
  </sheetViews>
  <sheetFormatPr defaultRowHeight="15.75" x14ac:dyDescent="0.25"/>
  <cols>
    <col min="1" max="1" width="5.125" bestFit="1" customWidth="1"/>
    <col min="2" max="2" width="7" customWidth="1"/>
    <col min="3" max="3" width="8.75" style="111" bestFit="1" customWidth="1"/>
    <col min="4" max="4" width="39.25" bestFit="1" customWidth="1"/>
    <col min="5" max="5" width="6" bestFit="1" customWidth="1"/>
    <col min="6" max="6" width="6.625" customWidth="1"/>
    <col min="7" max="7" width="10" customWidth="1"/>
    <col min="8" max="8" width="39.25" bestFit="1" customWidth="1"/>
    <col min="9" max="9" width="13.75" customWidth="1"/>
  </cols>
  <sheetData>
    <row r="1" spans="1:9" x14ac:dyDescent="0.25">
      <c r="A1" s="23" t="s">
        <v>189</v>
      </c>
      <c r="B1" s="23" t="s">
        <v>190</v>
      </c>
      <c r="C1" s="124" t="s">
        <v>187</v>
      </c>
      <c r="D1" s="23" t="s">
        <v>188</v>
      </c>
      <c r="E1" s="23" t="s">
        <v>197</v>
      </c>
      <c r="F1" s="23"/>
      <c r="G1" s="23"/>
      <c r="H1" s="23"/>
      <c r="I1" s="23"/>
    </row>
    <row r="2" spans="1:9" x14ac:dyDescent="0.25">
      <c r="B2" s="126" t="s">
        <v>198</v>
      </c>
      <c r="C2" s="126"/>
      <c r="D2" s="126"/>
      <c r="E2" s="23"/>
      <c r="G2" s="25"/>
      <c r="H2" s="121"/>
      <c r="I2" s="121"/>
    </row>
    <row r="3" spans="1:9" x14ac:dyDescent="0.25">
      <c r="A3">
        <v>1</v>
      </c>
      <c r="B3" s="13">
        <v>1</v>
      </c>
      <c r="C3" s="125" t="s">
        <v>191</v>
      </c>
      <c r="D3" s="122" t="s">
        <v>192</v>
      </c>
      <c r="E3" t="s">
        <v>2</v>
      </c>
    </row>
    <row r="4" spans="1:9" x14ac:dyDescent="0.25">
      <c r="A4">
        <v>2</v>
      </c>
      <c r="B4" s="13">
        <v>0.91304347826086896</v>
      </c>
      <c r="C4" s="125" t="s">
        <v>200</v>
      </c>
      <c r="D4" s="122" t="s">
        <v>193</v>
      </c>
      <c r="E4" t="s">
        <v>4</v>
      </c>
      <c r="H4" s="111"/>
    </row>
    <row r="5" spans="1:9" x14ac:dyDescent="0.25">
      <c r="A5">
        <v>3</v>
      </c>
      <c r="B5" s="13">
        <v>0.78260869565217306</v>
      </c>
      <c r="C5" s="111" t="s">
        <v>201</v>
      </c>
      <c r="D5" s="122" t="s">
        <v>194</v>
      </c>
      <c r="E5" t="s">
        <v>5</v>
      </c>
    </row>
    <row r="6" spans="1:9" x14ac:dyDescent="0.25">
      <c r="A6">
        <v>4</v>
      </c>
      <c r="B6" s="13">
        <v>0.78260869565217306</v>
      </c>
      <c r="C6" s="111" t="s">
        <v>202</v>
      </c>
      <c r="D6" s="123" t="s">
        <v>195</v>
      </c>
      <c r="E6" t="s">
        <v>5</v>
      </c>
    </row>
    <row r="7" spans="1:9" x14ac:dyDescent="0.25">
      <c r="A7">
        <v>5</v>
      </c>
      <c r="B7" s="13">
        <v>0.78260869565217306</v>
      </c>
      <c r="C7" s="111" t="s">
        <v>203</v>
      </c>
      <c r="D7" s="123" t="s">
        <v>196</v>
      </c>
      <c r="E7" t="s">
        <v>5</v>
      </c>
    </row>
    <row r="8" spans="1:9" x14ac:dyDescent="0.25">
      <c r="B8" s="126" t="s">
        <v>204</v>
      </c>
      <c r="C8" s="126"/>
      <c r="D8" s="126"/>
      <c r="E8" s="1"/>
    </row>
    <row r="9" spans="1:9" x14ac:dyDescent="0.25">
      <c r="A9">
        <v>1</v>
      </c>
      <c r="B9" s="13">
        <v>0.59459459459459407</v>
      </c>
      <c r="C9" s="25" t="s">
        <v>199</v>
      </c>
      <c r="D9" s="121" t="s">
        <v>205</v>
      </c>
      <c r="E9" s="121" t="s">
        <v>5</v>
      </c>
    </row>
    <row r="10" spans="1:9" x14ac:dyDescent="0.25">
      <c r="A10" s="25">
        <v>2</v>
      </c>
      <c r="B10" s="13">
        <v>0.54054054054054002</v>
      </c>
      <c r="C10" t="s">
        <v>210</v>
      </c>
      <c r="D10" t="s">
        <v>206</v>
      </c>
      <c r="E10" t="s">
        <v>3</v>
      </c>
    </row>
    <row r="11" spans="1:9" x14ac:dyDescent="0.25">
      <c r="A11">
        <v>3</v>
      </c>
      <c r="B11" s="13">
        <v>0.51351351351351293</v>
      </c>
      <c r="C11" t="s">
        <v>211</v>
      </c>
      <c r="D11" s="111" t="s">
        <v>207</v>
      </c>
      <c r="E11" t="s">
        <v>5</v>
      </c>
    </row>
    <row r="12" spans="1:9" x14ac:dyDescent="0.25">
      <c r="A12" s="121">
        <v>4</v>
      </c>
      <c r="B12" s="13">
        <v>0.45945945945945899</v>
      </c>
      <c r="C12" t="s">
        <v>212</v>
      </c>
      <c r="D12" t="s">
        <v>208</v>
      </c>
      <c r="E12" t="s">
        <v>5</v>
      </c>
    </row>
    <row r="13" spans="1:9" x14ac:dyDescent="0.25">
      <c r="A13" s="121">
        <v>5</v>
      </c>
      <c r="B13" s="13">
        <v>0.38461538461538403</v>
      </c>
      <c r="C13" t="s">
        <v>213</v>
      </c>
      <c r="D13" t="s">
        <v>209</v>
      </c>
      <c r="E13" t="s">
        <v>5</v>
      </c>
    </row>
    <row r="14" spans="1:9" x14ac:dyDescent="0.25">
      <c r="A14" s="111"/>
    </row>
  </sheetData>
  <mergeCells count="2">
    <mergeCell ref="B8:D8"/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zoomScale="110" zoomScaleNormal="110" workbookViewId="0">
      <pane ySplit="1" topLeftCell="A2" activePane="bottomLeft" state="frozen"/>
      <selection pane="bottomLeft" activeCell="P31" sqref="P31"/>
    </sheetView>
  </sheetViews>
  <sheetFormatPr defaultColWidth="4" defaultRowHeight="15.75" x14ac:dyDescent="0.25"/>
  <cols>
    <col min="1" max="1" width="28" bestFit="1" customWidth="1"/>
    <col min="2" max="2" width="4.375" bestFit="1" customWidth="1"/>
    <col min="3" max="3" width="5" bestFit="1" customWidth="1"/>
    <col min="4" max="4" width="13" bestFit="1" customWidth="1"/>
    <col min="5" max="5" width="4.375" bestFit="1" customWidth="1"/>
    <col min="6" max="6" width="3.5" bestFit="1" customWidth="1"/>
    <col min="7" max="8" width="4.375" bestFit="1" customWidth="1"/>
    <col min="9" max="9" width="12.625" bestFit="1" customWidth="1"/>
    <col min="10" max="10" width="9.625" bestFit="1" customWidth="1"/>
    <col min="11" max="12" width="8.5" bestFit="1" customWidth="1"/>
    <col min="13" max="13" width="8.125" bestFit="1" customWidth="1"/>
    <col min="14" max="14" width="12.125" bestFit="1" customWidth="1"/>
    <col min="15" max="15" width="17.625" bestFit="1" customWidth="1"/>
    <col min="16" max="16" width="16.375" bestFit="1" customWidth="1"/>
    <col min="17" max="17" width="13.5" customWidth="1"/>
    <col min="18" max="18" width="7.125" style="22" bestFit="1" customWidth="1"/>
    <col min="19" max="19" width="11.875" bestFit="1" customWidth="1"/>
    <col min="20" max="20" width="11.375" bestFit="1" customWidth="1"/>
    <col min="21" max="21" width="12.625" bestFit="1" customWidth="1"/>
    <col min="22" max="22" width="4.375" bestFit="1" customWidth="1"/>
    <col min="23" max="23" width="10" bestFit="1" customWidth="1"/>
    <col min="24" max="24" width="12.375" bestFit="1" customWidth="1"/>
    <col min="25" max="25" width="10.375" bestFit="1" customWidth="1"/>
    <col min="27" max="27" width="5.375" customWidth="1"/>
  </cols>
  <sheetData>
    <row r="1" spans="1:27" x14ac:dyDescent="0.25">
      <c r="A1" s="3" t="s">
        <v>0</v>
      </c>
      <c r="B1" s="3" t="s">
        <v>49</v>
      </c>
      <c r="C1" s="3" t="s">
        <v>48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174</v>
      </c>
      <c r="O1" s="3" t="s">
        <v>11</v>
      </c>
      <c r="P1" s="3" t="s">
        <v>12</v>
      </c>
      <c r="Q1" s="3" t="s">
        <v>13</v>
      </c>
      <c r="R1" s="51" t="s">
        <v>27</v>
      </c>
      <c r="S1" s="9" t="s">
        <v>46</v>
      </c>
      <c r="T1" s="9" t="s">
        <v>51</v>
      </c>
      <c r="U1" s="9" t="s">
        <v>52</v>
      </c>
      <c r="V1" s="9" t="s">
        <v>56</v>
      </c>
      <c r="W1" s="9" t="s">
        <v>57</v>
      </c>
      <c r="X1" s="9" t="s">
        <v>58</v>
      </c>
      <c r="Y1" s="9" t="s">
        <v>54</v>
      </c>
      <c r="Z1" s="28" t="s">
        <v>177</v>
      </c>
      <c r="AA1" s="28" t="s">
        <v>178</v>
      </c>
    </row>
    <row r="2" spans="1:27" x14ac:dyDescent="0.25">
      <c r="I2" s="13"/>
      <c r="J2" s="6"/>
      <c r="K2" s="6"/>
      <c r="L2" s="6"/>
      <c r="M2" s="6"/>
      <c r="N2" s="36"/>
      <c r="W2" s="21"/>
      <c r="X2" s="22"/>
      <c r="Y2" s="22"/>
    </row>
    <row r="3" spans="1:27" x14ac:dyDescent="0.25">
      <c r="A3" s="29" t="s">
        <v>181</v>
      </c>
      <c r="I3" s="13"/>
      <c r="J3" s="6"/>
      <c r="K3" s="6"/>
      <c r="L3" s="6"/>
      <c r="M3" s="6"/>
      <c r="N3" s="36"/>
      <c r="W3" s="21"/>
      <c r="X3" s="22"/>
      <c r="Y3" s="22"/>
    </row>
    <row r="4" spans="1:27" x14ac:dyDescent="0.25">
      <c r="A4" s="23" t="s">
        <v>172</v>
      </c>
      <c r="I4" s="13"/>
      <c r="J4" s="6"/>
      <c r="K4" s="6"/>
      <c r="L4" s="6"/>
      <c r="M4" s="6"/>
      <c r="N4" s="36"/>
      <c r="W4" s="21"/>
      <c r="X4" s="22"/>
      <c r="Y4" s="22"/>
    </row>
    <row r="5" spans="1:27" x14ac:dyDescent="0.25">
      <c r="A5" t="s">
        <v>47</v>
      </c>
      <c r="B5">
        <v>108</v>
      </c>
      <c r="C5">
        <v>42</v>
      </c>
      <c r="D5">
        <v>155</v>
      </c>
      <c r="E5">
        <v>149</v>
      </c>
      <c r="F5">
        <v>0</v>
      </c>
      <c r="G5">
        <v>6</v>
      </c>
      <c r="H5">
        <v>595</v>
      </c>
      <c r="I5" s="13">
        <v>1</v>
      </c>
      <c r="J5" s="6">
        <v>0.99001663893510816</v>
      </c>
      <c r="K5" s="6">
        <v>0.96129032258064517</v>
      </c>
      <c r="L5" s="6">
        <v>0.99199999999999999</v>
      </c>
      <c r="M5" s="6">
        <v>0.98026315789473684</v>
      </c>
      <c r="N5" s="36">
        <v>0.72</v>
      </c>
      <c r="O5" s="36">
        <v>0</v>
      </c>
      <c r="P5" s="36">
        <v>0.72</v>
      </c>
      <c r="Q5" s="21">
        <v>0.99500831946755397</v>
      </c>
      <c r="R5" s="50">
        <v>0</v>
      </c>
      <c r="S5" t="s">
        <v>47</v>
      </c>
      <c r="T5" s="5">
        <f t="shared" ref="T5:T10" si="0">N5*150</f>
        <v>108</v>
      </c>
      <c r="U5" s="5">
        <f t="shared" ref="U5:U10" si="1">150-T5</f>
        <v>42</v>
      </c>
      <c r="V5">
        <f t="shared" ref="V5:V10" si="2">T5-B5</f>
        <v>0</v>
      </c>
      <c r="W5" s="21">
        <f t="shared" ref="W5:W10" si="3">T5/$T$5</f>
        <v>1</v>
      </c>
      <c r="X5" s="22">
        <f t="shared" ref="X5:X10" si="4">(((T5)/$T$5)*(100)) +  (100*M5) + (100*(V5/150)) - (100 * (1-J5))</f>
        <v>197.02797968298452</v>
      </c>
      <c r="Y5" s="22">
        <f t="shared" ref="Y5:Y10" si="5">(W5*(100))+(100*M5)-(100*(1-K5)*W5)-(100*(1-I5)*W5)</f>
        <v>194.15534804753821</v>
      </c>
      <c r="Z5" t="s">
        <v>180</v>
      </c>
      <c r="AA5" t="s">
        <v>180</v>
      </c>
    </row>
    <row r="6" spans="1:27" x14ac:dyDescent="0.25">
      <c r="A6" t="s">
        <v>23</v>
      </c>
      <c r="B6">
        <v>120</v>
      </c>
      <c r="C6">
        <v>30</v>
      </c>
      <c r="D6">
        <v>182</v>
      </c>
      <c r="E6">
        <v>165</v>
      </c>
      <c r="F6">
        <v>29</v>
      </c>
      <c r="G6">
        <v>17</v>
      </c>
      <c r="H6">
        <v>539</v>
      </c>
      <c r="I6" s="13">
        <v>0.85051546391752575</v>
      </c>
      <c r="J6" s="6">
        <v>0.96942446043165464</v>
      </c>
      <c r="K6" s="6">
        <v>0.90659340659340659</v>
      </c>
      <c r="L6" s="6">
        <v>0.93866666666666665</v>
      </c>
      <c r="M6" s="6">
        <v>0.87765957446808507</v>
      </c>
      <c r="N6" s="36">
        <v>0.8</v>
      </c>
      <c r="O6" s="36">
        <v>0.56666666666666665</v>
      </c>
      <c r="P6" s="36">
        <v>0.91333333333333333</v>
      </c>
      <c r="Q6" s="21">
        <v>0.99342139342139302</v>
      </c>
      <c r="R6" s="50">
        <v>2</v>
      </c>
      <c r="S6" t="s">
        <v>21</v>
      </c>
      <c r="T6" s="5">
        <f t="shared" si="0"/>
        <v>120</v>
      </c>
      <c r="U6" s="5">
        <f t="shared" si="1"/>
        <v>30</v>
      </c>
      <c r="V6">
        <f t="shared" si="2"/>
        <v>0</v>
      </c>
      <c r="W6" s="21">
        <f t="shared" si="3"/>
        <v>1.1111111111111112</v>
      </c>
      <c r="X6" s="22">
        <f t="shared" si="4"/>
        <v>195.81951460108507</v>
      </c>
      <c r="Y6" s="22">
        <f t="shared" si="5"/>
        <v>171.88916528135653</v>
      </c>
      <c r="Z6" t="s">
        <v>180</v>
      </c>
      <c r="AA6" t="s">
        <v>180</v>
      </c>
    </row>
    <row r="7" spans="1:27" x14ac:dyDescent="0.25">
      <c r="A7" t="s">
        <v>26</v>
      </c>
      <c r="B7">
        <v>118</v>
      </c>
      <c r="C7">
        <v>32</v>
      </c>
      <c r="D7">
        <v>175</v>
      </c>
      <c r="E7">
        <v>164</v>
      </c>
      <c r="F7">
        <v>18</v>
      </c>
      <c r="G7">
        <v>11</v>
      </c>
      <c r="H7">
        <v>557</v>
      </c>
      <c r="I7" s="13">
        <v>0.90109890109890112</v>
      </c>
      <c r="J7" s="6">
        <v>0.98063380281690138</v>
      </c>
      <c r="K7" s="6">
        <v>0.93714285714285717</v>
      </c>
      <c r="L7" s="6">
        <v>0.96133333333333337</v>
      </c>
      <c r="M7" s="6">
        <v>0.91876750700280108</v>
      </c>
      <c r="N7" s="36">
        <v>0.78666666666666663</v>
      </c>
      <c r="O7" s="36">
        <v>0.46875</v>
      </c>
      <c r="P7" s="36">
        <v>0.88666666666666671</v>
      </c>
      <c r="Q7" s="21">
        <v>0.99495338383417897</v>
      </c>
      <c r="R7" s="50">
        <v>2</v>
      </c>
      <c r="S7" t="s">
        <v>21</v>
      </c>
      <c r="T7" s="5">
        <f t="shared" si="0"/>
        <v>118</v>
      </c>
      <c r="U7" s="5">
        <f t="shared" si="1"/>
        <v>32</v>
      </c>
      <c r="V7">
        <f t="shared" si="2"/>
        <v>0</v>
      </c>
      <c r="W7" s="21">
        <f t="shared" si="3"/>
        <v>1.0925925925925926</v>
      </c>
      <c r="X7" s="22">
        <f t="shared" si="4"/>
        <v>199.19939024122951</v>
      </c>
      <c r="Y7" s="22">
        <f t="shared" si="5"/>
        <v>183.46242428595369</v>
      </c>
      <c r="Z7" t="s">
        <v>180</v>
      </c>
      <c r="AA7" t="s">
        <v>180</v>
      </c>
    </row>
    <row r="8" spans="1:27" x14ac:dyDescent="0.25">
      <c r="A8" t="s">
        <v>24</v>
      </c>
      <c r="B8">
        <v>125</v>
      </c>
      <c r="C8">
        <v>25</v>
      </c>
      <c r="D8">
        <v>209</v>
      </c>
      <c r="E8">
        <v>178</v>
      </c>
      <c r="F8">
        <v>13</v>
      </c>
      <c r="G8">
        <v>31</v>
      </c>
      <c r="H8">
        <v>528</v>
      </c>
      <c r="I8" s="13">
        <v>0.93193717277486909</v>
      </c>
      <c r="J8" s="6">
        <v>0.94454382826475847</v>
      </c>
      <c r="K8" s="6">
        <v>0.85167464114832536</v>
      </c>
      <c r="L8" s="6">
        <v>0.94133333333333336</v>
      </c>
      <c r="M8" s="6">
        <v>0.89</v>
      </c>
      <c r="N8" s="36">
        <v>0.83333333333333337</v>
      </c>
      <c r="O8" s="36">
        <v>0.52</v>
      </c>
      <c r="P8" s="36">
        <v>0.92</v>
      </c>
      <c r="Q8" s="21">
        <v>0.99206411565962105</v>
      </c>
      <c r="R8" s="50">
        <v>2</v>
      </c>
      <c r="S8" t="s">
        <v>21</v>
      </c>
      <c r="T8" s="5">
        <f t="shared" si="0"/>
        <v>125</v>
      </c>
      <c r="U8" s="5">
        <f t="shared" si="1"/>
        <v>25</v>
      </c>
      <c r="V8">
        <f t="shared" si="2"/>
        <v>0</v>
      </c>
      <c r="W8" s="21">
        <f t="shared" si="3"/>
        <v>1.1574074074074074</v>
      </c>
      <c r="X8" s="22">
        <f t="shared" si="4"/>
        <v>199.1951235672166</v>
      </c>
      <c r="Y8" s="22">
        <f t="shared" si="5"/>
        <v>179.69581179666605</v>
      </c>
      <c r="Z8" t="s">
        <v>180</v>
      </c>
      <c r="AA8" t="s">
        <v>180</v>
      </c>
    </row>
    <row r="9" spans="1:27" x14ac:dyDescent="0.25">
      <c r="A9" t="s">
        <v>25</v>
      </c>
      <c r="B9">
        <v>135</v>
      </c>
      <c r="C9">
        <v>15</v>
      </c>
      <c r="D9">
        <v>303</v>
      </c>
      <c r="E9">
        <v>187</v>
      </c>
      <c r="F9">
        <v>8</v>
      </c>
      <c r="G9">
        <v>114</v>
      </c>
      <c r="H9">
        <v>441</v>
      </c>
      <c r="I9" s="13">
        <v>0.95897435897435901</v>
      </c>
      <c r="J9" s="6">
        <v>0.79459459459459458</v>
      </c>
      <c r="K9" s="6">
        <v>0.62126245847176076</v>
      </c>
      <c r="L9" s="6">
        <v>0.83733333333333337</v>
      </c>
      <c r="M9" s="6">
        <v>0.75403225806451613</v>
      </c>
      <c r="N9" s="36">
        <v>0.89333333333333331</v>
      </c>
      <c r="O9" s="36">
        <v>0.4</v>
      </c>
      <c r="P9" s="36">
        <v>0.93333333333333335</v>
      </c>
      <c r="Q9" s="21">
        <v>0.99001244289093004</v>
      </c>
      <c r="R9" s="50">
        <v>2</v>
      </c>
      <c r="S9" t="s">
        <v>21</v>
      </c>
      <c r="T9" s="5">
        <f t="shared" si="0"/>
        <v>134</v>
      </c>
      <c r="U9" s="5">
        <f t="shared" si="1"/>
        <v>16</v>
      </c>
      <c r="V9">
        <f t="shared" si="2"/>
        <v>-1</v>
      </c>
      <c r="W9" s="21">
        <f t="shared" si="3"/>
        <v>1.2407407407407407</v>
      </c>
      <c r="X9" s="22">
        <f t="shared" si="4"/>
        <v>178.27009267331849</v>
      </c>
      <c r="Y9" s="22">
        <f t="shared" si="5"/>
        <v>147.39557167476647</v>
      </c>
      <c r="Z9" t="s">
        <v>180</v>
      </c>
      <c r="AA9" t="s">
        <v>180</v>
      </c>
    </row>
    <row r="10" spans="1:27" x14ac:dyDescent="0.25">
      <c r="A10" t="s">
        <v>22</v>
      </c>
      <c r="B10">
        <v>120</v>
      </c>
      <c r="C10">
        <v>30</v>
      </c>
      <c r="D10">
        <v>181</v>
      </c>
      <c r="E10">
        <v>166</v>
      </c>
      <c r="F10">
        <v>24</v>
      </c>
      <c r="G10">
        <v>15</v>
      </c>
      <c r="H10">
        <v>545</v>
      </c>
      <c r="I10" s="13">
        <v>0.87368421052631584</v>
      </c>
      <c r="J10" s="6">
        <v>0.9732142857142857</v>
      </c>
      <c r="K10" s="6">
        <v>0.91712707182320441</v>
      </c>
      <c r="L10" s="6">
        <v>0.94799999999999995</v>
      </c>
      <c r="M10" s="6">
        <v>0.89487870619946097</v>
      </c>
      <c r="N10" s="36">
        <v>0.8</v>
      </c>
      <c r="O10" s="36">
        <v>0.53333333333333333</v>
      </c>
      <c r="P10" s="36">
        <v>0.90666666666666662</v>
      </c>
      <c r="Q10" s="21">
        <v>0.99357876712328697</v>
      </c>
      <c r="R10" s="50">
        <v>2</v>
      </c>
      <c r="S10" t="s">
        <v>21</v>
      </c>
      <c r="T10" s="5">
        <f t="shared" si="0"/>
        <v>120</v>
      </c>
      <c r="U10" s="5">
        <f t="shared" si="1"/>
        <v>30</v>
      </c>
      <c r="V10">
        <f t="shared" si="2"/>
        <v>0</v>
      </c>
      <c r="W10" s="21">
        <f t="shared" si="3"/>
        <v>1.1111111111111112</v>
      </c>
      <c r="X10" s="22">
        <f t="shared" si="4"/>
        <v>197.92041030248581</v>
      </c>
      <c r="Y10" s="22">
        <f t="shared" si="5"/>
        <v>177.35579088100391</v>
      </c>
      <c r="Z10" t="s">
        <v>180</v>
      </c>
      <c r="AA10" t="s">
        <v>180</v>
      </c>
    </row>
    <row r="12" spans="1:27" x14ac:dyDescent="0.25">
      <c r="I12" s="13"/>
      <c r="J12" s="6"/>
      <c r="K12" s="6"/>
      <c r="L12" s="6"/>
      <c r="M12" s="6"/>
      <c r="N12" s="36"/>
      <c r="Q12" s="21"/>
      <c r="T12" s="5"/>
      <c r="U12" s="5"/>
      <c r="W12" s="21"/>
      <c r="X12" s="22"/>
      <c r="Y12" s="22"/>
    </row>
    <row r="13" spans="1:27" x14ac:dyDescent="0.25">
      <c r="A13" s="23" t="s">
        <v>173</v>
      </c>
      <c r="I13" s="13"/>
      <c r="J13" s="6"/>
      <c r="K13" s="6"/>
      <c r="L13" s="6"/>
      <c r="M13" s="6"/>
      <c r="N13" s="36"/>
      <c r="Q13" s="21"/>
      <c r="T13" s="5"/>
      <c r="U13" s="5"/>
      <c r="W13" s="21"/>
      <c r="X13" s="22"/>
      <c r="Y13" s="22"/>
    </row>
    <row r="14" spans="1:27" x14ac:dyDescent="0.25">
      <c r="A14" s="5" t="s">
        <v>47</v>
      </c>
      <c r="B14">
        <v>131</v>
      </c>
      <c r="C14">
        <v>19</v>
      </c>
      <c r="D14">
        <v>189</v>
      </c>
      <c r="E14">
        <v>182</v>
      </c>
      <c r="F14">
        <v>0</v>
      </c>
      <c r="G14">
        <v>7</v>
      </c>
      <c r="H14">
        <v>561</v>
      </c>
      <c r="I14" s="13">
        <v>1</v>
      </c>
      <c r="J14" s="6">
        <v>0.98767605633802813</v>
      </c>
      <c r="K14" s="6">
        <v>0.96296296296296291</v>
      </c>
      <c r="L14" s="6">
        <v>0.9906666666666667</v>
      </c>
      <c r="M14" s="6">
        <v>0.98113207547169812</v>
      </c>
      <c r="N14" s="36">
        <v>0.87333333333333329</v>
      </c>
      <c r="O14" s="37">
        <v>0</v>
      </c>
      <c r="P14" s="37">
        <v>0.87333333333333329</v>
      </c>
      <c r="Q14" s="21">
        <v>0.99383802816901401</v>
      </c>
      <c r="R14" s="53">
        <v>0</v>
      </c>
      <c r="S14" t="s">
        <v>47</v>
      </c>
      <c r="T14" s="5">
        <f t="shared" ref="T14:T19" si="6">N14*150</f>
        <v>131</v>
      </c>
      <c r="U14" s="5">
        <f t="shared" ref="U14:U19" si="7">150-T14</f>
        <v>19</v>
      </c>
      <c r="V14">
        <f t="shared" ref="V14:V19" si="8">T14-B14</f>
        <v>0</v>
      </c>
      <c r="W14" s="21">
        <f t="shared" ref="W14:W19" si="9">T14/$T$14</f>
        <v>1</v>
      </c>
      <c r="X14" s="22">
        <f t="shared" ref="X14:X19" si="10">(((T14)/$T$5)*(100)) +  (100*M14) + (100*(V14/150)) - (100 * (1-J14))</f>
        <v>218.17710947726891</v>
      </c>
      <c r="Y14" s="22">
        <f t="shared" ref="Y14:Y19" si="11">(W14*(100))+(100*M14)-(100*(1-K14)*W14)-(100*(1-I14)*W14)</f>
        <v>194.4095038434661</v>
      </c>
      <c r="Z14" t="s">
        <v>180</v>
      </c>
      <c r="AA14" t="s">
        <v>179</v>
      </c>
    </row>
    <row r="15" spans="1:27" x14ac:dyDescent="0.25">
      <c r="A15" t="s">
        <v>23</v>
      </c>
      <c r="B15">
        <v>131</v>
      </c>
      <c r="C15">
        <v>19</v>
      </c>
      <c r="D15">
        <v>200</v>
      </c>
      <c r="E15">
        <v>200</v>
      </c>
      <c r="F15">
        <v>4</v>
      </c>
      <c r="G15">
        <v>0</v>
      </c>
      <c r="H15">
        <v>546</v>
      </c>
      <c r="I15" s="13">
        <v>0.98039215686274506</v>
      </c>
      <c r="J15" s="6">
        <v>1</v>
      </c>
      <c r="K15" s="6">
        <v>1</v>
      </c>
      <c r="L15" s="6">
        <v>0.9946666666666667</v>
      </c>
      <c r="M15" s="6">
        <v>0.99009900990099009</v>
      </c>
      <c r="N15" s="36">
        <v>0.87333333333333329</v>
      </c>
      <c r="O15" s="37">
        <v>0.21052631578947367</v>
      </c>
      <c r="P15" s="37">
        <v>0.9</v>
      </c>
      <c r="Q15" s="21">
        <v>1</v>
      </c>
      <c r="R15" s="22">
        <v>2</v>
      </c>
      <c r="S15" t="s">
        <v>21</v>
      </c>
      <c r="T15" s="5">
        <f t="shared" si="6"/>
        <v>131</v>
      </c>
      <c r="U15" s="5">
        <f t="shared" si="7"/>
        <v>19</v>
      </c>
      <c r="V15">
        <f t="shared" si="8"/>
        <v>0</v>
      </c>
      <c r="W15" s="21">
        <f t="shared" si="9"/>
        <v>1</v>
      </c>
      <c r="X15" s="22">
        <f t="shared" si="10"/>
        <v>220.30619728639533</v>
      </c>
      <c r="Y15" s="22">
        <f t="shared" si="11"/>
        <v>197.04911667637353</v>
      </c>
      <c r="Z15" t="s">
        <v>180</v>
      </c>
      <c r="AA15" t="s">
        <v>179</v>
      </c>
    </row>
    <row r="16" spans="1:27" x14ac:dyDescent="0.25">
      <c r="A16" t="s">
        <v>26</v>
      </c>
      <c r="B16">
        <v>131</v>
      </c>
      <c r="C16">
        <v>19</v>
      </c>
      <c r="D16">
        <v>194</v>
      </c>
      <c r="E16">
        <v>182</v>
      </c>
      <c r="F16">
        <v>8</v>
      </c>
      <c r="G16">
        <v>12</v>
      </c>
      <c r="H16">
        <v>548</v>
      </c>
      <c r="I16" s="13">
        <v>0.95789473684210524</v>
      </c>
      <c r="J16" s="6">
        <v>0.97857142857142854</v>
      </c>
      <c r="K16" s="6">
        <v>0.93814432989690721</v>
      </c>
      <c r="L16" s="6">
        <v>0.97333333333333338</v>
      </c>
      <c r="M16" s="6">
        <v>0.94791666666666663</v>
      </c>
      <c r="N16" s="36">
        <v>0.87333333333333329</v>
      </c>
      <c r="O16" s="37">
        <v>0.31578947368421051</v>
      </c>
      <c r="P16" s="37">
        <v>0.91333333333333333</v>
      </c>
      <c r="Q16" s="21">
        <v>0.99383802816901401</v>
      </c>
      <c r="R16" s="22">
        <v>2</v>
      </c>
      <c r="S16" t="s">
        <v>21</v>
      </c>
      <c r="T16" s="5">
        <f t="shared" si="6"/>
        <v>131</v>
      </c>
      <c r="U16" s="5">
        <f t="shared" si="7"/>
        <v>19</v>
      </c>
      <c r="V16">
        <f t="shared" si="8"/>
        <v>0</v>
      </c>
      <c r="W16" s="21">
        <f t="shared" si="9"/>
        <v>1</v>
      </c>
      <c r="X16" s="22">
        <f t="shared" si="10"/>
        <v>213.94510582010582</v>
      </c>
      <c r="Y16" s="22">
        <f t="shared" si="11"/>
        <v>184.39557334056789</v>
      </c>
      <c r="Z16" t="s">
        <v>180</v>
      </c>
      <c r="AA16" t="s">
        <v>179</v>
      </c>
    </row>
    <row r="17" spans="1:27" x14ac:dyDescent="0.25">
      <c r="A17" t="s">
        <v>24</v>
      </c>
      <c r="B17">
        <v>132</v>
      </c>
      <c r="C17">
        <v>18</v>
      </c>
      <c r="D17">
        <v>228</v>
      </c>
      <c r="E17">
        <v>188</v>
      </c>
      <c r="F17">
        <v>7</v>
      </c>
      <c r="G17">
        <v>40</v>
      </c>
      <c r="H17">
        <v>515</v>
      </c>
      <c r="I17" s="13">
        <v>0.96410256410256412</v>
      </c>
      <c r="J17" s="6">
        <v>0.92792792792792789</v>
      </c>
      <c r="K17" s="6">
        <v>0.82456140350877194</v>
      </c>
      <c r="L17" s="6">
        <v>0.93733333333333335</v>
      </c>
      <c r="M17" s="6">
        <v>0.88888888888888884</v>
      </c>
      <c r="N17" s="36">
        <v>0.88</v>
      </c>
      <c r="O17" s="37">
        <v>0.3888888888888889</v>
      </c>
      <c r="P17" s="37">
        <v>0.92666666666666664</v>
      </c>
      <c r="Q17" s="21">
        <v>0.99252290452032998</v>
      </c>
      <c r="R17" s="22">
        <v>2</v>
      </c>
      <c r="S17" t="s">
        <v>21</v>
      </c>
      <c r="T17" s="5">
        <f t="shared" si="6"/>
        <v>132</v>
      </c>
      <c r="U17" s="5">
        <f t="shared" si="7"/>
        <v>18</v>
      </c>
      <c r="V17">
        <f t="shared" si="8"/>
        <v>0</v>
      </c>
      <c r="W17" s="21">
        <f t="shared" si="9"/>
        <v>1.0076335877862594</v>
      </c>
      <c r="X17" s="22">
        <f t="shared" si="10"/>
        <v>203.90390390390391</v>
      </c>
      <c r="Y17" s="22">
        <f t="shared" si="11"/>
        <v>168.35731921308454</v>
      </c>
      <c r="Z17" t="s">
        <v>180</v>
      </c>
      <c r="AA17" t="s">
        <v>179</v>
      </c>
    </row>
    <row r="18" spans="1:27" x14ac:dyDescent="0.25">
      <c r="A18" t="s">
        <v>25</v>
      </c>
      <c r="B18">
        <v>136</v>
      </c>
      <c r="C18">
        <v>14</v>
      </c>
      <c r="D18">
        <v>317</v>
      </c>
      <c r="E18">
        <v>189</v>
      </c>
      <c r="F18">
        <v>7</v>
      </c>
      <c r="G18">
        <v>128</v>
      </c>
      <c r="H18">
        <v>426</v>
      </c>
      <c r="I18" s="13">
        <v>0.9642857142857143</v>
      </c>
      <c r="J18" s="6">
        <v>0.76895306859205781</v>
      </c>
      <c r="K18" s="6">
        <v>0.59621451104100942</v>
      </c>
      <c r="L18" s="6">
        <v>0.82</v>
      </c>
      <c r="M18" s="6">
        <v>0.73684210526315785</v>
      </c>
      <c r="N18" s="36">
        <v>0.9</v>
      </c>
      <c r="O18" s="37">
        <v>0.35714285714285715</v>
      </c>
      <c r="P18" s="37">
        <v>0.93333333333333335</v>
      </c>
      <c r="Q18" s="21">
        <v>0.99208707051844303</v>
      </c>
      <c r="R18" s="22">
        <v>2</v>
      </c>
      <c r="S18" t="s">
        <v>21</v>
      </c>
      <c r="T18" s="5">
        <f t="shared" si="6"/>
        <v>135</v>
      </c>
      <c r="U18" s="5">
        <f t="shared" si="7"/>
        <v>15</v>
      </c>
      <c r="V18">
        <f t="shared" si="8"/>
        <v>-1</v>
      </c>
      <c r="W18" s="21">
        <f t="shared" si="9"/>
        <v>1.0305343511450382</v>
      </c>
      <c r="X18" s="22">
        <f t="shared" si="10"/>
        <v>174.91285071885491</v>
      </c>
      <c r="Y18" s="22">
        <f t="shared" si="11"/>
        <v>131.44568412868807</v>
      </c>
      <c r="Z18" t="s">
        <v>180</v>
      </c>
      <c r="AA18" t="s">
        <v>179</v>
      </c>
    </row>
    <row r="19" spans="1:27" x14ac:dyDescent="0.25">
      <c r="A19" t="s">
        <v>22</v>
      </c>
      <c r="B19">
        <v>131</v>
      </c>
      <c r="C19">
        <v>19</v>
      </c>
      <c r="D19">
        <v>198</v>
      </c>
      <c r="E19">
        <v>183</v>
      </c>
      <c r="F19">
        <v>7</v>
      </c>
      <c r="G19">
        <v>15</v>
      </c>
      <c r="H19">
        <v>545</v>
      </c>
      <c r="I19" s="13">
        <v>0.9631578947368421</v>
      </c>
      <c r="J19" s="6">
        <v>0.9732142857142857</v>
      </c>
      <c r="K19" s="6">
        <v>0.9242424242424242</v>
      </c>
      <c r="L19" s="6">
        <v>0.97066666666666668</v>
      </c>
      <c r="M19" s="6">
        <v>0.94329896907216493</v>
      </c>
      <c r="N19" s="36">
        <v>0.87333333333333329</v>
      </c>
      <c r="O19" s="37">
        <v>0.31578947368421051</v>
      </c>
      <c r="P19" s="37">
        <v>0.91333333333333333</v>
      </c>
      <c r="Q19" s="21">
        <v>0.99470899470899399</v>
      </c>
      <c r="R19" s="22">
        <v>2</v>
      </c>
      <c r="S19" t="s">
        <v>21</v>
      </c>
      <c r="T19" s="5">
        <f t="shared" si="6"/>
        <v>131</v>
      </c>
      <c r="U19" s="5">
        <f t="shared" si="7"/>
        <v>19</v>
      </c>
      <c r="V19">
        <f t="shared" si="8"/>
        <v>0</v>
      </c>
      <c r="W19" s="21">
        <f t="shared" si="9"/>
        <v>1</v>
      </c>
      <c r="X19" s="22">
        <f t="shared" si="10"/>
        <v>212.94762177494138</v>
      </c>
      <c r="Y19" s="22">
        <f t="shared" si="11"/>
        <v>183.06992880514312</v>
      </c>
      <c r="Z19" t="s">
        <v>180</v>
      </c>
      <c r="AA19" t="s">
        <v>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10" zoomScaleNormal="110" workbookViewId="0">
      <pane ySplit="1" topLeftCell="A2" activePane="bottomLeft" state="frozen"/>
      <selection pane="bottomLeft" activeCell="B5" sqref="B5:F10"/>
    </sheetView>
  </sheetViews>
  <sheetFormatPr defaultColWidth="4" defaultRowHeight="15.75" x14ac:dyDescent="0.25"/>
  <cols>
    <col min="1" max="1" width="28" bestFit="1" customWidth="1"/>
    <col min="2" max="2" width="6.125" bestFit="1" customWidth="1"/>
    <col min="3" max="3" width="8.5" bestFit="1" customWidth="1"/>
    <col min="4" max="4" width="8.125" bestFit="1" customWidth="1"/>
    <col min="5" max="5" width="11.125" bestFit="1" customWidth="1"/>
    <col min="6" max="6" width="6.875" bestFit="1" customWidth="1"/>
  </cols>
  <sheetData>
    <row r="1" spans="1:6" x14ac:dyDescent="0.25">
      <c r="A1" s="3" t="s">
        <v>0</v>
      </c>
      <c r="B1" s="3" t="s">
        <v>6</v>
      </c>
      <c r="C1" s="3" t="s">
        <v>8</v>
      </c>
      <c r="D1" s="3" t="s">
        <v>10</v>
      </c>
      <c r="E1" s="3" t="s">
        <v>183</v>
      </c>
      <c r="F1" s="3" t="s">
        <v>13</v>
      </c>
    </row>
    <row r="2" spans="1:6" x14ac:dyDescent="0.25">
      <c r="B2" s="13"/>
      <c r="C2" s="6"/>
      <c r="D2" s="6"/>
    </row>
    <row r="3" spans="1:6" x14ac:dyDescent="0.25">
      <c r="A3" s="29" t="s">
        <v>181</v>
      </c>
      <c r="B3" s="13"/>
      <c r="C3" s="6"/>
      <c r="D3" s="6"/>
    </row>
    <row r="4" spans="1:6" x14ac:dyDescent="0.25">
      <c r="A4" s="23" t="s">
        <v>172</v>
      </c>
      <c r="B4" s="13"/>
      <c r="C4" s="6"/>
      <c r="D4" s="6"/>
    </row>
    <row r="5" spans="1:6" x14ac:dyDescent="0.25">
      <c r="A5" t="s">
        <v>47</v>
      </c>
      <c r="B5" s="13">
        <v>1</v>
      </c>
      <c r="C5" s="6">
        <v>0.96129032258064517</v>
      </c>
      <c r="D5" s="6">
        <v>0.98026315789473684</v>
      </c>
      <c r="E5" s="36">
        <v>0.72</v>
      </c>
      <c r="F5" s="21">
        <v>0.99500831946755397</v>
      </c>
    </row>
    <row r="6" spans="1:6" x14ac:dyDescent="0.25">
      <c r="A6" t="s">
        <v>23</v>
      </c>
      <c r="B6" s="13">
        <v>0.85051546391752575</v>
      </c>
      <c r="C6" s="6">
        <v>0.90659340659340659</v>
      </c>
      <c r="D6" s="6">
        <v>0.87765957446808507</v>
      </c>
      <c r="E6" s="36">
        <v>0.91333333333333333</v>
      </c>
      <c r="F6" s="21">
        <v>0.99342139342139302</v>
      </c>
    </row>
    <row r="7" spans="1:6" x14ac:dyDescent="0.25">
      <c r="A7" t="s">
        <v>26</v>
      </c>
      <c r="B7" s="13">
        <v>0.90109890109890112</v>
      </c>
      <c r="C7" s="6">
        <v>0.93714285714285717</v>
      </c>
      <c r="D7" s="6">
        <v>0.91876750700280108</v>
      </c>
      <c r="E7" s="36">
        <v>0.88666666666666671</v>
      </c>
      <c r="F7" s="21">
        <v>0.99495338383417897</v>
      </c>
    </row>
    <row r="8" spans="1:6" x14ac:dyDescent="0.25">
      <c r="A8" t="s">
        <v>24</v>
      </c>
      <c r="B8" s="13">
        <v>0.93193717277486909</v>
      </c>
      <c r="C8" s="6">
        <v>0.85167464114832536</v>
      </c>
      <c r="D8" s="6">
        <v>0.89</v>
      </c>
      <c r="E8" s="36">
        <v>0.92</v>
      </c>
      <c r="F8" s="21">
        <v>0.99206411565962105</v>
      </c>
    </row>
    <row r="9" spans="1:6" x14ac:dyDescent="0.25">
      <c r="A9" t="s">
        <v>25</v>
      </c>
      <c r="B9" s="13">
        <v>0.95897435897435901</v>
      </c>
      <c r="C9" s="6">
        <v>0.62126245847176076</v>
      </c>
      <c r="D9" s="6">
        <v>0.75403225806451613</v>
      </c>
      <c r="E9" s="36">
        <v>0.93333333333333335</v>
      </c>
      <c r="F9" s="21">
        <v>0.99001244289093004</v>
      </c>
    </row>
    <row r="10" spans="1:6" x14ac:dyDescent="0.25">
      <c r="A10" t="s">
        <v>22</v>
      </c>
      <c r="B10" s="13">
        <v>0.87368421052631584</v>
      </c>
      <c r="C10" s="6">
        <v>0.91712707182320441</v>
      </c>
      <c r="D10" s="6">
        <v>0.89487870619946097</v>
      </c>
      <c r="E10" s="36">
        <v>0.90666666666666662</v>
      </c>
      <c r="F10" s="21">
        <v>0.99357876712328697</v>
      </c>
    </row>
    <row r="12" spans="1:6" x14ac:dyDescent="0.25">
      <c r="B12" s="13"/>
      <c r="C12" s="6"/>
      <c r="D12" s="6"/>
      <c r="F12" s="21"/>
    </row>
    <row r="13" spans="1:6" x14ac:dyDescent="0.25">
      <c r="A13" s="23" t="s">
        <v>173</v>
      </c>
      <c r="B13" s="13"/>
      <c r="C13" s="6"/>
      <c r="D13" s="6"/>
      <c r="F13" s="21"/>
    </row>
    <row r="14" spans="1:6" x14ac:dyDescent="0.25">
      <c r="A14" s="5" t="s">
        <v>47</v>
      </c>
      <c r="B14" s="13">
        <v>1</v>
      </c>
      <c r="C14" s="6">
        <v>0.96296296296296291</v>
      </c>
      <c r="D14" s="6">
        <v>0.98113207547169812</v>
      </c>
      <c r="E14" s="37">
        <v>0.87333333333333329</v>
      </c>
      <c r="F14" s="21">
        <v>0.99383802816901401</v>
      </c>
    </row>
    <row r="15" spans="1:6" x14ac:dyDescent="0.25">
      <c r="A15" t="s">
        <v>23</v>
      </c>
      <c r="B15" s="13">
        <v>0.98039215686274506</v>
      </c>
      <c r="C15" s="6">
        <v>1</v>
      </c>
      <c r="D15" s="6">
        <v>0.99009900990099009</v>
      </c>
      <c r="E15" s="37">
        <v>0.9</v>
      </c>
      <c r="F15" s="21">
        <v>1</v>
      </c>
    </row>
    <row r="16" spans="1:6" x14ac:dyDescent="0.25">
      <c r="A16" t="s">
        <v>26</v>
      </c>
      <c r="B16" s="13">
        <v>0.95789473684210524</v>
      </c>
      <c r="C16" s="6">
        <v>0.93814432989690721</v>
      </c>
      <c r="D16" s="6">
        <v>0.94791666666666663</v>
      </c>
      <c r="E16" s="37">
        <v>0.91333333333333333</v>
      </c>
      <c r="F16" s="21">
        <v>0.99383802816901401</v>
      </c>
    </row>
    <row r="17" spans="1:6" x14ac:dyDescent="0.25">
      <c r="A17" t="s">
        <v>24</v>
      </c>
      <c r="B17" s="13">
        <v>0.96410256410256412</v>
      </c>
      <c r="C17" s="6">
        <v>0.82456140350877194</v>
      </c>
      <c r="D17" s="6">
        <v>0.88888888888888884</v>
      </c>
      <c r="E17" s="37">
        <v>0.92666666666666664</v>
      </c>
      <c r="F17" s="21">
        <v>0.99252290452032998</v>
      </c>
    </row>
    <row r="18" spans="1:6" x14ac:dyDescent="0.25">
      <c r="A18" t="s">
        <v>25</v>
      </c>
      <c r="B18" s="13">
        <v>0.9642857142857143</v>
      </c>
      <c r="C18" s="6">
        <v>0.59621451104100942</v>
      </c>
      <c r="D18" s="6">
        <v>0.73684210526315785</v>
      </c>
      <c r="E18" s="37">
        <v>0.93333333333333335</v>
      </c>
      <c r="F18" s="21">
        <v>0.99208707051844303</v>
      </c>
    </row>
    <row r="19" spans="1:6" x14ac:dyDescent="0.25">
      <c r="A19" t="s">
        <v>22</v>
      </c>
      <c r="B19" s="13">
        <v>0.9631578947368421</v>
      </c>
      <c r="C19" s="6">
        <v>0.9242424242424242</v>
      </c>
      <c r="D19" s="6">
        <v>0.94329896907216493</v>
      </c>
      <c r="E19" s="37">
        <v>0.91333333333333333</v>
      </c>
      <c r="F19" s="21">
        <v>0.99470899470899399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J3" sqref="J3:J8"/>
    </sheetView>
  </sheetViews>
  <sheetFormatPr defaultColWidth="11" defaultRowHeight="15.75" x14ac:dyDescent="0.25"/>
  <cols>
    <col min="1" max="1" width="19.125" bestFit="1" customWidth="1"/>
    <col min="2" max="2" width="6.375" style="104" bestFit="1" customWidth="1"/>
    <col min="3" max="3" width="8.5" style="104" bestFit="1" customWidth="1"/>
    <col min="4" max="4" width="8.5" style="104" customWidth="1"/>
    <col min="5" max="5" width="8.125" style="104" bestFit="1" customWidth="1"/>
    <col min="6" max="6" width="9.125" style="104" bestFit="1" customWidth="1"/>
    <col min="7" max="7" width="7.375" style="104" bestFit="1" customWidth="1"/>
    <col min="8" max="8" width="6.375" style="104" bestFit="1" customWidth="1"/>
    <col min="9" max="9" width="8.5" style="104" bestFit="1" customWidth="1"/>
    <col min="10" max="10" width="8.5" style="104" customWidth="1"/>
    <col min="11" max="11" width="8.125" style="104" bestFit="1" customWidth="1"/>
    <col min="12" max="12" width="9.125" style="104" bestFit="1" customWidth="1"/>
    <col min="13" max="13" width="7.375" style="104" bestFit="1" customWidth="1"/>
  </cols>
  <sheetData>
    <row r="1" spans="1:13" x14ac:dyDescent="0.25">
      <c r="B1" s="120" t="s">
        <v>216</v>
      </c>
      <c r="C1" s="120"/>
      <c r="D1" s="120"/>
      <c r="E1" s="120"/>
      <c r="F1" s="120"/>
      <c r="G1" s="120"/>
      <c r="H1" s="120" t="s">
        <v>215</v>
      </c>
      <c r="I1" s="120"/>
      <c r="J1" s="120"/>
      <c r="K1" s="120"/>
      <c r="L1" s="120"/>
      <c r="M1" s="120"/>
    </row>
    <row r="2" spans="1:13" x14ac:dyDescent="0.25">
      <c r="A2" s="3" t="s">
        <v>0</v>
      </c>
      <c r="B2" s="106" t="s">
        <v>6</v>
      </c>
      <c r="C2" s="106" t="s">
        <v>8</v>
      </c>
      <c r="D2" s="106" t="s">
        <v>186</v>
      </c>
      <c r="E2" s="106" t="s">
        <v>10</v>
      </c>
      <c r="F2" s="106" t="s">
        <v>214</v>
      </c>
      <c r="G2" s="109" t="s">
        <v>13</v>
      </c>
      <c r="H2" s="106" t="s">
        <v>6</v>
      </c>
      <c r="I2" s="106" t="s">
        <v>8</v>
      </c>
      <c r="J2" s="106" t="s">
        <v>186</v>
      </c>
      <c r="K2" s="106" t="s">
        <v>10</v>
      </c>
      <c r="L2" s="106" t="s">
        <v>214</v>
      </c>
      <c r="M2" s="109" t="s">
        <v>13</v>
      </c>
    </row>
    <row r="3" spans="1:13" x14ac:dyDescent="0.25">
      <c r="A3" s="38" t="s">
        <v>47</v>
      </c>
      <c r="B3" s="40">
        <v>1</v>
      </c>
      <c r="C3" s="40">
        <v>1</v>
      </c>
      <c r="D3" s="128">
        <v>1</v>
      </c>
      <c r="E3" s="40">
        <v>1</v>
      </c>
      <c r="F3" s="41">
        <v>0.56000000000000005</v>
      </c>
      <c r="G3" s="43">
        <v>1</v>
      </c>
      <c r="H3" s="40">
        <v>1</v>
      </c>
      <c r="I3" s="40">
        <v>0.96296296296296291</v>
      </c>
      <c r="J3" s="40">
        <v>0.99383802816901401</v>
      </c>
      <c r="K3" s="40">
        <v>0.98113207547169812</v>
      </c>
      <c r="L3" s="41">
        <v>0.87333333333333329</v>
      </c>
      <c r="M3" s="43">
        <v>0.99383802816901401</v>
      </c>
    </row>
    <row r="4" spans="1:13" x14ac:dyDescent="0.25">
      <c r="A4" s="56" t="s">
        <v>23</v>
      </c>
      <c r="B4" s="40">
        <v>0.79220779220779225</v>
      </c>
      <c r="C4" s="58">
        <v>1</v>
      </c>
      <c r="D4" s="127">
        <v>0.89610389610389607</v>
      </c>
      <c r="E4" s="40">
        <v>0.88405797101449279</v>
      </c>
      <c r="F4" s="110">
        <v>0.70666666666666667</v>
      </c>
      <c r="G4" s="60">
        <v>1</v>
      </c>
      <c r="H4" s="58">
        <v>0.98039215686274506</v>
      </c>
      <c r="I4" s="58">
        <v>1</v>
      </c>
      <c r="J4" s="45">
        <v>0.99019607843137258</v>
      </c>
      <c r="K4" s="58">
        <v>0.99009900990099009</v>
      </c>
      <c r="L4" s="41">
        <v>0.9</v>
      </c>
      <c r="M4" s="60">
        <v>1</v>
      </c>
    </row>
    <row r="5" spans="1:13" x14ac:dyDescent="0.25">
      <c r="A5" s="56" t="s">
        <v>26</v>
      </c>
      <c r="B5" s="40">
        <v>0.67032967032967028</v>
      </c>
      <c r="C5" s="58">
        <v>1</v>
      </c>
      <c r="D5" s="127">
        <v>0.83516483516483508</v>
      </c>
      <c r="E5" s="40">
        <v>0.80263157894736847</v>
      </c>
      <c r="F5" s="110">
        <v>0.87333333333333329</v>
      </c>
      <c r="G5" s="60">
        <v>1</v>
      </c>
      <c r="H5" s="40">
        <v>0.95789473684210524</v>
      </c>
      <c r="I5" s="40">
        <v>0.93814432989690721</v>
      </c>
      <c r="J5" s="44">
        <v>0.96823308270676689</v>
      </c>
      <c r="K5" s="40">
        <v>0.94791666666666663</v>
      </c>
      <c r="L5" s="41">
        <v>0.91333333333333333</v>
      </c>
      <c r="M5" s="43">
        <v>0.99383802816901401</v>
      </c>
    </row>
    <row r="6" spans="1:13" x14ac:dyDescent="0.25">
      <c r="A6" s="56" t="s">
        <v>24</v>
      </c>
      <c r="B6" s="40">
        <v>0.66486486486486485</v>
      </c>
      <c r="C6" s="40">
        <v>0.85416666666666663</v>
      </c>
      <c r="D6" s="127">
        <v>0.81384836163597218</v>
      </c>
      <c r="E6" s="40">
        <v>0.74772036474164139</v>
      </c>
      <c r="F6" s="110">
        <v>0.91333333333333333</v>
      </c>
      <c r="G6" s="60">
        <v>1</v>
      </c>
      <c r="H6" s="40">
        <v>0.96410256410256412</v>
      </c>
      <c r="I6" s="40">
        <v>0.82456140350877194</v>
      </c>
      <c r="J6" s="44">
        <v>0.946015246015246</v>
      </c>
      <c r="K6" s="40">
        <v>0.88888888888888884</v>
      </c>
      <c r="L6" s="41">
        <v>0.92666666666666664</v>
      </c>
      <c r="M6" s="43">
        <v>0.99252290452032998</v>
      </c>
    </row>
    <row r="7" spans="1:13" x14ac:dyDescent="0.25">
      <c r="A7" s="56" t="s">
        <v>25</v>
      </c>
      <c r="B7" s="58">
        <v>0.85263157894736841</v>
      </c>
      <c r="C7" s="40">
        <v>0.70129870129870131</v>
      </c>
      <c r="D7" s="127">
        <v>0.86470864661654134</v>
      </c>
      <c r="E7" s="40">
        <v>0.76959619952494063</v>
      </c>
      <c r="F7" s="94">
        <v>0.92</v>
      </c>
      <c r="G7" s="43">
        <v>0.98799999999999999</v>
      </c>
      <c r="H7" s="40">
        <v>0.9642857142857143</v>
      </c>
      <c r="I7" s="40">
        <v>0.59621451104100942</v>
      </c>
      <c r="J7" s="44">
        <v>0.866619391438886</v>
      </c>
      <c r="K7" s="40">
        <v>0.73684210526315785</v>
      </c>
      <c r="L7" s="59">
        <v>0.93333333333333335</v>
      </c>
      <c r="M7" s="43">
        <v>0.99208707051844303</v>
      </c>
    </row>
    <row r="8" spans="1:13" x14ac:dyDescent="0.25">
      <c r="A8" s="56" t="s">
        <v>22</v>
      </c>
      <c r="B8" s="40">
        <v>0.79738562091503273</v>
      </c>
      <c r="C8" s="58">
        <v>1</v>
      </c>
      <c r="D8" s="129">
        <v>0.89869281045751637</v>
      </c>
      <c r="E8" s="58">
        <v>0.88727272727272732</v>
      </c>
      <c r="F8" s="110">
        <v>0.70666666666666667</v>
      </c>
      <c r="G8" s="60">
        <v>1</v>
      </c>
      <c r="H8" s="40">
        <v>0.9631578947368421</v>
      </c>
      <c r="I8" s="40">
        <v>0.9242424242424242</v>
      </c>
      <c r="J8" s="44">
        <v>0.9681860902255639</v>
      </c>
      <c r="K8" s="40">
        <v>0.94329896907216493</v>
      </c>
      <c r="L8" s="41">
        <v>0.91333333333333333</v>
      </c>
      <c r="M8" s="43">
        <v>0.99470899470899399</v>
      </c>
    </row>
  </sheetData>
  <mergeCells count="2">
    <mergeCell ref="B1:G1"/>
    <mergeCell ref="H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A4" workbookViewId="0">
      <selection sqref="A1:M8"/>
    </sheetView>
  </sheetViews>
  <sheetFormatPr defaultColWidth="11" defaultRowHeight="15.75" x14ac:dyDescent="0.25"/>
  <cols>
    <col min="1" max="1" width="19.125" style="111" bestFit="1" customWidth="1"/>
    <col min="2" max="2" width="6.375" bestFit="1" customWidth="1"/>
    <col min="3" max="3" width="8.5" bestFit="1" customWidth="1"/>
    <col min="4" max="4" width="8.5" customWidth="1"/>
    <col min="5" max="5" width="8.125" bestFit="1" customWidth="1"/>
    <col min="6" max="6" width="8.625" bestFit="1" customWidth="1"/>
    <col min="7" max="7" width="7.375" bestFit="1" customWidth="1"/>
    <col min="8" max="8" width="6.375" bestFit="1" customWidth="1"/>
    <col min="9" max="9" width="8.5" bestFit="1" customWidth="1"/>
    <col min="10" max="10" width="8.5" customWidth="1"/>
    <col min="11" max="11" width="8.125" bestFit="1" customWidth="1"/>
    <col min="12" max="12" width="8.625" bestFit="1" customWidth="1"/>
    <col min="13" max="13" width="7.375" bestFit="1" customWidth="1"/>
  </cols>
  <sheetData>
    <row r="1" spans="1:13" x14ac:dyDescent="0.25">
      <c r="B1" s="120" t="s">
        <v>173</v>
      </c>
      <c r="C1" s="120"/>
      <c r="D1" s="120"/>
      <c r="E1" s="120"/>
      <c r="F1" s="120"/>
      <c r="G1" s="120"/>
      <c r="H1" s="120" t="s">
        <v>184</v>
      </c>
      <c r="I1" s="120"/>
      <c r="J1" s="120"/>
      <c r="K1" s="120"/>
      <c r="L1" s="120"/>
      <c r="M1" s="120"/>
    </row>
    <row r="2" spans="1:13" x14ac:dyDescent="0.25">
      <c r="A2" s="112" t="s">
        <v>0</v>
      </c>
      <c r="B2" s="106" t="s">
        <v>6</v>
      </c>
      <c r="C2" s="106" t="s">
        <v>8</v>
      </c>
      <c r="D2" s="106" t="s">
        <v>186</v>
      </c>
      <c r="E2" s="106" t="s">
        <v>10</v>
      </c>
      <c r="F2" s="106" t="s">
        <v>217</v>
      </c>
      <c r="G2" s="109" t="s">
        <v>13</v>
      </c>
      <c r="H2" s="106" t="s">
        <v>6</v>
      </c>
      <c r="I2" s="106" t="s">
        <v>8</v>
      </c>
      <c r="J2" s="106" t="s">
        <v>186</v>
      </c>
      <c r="K2" s="106" t="s">
        <v>10</v>
      </c>
      <c r="L2" s="106" t="s">
        <v>217</v>
      </c>
      <c r="M2" s="109" t="s">
        <v>13</v>
      </c>
    </row>
    <row r="3" spans="1:13" x14ac:dyDescent="0.25">
      <c r="A3" s="113" t="s">
        <v>47</v>
      </c>
      <c r="B3" s="40">
        <v>1</v>
      </c>
      <c r="C3" s="40">
        <v>0.96296296296296291</v>
      </c>
      <c r="D3" s="40">
        <v>0.99383802816901401</v>
      </c>
      <c r="E3" s="40">
        <v>0.98113207547169812</v>
      </c>
      <c r="F3" s="41">
        <v>0.87333333333333329</v>
      </c>
      <c r="G3" s="43">
        <v>0.99383802816901401</v>
      </c>
      <c r="H3" s="40">
        <v>1</v>
      </c>
      <c r="I3" s="40">
        <v>0.96129032258064517</v>
      </c>
      <c r="J3" s="40">
        <v>0.99500831946755408</v>
      </c>
      <c r="K3" s="40">
        <v>0.98026315789473684</v>
      </c>
      <c r="L3" s="41">
        <v>0.72</v>
      </c>
      <c r="M3" s="43">
        <v>0.99500831946755397</v>
      </c>
    </row>
    <row r="4" spans="1:13" x14ac:dyDescent="0.25">
      <c r="A4" s="114" t="s">
        <v>23</v>
      </c>
      <c r="B4" s="45">
        <v>0.98039215686274506</v>
      </c>
      <c r="C4" s="45">
        <v>1</v>
      </c>
      <c r="D4" s="45">
        <v>0.99019607843137258</v>
      </c>
      <c r="E4" s="45">
        <v>0.99009900990099009</v>
      </c>
      <c r="F4" s="110">
        <v>0.9</v>
      </c>
      <c r="G4" s="48">
        <v>1</v>
      </c>
      <c r="H4" s="44">
        <v>0.85051546391752575</v>
      </c>
      <c r="I4" s="44">
        <v>0.90659340659340659</v>
      </c>
      <c r="J4" s="44">
        <v>0.90996996217459025</v>
      </c>
      <c r="K4" s="44">
        <v>0.87765957446808507</v>
      </c>
      <c r="L4" s="70">
        <v>0.91333333333333333</v>
      </c>
      <c r="M4" s="108">
        <v>0.99342139342139302</v>
      </c>
    </row>
    <row r="5" spans="1:13" x14ac:dyDescent="0.25">
      <c r="A5" s="114" t="s">
        <v>26</v>
      </c>
      <c r="B5" s="44">
        <v>0.95789473684210524</v>
      </c>
      <c r="C5" s="44">
        <v>0.93814432989690721</v>
      </c>
      <c r="D5" s="44">
        <v>0.96823308270676689</v>
      </c>
      <c r="E5" s="44">
        <v>0.94791666666666663</v>
      </c>
      <c r="F5" s="110">
        <v>0.91333333333333333</v>
      </c>
      <c r="G5" s="108">
        <v>0.99383802816901401</v>
      </c>
      <c r="H5" s="44">
        <v>0.90109890109890112</v>
      </c>
      <c r="I5" s="45">
        <v>0.93714285714285717</v>
      </c>
      <c r="J5" s="45">
        <v>0.94086635195790125</v>
      </c>
      <c r="K5" s="45">
        <v>0.91876750700280108</v>
      </c>
      <c r="L5" s="70">
        <v>0.88666666666666671</v>
      </c>
      <c r="M5" s="48">
        <v>0.99495338383417897</v>
      </c>
    </row>
    <row r="6" spans="1:13" x14ac:dyDescent="0.25">
      <c r="A6" s="114" t="s">
        <v>24</v>
      </c>
      <c r="B6" s="44">
        <v>0.96410256410256412</v>
      </c>
      <c r="C6" s="44">
        <v>0.82456140350877194</v>
      </c>
      <c r="D6" s="44">
        <v>0.946015246015246</v>
      </c>
      <c r="E6" s="44">
        <v>0.88888888888888884</v>
      </c>
      <c r="F6" s="110">
        <v>0.92666666666666664</v>
      </c>
      <c r="G6" s="108">
        <v>0.99252290452032998</v>
      </c>
      <c r="H6" s="44">
        <v>0.93193717277486909</v>
      </c>
      <c r="I6" s="44">
        <v>0.85167464114832536</v>
      </c>
      <c r="J6" s="44">
        <v>0.93824050051981378</v>
      </c>
      <c r="K6" s="44">
        <v>0.89</v>
      </c>
      <c r="L6" s="70">
        <v>0.92</v>
      </c>
      <c r="M6" s="108">
        <v>0.99206411565962105</v>
      </c>
    </row>
    <row r="7" spans="1:13" x14ac:dyDescent="0.25">
      <c r="A7" s="114" t="s">
        <v>25</v>
      </c>
      <c r="B7" s="44">
        <v>0.9642857142857143</v>
      </c>
      <c r="C7" s="44">
        <v>0.59621451104100942</v>
      </c>
      <c r="D7" s="44">
        <v>0.866619391438886</v>
      </c>
      <c r="E7" s="44">
        <v>0.73684210526315785</v>
      </c>
      <c r="F7" s="94">
        <v>0.93333333333333335</v>
      </c>
      <c r="G7" s="108">
        <v>0.99208707051844303</v>
      </c>
      <c r="H7" s="45">
        <v>0.95897435897435901</v>
      </c>
      <c r="I7" s="44">
        <v>0.62126245847176076</v>
      </c>
      <c r="J7" s="44">
        <v>0.8767844767844768</v>
      </c>
      <c r="K7" s="44">
        <v>0.75403225806451613</v>
      </c>
      <c r="L7" s="47">
        <v>0.93333333333333335</v>
      </c>
      <c r="M7" s="108">
        <v>0.99001244289093004</v>
      </c>
    </row>
    <row r="8" spans="1:13" x14ac:dyDescent="0.25">
      <c r="A8" s="114" t="s">
        <v>22</v>
      </c>
      <c r="B8" s="44">
        <v>0.9631578947368421</v>
      </c>
      <c r="C8" s="44">
        <v>0.9242424242424242</v>
      </c>
      <c r="D8" s="44">
        <v>0.9681860902255639</v>
      </c>
      <c r="E8" s="44">
        <v>0.94329896907216493</v>
      </c>
      <c r="F8" s="110">
        <v>0.91333333333333333</v>
      </c>
      <c r="G8" s="108">
        <v>0.99470899470899399</v>
      </c>
      <c r="H8" s="44">
        <v>0.87368421052631584</v>
      </c>
      <c r="I8" s="44">
        <v>0.91712707182320441</v>
      </c>
      <c r="J8" s="44">
        <v>0.92344924812030071</v>
      </c>
      <c r="K8" s="44">
        <v>0.89487870619946097</v>
      </c>
      <c r="L8" s="70">
        <v>0.90666666666666662</v>
      </c>
      <c r="M8" s="108">
        <v>0.99357876712328697</v>
      </c>
    </row>
  </sheetData>
  <mergeCells count="2">
    <mergeCell ref="B1:G1"/>
    <mergeCell ref="H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F16" sqref="F16"/>
    </sheetView>
  </sheetViews>
  <sheetFormatPr defaultColWidth="11" defaultRowHeight="15.75" x14ac:dyDescent="0.25"/>
  <cols>
    <col min="1" max="1" width="19.125" style="111" bestFit="1" customWidth="1"/>
    <col min="2" max="2" width="6.375" bestFit="1" customWidth="1"/>
    <col min="3" max="3" width="8.5" bestFit="1" customWidth="1"/>
    <col min="4" max="4" width="8.5" customWidth="1"/>
    <col min="5" max="5" width="8.125" bestFit="1" customWidth="1"/>
    <col min="6" max="6" width="8.625" bestFit="1" customWidth="1"/>
    <col min="7" max="7" width="7.375" bestFit="1" customWidth="1"/>
    <col min="8" max="8" width="6.375" bestFit="1" customWidth="1"/>
    <col min="9" max="9" width="8.5" bestFit="1" customWidth="1"/>
    <col min="10" max="10" width="8.5" customWidth="1"/>
    <col min="11" max="11" width="8.125" bestFit="1" customWidth="1"/>
    <col min="12" max="12" width="8.625" bestFit="1" customWidth="1"/>
    <col min="13" max="13" width="7.375" bestFit="1" customWidth="1"/>
  </cols>
  <sheetData>
    <row r="1" spans="1:13" x14ac:dyDescent="0.25">
      <c r="B1" s="120" t="s">
        <v>173</v>
      </c>
      <c r="C1" s="120"/>
      <c r="D1" s="120"/>
      <c r="E1" s="120"/>
      <c r="F1" s="120"/>
      <c r="G1" s="120"/>
      <c r="H1" s="120" t="s">
        <v>184</v>
      </c>
      <c r="I1" s="120"/>
      <c r="J1" s="120"/>
      <c r="K1" s="120"/>
      <c r="L1" s="120"/>
      <c r="M1" s="120"/>
    </row>
    <row r="2" spans="1:13" x14ac:dyDescent="0.25">
      <c r="A2" s="112" t="s">
        <v>0</v>
      </c>
      <c r="B2" s="106" t="s">
        <v>6</v>
      </c>
      <c r="C2" s="106" t="s">
        <v>8</v>
      </c>
      <c r="D2" s="106" t="s">
        <v>186</v>
      </c>
      <c r="E2" s="106" t="s">
        <v>10</v>
      </c>
      <c r="F2" s="106" t="s">
        <v>217</v>
      </c>
      <c r="G2" s="109" t="s">
        <v>13</v>
      </c>
      <c r="H2" s="106" t="s">
        <v>6</v>
      </c>
      <c r="I2" s="106" t="s">
        <v>8</v>
      </c>
      <c r="J2" s="106" t="s">
        <v>186</v>
      </c>
      <c r="K2" s="106" t="s">
        <v>10</v>
      </c>
      <c r="L2" s="106" t="s">
        <v>217</v>
      </c>
      <c r="M2" s="109" t="s">
        <v>13</v>
      </c>
    </row>
    <row r="3" spans="1:13" x14ac:dyDescent="0.25">
      <c r="A3" s="113" t="s">
        <v>47</v>
      </c>
      <c r="B3" s="40">
        <v>1</v>
      </c>
      <c r="C3" s="40">
        <v>0.96296296296296291</v>
      </c>
      <c r="D3" s="40">
        <v>0.99383802816901401</v>
      </c>
      <c r="E3" s="40">
        <v>0.98113207547169812</v>
      </c>
      <c r="F3" s="41">
        <v>0.87333333333333329</v>
      </c>
      <c r="G3" s="43">
        <v>0.99383802816901401</v>
      </c>
      <c r="H3" s="40">
        <v>1</v>
      </c>
      <c r="I3" s="40">
        <v>0.96129032258064517</v>
      </c>
      <c r="J3" s="40">
        <v>0.99500831946755408</v>
      </c>
      <c r="K3" s="40">
        <v>0.98026315789473684</v>
      </c>
      <c r="L3" s="41">
        <v>0.72</v>
      </c>
      <c r="M3" s="43">
        <v>0.99500831946755397</v>
      </c>
    </row>
    <row r="4" spans="1:13" x14ac:dyDescent="0.25">
      <c r="A4" s="114" t="s">
        <v>23</v>
      </c>
      <c r="B4" s="45">
        <v>0.98039215686274506</v>
      </c>
      <c r="C4" s="45">
        <v>1</v>
      </c>
      <c r="D4" s="45">
        <v>0.99019607843137258</v>
      </c>
      <c r="E4" s="45">
        <v>0.99009900990099009</v>
      </c>
      <c r="F4" s="110">
        <v>0.9</v>
      </c>
      <c r="G4" s="48">
        <v>1</v>
      </c>
      <c r="H4" s="44">
        <v>0.85051546391752575</v>
      </c>
      <c r="I4" s="44">
        <v>0.90659340659340659</v>
      </c>
      <c r="J4" s="44">
        <v>0.90996996217459025</v>
      </c>
      <c r="K4" s="44">
        <v>0.87765957446808507</v>
      </c>
      <c r="L4" s="70">
        <v>0.91333333333333333</v>
      </c>
      <c r="M4" s="108">
        <v>0.99342139342139302</v>
      </c>
    </row>
    <row r="5" spans="1:13" x14ac:dyDescent="0.25">
      <c r="A5" s="114" t="s">
        <v>26</v>
      </c>
      <c r="B5" s="44">
        <v>0.95789473684210524</v>
      </c>
      <c r="C5" s="44">
        <v>0.93814432989690721</v>
      </c>
      <c r="D5" s="44">
        <v>0.96823308270676689</v>
      </c>
      <c r="E5" s="44">
        <v>0.94791666666666663</v>
      </c>
      <c r="F5" s="110">
        <v>0.91333333333333333</v>
      </c>
      <c r="G5" s="108">
        <v>0.99383802816901401</v>
      </c>
      <c r="H5" s="44">
        <v>0.90109890109890112</v>
      </c>
      <c r="I5" s="45">
        <v>0.93714285714285717</v>
      </c>
      <c r="J5" s="45">
        <v>0.94086635195790125</v>
      </c>
      <c r="K5" s="45">
        <v>0.91876750700280108</v>
      </c>
      <c r="L5" s="70">
        <v>0.88666666666666671</v>
      </c>
      <c r="M5" s="48">
        <v>0.99495338383417897</v>
      </c>
    </row>
    <row r="6" spans="1:13" x14ac:dyDescent="0.25">
      <c r="A6" s="114" t="s">
        <v>24</v>
      </c>
      <c r="B6" s="44">
        <v>0.96410256410256412</v>
      </c>
      <c r="C6" s="44">
        <v>0.82456140350877194</v>
      </c>
      <c r="D6" s="44">
        <v>0.946015246015246</v>
      </c>
      <c r="E6" s="44">
        <v>0.88888888888888884</v>
      </c>
      <c r="F6" s="110">
        <v>0.92666666666666664</v>
      </c>
      <c r="G6" s="108">
        <v>0.99252290452032998</v>
      </c>
      <c r="H6" s="44">
        <v>0.93193717277486909</v>
      </c>
      <c r="I6" s="44">
        <v>0.85167464114832536</v>
      </c>
      <c r="J6" s="44">
        <v>0.93824050051981378</v>
      </c>
      <c r="K6" s="44">
        <v>0.89</v>
      </c>
      <c r="L6" s="70">
        <v>0.92</v>
      </c>
      <c r="M6" s="108">
        <v>0.99206411565962105</v>
      </c>
    </row>
    <row r="7" spans="1:13" x14ac:dyDescent="0.25">
      <c r="A7" s="114" t="s">
        <v>25</v>
      </c>
      <c r="B7" s="44">
        <v>0.9642857142857143</v>
      </c>
      <c r="C7" s="44">
        <v>0.59621451104100942</v>
      </c>
      <c r="D7" s="44">
        <v>0.866619391438886</v>
      </c>
      <c r="E7" s="44">
        <v>0.73684210526315785</v>
      </c>
      <c r="F7" s="94">
        <v>0.93333333333333335</v>
      </c>
      <c r="G7" s="108">
        <v>0.99208707051844303</v>
      </c>
      <c r="H7" s="45">
        <v>0.95897435897435901</v>
      </c>
      <c r="I7" s="44">
        <v>0.62126245847176076</v>
      </c>
      <c r="J7" s="44">
        <v>0.8767844767844768</v>
      </c>
      <c r="K7" s="44">
        <v>0.75403225806451613</v>
      </c>
      <c r="L7" s="47">
        <v>0.93333333333333335</v>
      </c>
      <c r="M7" s="108">
        <v>0.99001244289093004</v>
      </c>
    </row>
    <row r="8" spans="1:13" x14ac:dyDescent="0.25">
      <c r="A8" s="114" t="s">
        <v>22</v>
      </c>
      <c r="B8" s="44">
        <v>0.9631578947368421</v>
      </c>
      <c r="C8" s="44">
        <v>0.9242424242424242</v>
      </c>
      <c r="D8" s="44">
        <v>0.9681860902255639</v>
      </c>
      <c r="E8" s="44">
        <v>0.94329896907216493</v>
      </c>
      <c r="F8" s="110">
        <v>0.91333333333333333</v>
      </c>
      <c r="G8" s="108">
        <v>0.99470899470899399</v>
      </c>
      <c r="H8" s="44">
        <v>0.87368421052631584</v>
      </c>
      <c r="I8" s="44">
        <v>0.91712707182320441</v>
      </c>
      <c r="J8" s="44">
        <v>0.92344924812030071</v>
      </c>
      <c r="K8" s="44">
        <v>0.89487870619946097</v>
      </c>
      <c r="L8" s="70">
        <v>0.90666666666666662</v>
      </c>
      <c r="M8" s="108">
        <v>0.99357876712328697</v>
      </c>
    </row>
  </sheetData>
  <mergeCells count="2">
    <mergeCell ref="B1:G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3</vt:i4>
      </vt:variant>
    </vt:vector>
  </HeadingPairs>
  <TitlesOfParts>
    <vt:vector size="14" baseType="lpstr">
      <vt:lpstr>Combined</vt:lpstr>
      <vt:lpstr>No PP, clean</vt:lpstr>
      <vt:lpstr>Without Stop Words</vt:lpstr>
      <vt:lpstr>Example candidate matches</vt:lpstr>
      <vt:lpstr>Table 2</vt:lpstr>
      <vt:lpstr>Table 2 (2)</vt:lpstr>
      <vt:lpstr>Table 3</vt:lpstr>
      <vt:lpstr>Table 4</vt:lpstr>
      <vt:lpstr>Table 5</vt:lpstr>
      <vt:lpstr>AMIA Abstract</vt:lpstr>
      <vt:lpstr>Common Misspellings</vt:lpstr>
      <vt:lpstr>Chart1</vt:lpstr>
      <vt:lpstr>Chart1 (2)</vt:lpstr>
      <vt:lpstr>Chart1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Joshua Butler, MD, MHI</cp:lastModifiedBy>
  <cp:lastPrinted>2020-07-13T17:51:57Z</cp:lastPrinted>
  <dcterms:created xsi:type="dcterms:W3CDTF">2020-03-25T17:49:11Z</dcterms:created>
  <dcterms:modified xsi:type="dcterms:W3CDTF">2020-08-17T18:41:19Z</dcterms:modified>
</cp:coreProperties>
</file>