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lexChen/Desktop/"/>
    </mc:Choice>
  </mc:AlternateContent>
  <bookViews>
    <workbookView xWindow="0" yWindow="460" windowWidth="25600" windowHeight="14180" tabRatio="500" activeTab="2"/>
  </bookViews>
  <sheets>
    <sheet name="Raw data" sheetId="1" r:id="rId1"/>
    <sheet name="工作表2" sheetId="2" r:id="rId2"/>
    <sheet name="工作表3"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5" i="2" l="1"/>
  <c r="R5" i="2"/>
  <c r="N5" i="2"/>
  <c r="S5" i="2"/>
  <c r="M6" i="2"/>
  <c r="R6" i="2"/>
  <c r="N6" i="2"/>
  <c r="S6" i="2"/>
  <c r="B37" i="2"/>
  <c r="C37" i="2"/>
  <c r="D32" i="2"/>
  <c r="M7" i="2"/>
  <c r="R7" i="2"/>
  <c r="P7" i="2"/>
  <c r="D31" i="2"/>
  <c r="N7" i="2"/>
  <c r="S7" i="2"/>
  <c r="O8" i="2"/>
  <c r="B46" i="2"/>
  <c r="C46" i="2"/>
  <c r="E41" i="2"/>
  <c r="M8" i="2"/>
  <c r="R8" i="2"/>
  <c r="P8" i="2"/>
  <c r="E40" i="2"/>
  <c r="N8" i="2"/>
  <c r="S8" i="2"/>
  <c r="O9" i="2"/>
  <c r="B55" i="2"/>
  <c r="C55" i="2"/>
  <c r="E50" i="2"/>
  <c r="M9" i="2"/>
  <c r="R9" i="2"/>
  <c r="P9" i="2"/>
  <c r="E49" i="2"/>
  <c r="N9" i="2"/>
  <c r="S9" i="2"/>
  <c r="O10" i="2"/>
  <c r="D59" i="2"/>
  <c r="M10" i="2"/>
  <c r="R10" i="2"/>
  <c r="P10" i="2"/>
  <c r="D58" i="2"/>
  <c r="N10" i="2"/>
  <c r="S10" i="2"/>
  <c r="O11" i="2"/>
  <c r="B73" i="2"/>
  <c r="E68" i="2"/>
  <c r="M11" i="2"/>
  <c r="R11" i="2"/>
  <c r="P11" i="2"/>
  <c r="E67" i="2"/>
  <c r="N11" i="2"/>
  <c r="S11" i="2"/>
  <c r="O12" i="2"/>
  <c r="B82" i="2"/>
  <c r="E77" i="2"/>
  <c r="M12" i="2"/>
  <c r="R12" i="2"/>
  <c r="P12" i="2"/>
  <c r="E76" i="2"/>
  <c r="N12" i="2"/>
  <c r="S12" i="2"/>
  <c r="O13" i="2"/>
  <c r="F89" i="2"/>
  <c r="M13" i="2"/>
  <c r="R13" i="2"/>
  <c r="P13" i="2"/>
  <c r="F88" i="2"/>
  <c r="N13" i="2"/>
  <c r="S13" i="2"/>
  <c r="N4" i="2"/>
  <c r="S4" i="2"/>
  <c r="M4" i="2"/>
  <c r="R4" i="2"/>
  <c r="G5" i="3"/>
  <c r="G6" i="3"/>
  <c r="G7" i="3"/>
  <c r="G8" i="3"/>
  <c r="G9" i="3"/>
  <c r="G10" i="3"/>
  <c r="G11" i="3"/>
  <c r="G12" i="3"/>
  <c r="G13" i="3"/>
  <c r="G4" i="3"/>
  <c r="F90" i="2"/>
  <c r="F91" i="2"/>
  <c r="F92" i="2"/>
  <c r="F93" i="2"/>
  <c r="F94" i="2"/>
  <c r="F95" i="2"/>
  <c r="E82" i="2"/>
  <c r="E81" i="2"/>
  <c r="E80" i="2"/>
  <c r="E79" i="2"/>
  <c r="E78" i="2"/>
  <c r="E73" i="2"/>
  <c r="E72" i="2"/>
  <c r="E71" i="2"/>
  <c r="E70" i="2"/>
  <c r="E69" i="2"/>
  <c r="D64" i="2"/>
  <c r="D63" i="2"/>
  <c r="D62" i="2"/>
  <c r="D61" i="2"/>
  <c r="D60" i="2"/>
  <c r="E51" i="2"/>
  <c r="E52" i="2"/>
  <c r="E53" i="2"/>
  <c r="E54" i="2"/>
  <c r="E55" i="2"/>
  <c r="E46" i="2"/>
  <c r="E45" i="2"/>
  <c r="E44" i="2"/>
  <c r="E43" i="2"/>
  <c r="E42" i="2"/>
  <c r="D37" i="2"/>
  <c r="D36" i="2"/>
  <c r="D35" i="2"/>
  <c r="D34" i="2"/>
  <c r="D33" i="2"/>
</calcChain>
</file>

<file path=xl/sharedStrings.xml><?xml version="1.0" encoding="utf-8"?>
<sst xmlns="http://schemas.openxmlformats.org/spreadsheetml/2006/main" count="334" uniqueCount="129">
  <si>
    <t>本國籍感染人類免疫缺乏病毒者依危險因子統計表</t>
  </si>
  <si>
    <t>危險因子</t>
  </si>
  <si>
    <t>本月通報數</t>
  </si>
  <si>
    <t>本年個案數</t>
  </si>
  <si>
    <t>2020年個案數</t>
  </si>
  <si>
    <t>2019年個案數</t>
  </si>
  <si>
    <t>歷年累計個案數 ※1</t>
  </si>
  <si>
    <t>女</t>
  </si>
  <si>
    <t>男</t>
  </si>
  <si>
    <t>總計(%)</t>
  </si>
  <si>
    <t>異性間不安全性行為</t>
  </si>
  <si>
    <t>3 (3.23% )</t>
  </si>
  <si>
    <t>45 (8.08% )</t>
  </si>
  <si>
    <t>157 (11.3% )</t>
  </si>
  <si>
    <t>199 (11.38% )</t>
  </si>
  <si>
    <t>6,411 (15.42% )</t>
  </si>
  <si>
    <t>男男間不安全性行為</t>
  </si>
  <si>
    <t>52 (55.91% )</t>
  </si>
  <si>
    <t>439 (78.82% )</t>
  </si>
  <si>
    <t>1,161 (83.59% )</t>
  </si>
  <si>
    <t>1,481 (84.73% )</t>
  </si>
  <si>
    <t>27,456 (66.04% )</t>
  </si>
  <si>
    <t>注射藥癮者</t>
  </si>
  <si>
    <t>0 (0% )</t>
  </si>
  <si>
    <t>11 (1.97% )</t>
  </si>
  <si>
    <t>23 (1.66% )</t>
  </si>
  <si>
    <t>24 (1.37% )</t>
  </si>
  <si>
    <t>7,129 (17.15% )</t>
  </si>
  <si>
    <t>接受輸血感染 ※2</t>
  </si>
  <si>
    <t>76 (0.18% )</t>
  </si>
  <si>
    <t>母子垂直感染</t>
  </si>
  <si>
    <t>2 (0.11% )</t>
  </si>
  <si>
    <t>36 (0.09% )</t>
  </si>
  <si>
    <t>不詳 ※3</t>
  </si>
  <si>
    <t>38 (40.86% )</t>
  </si>
  <si>
    <t>62 (11.13% )</t>
  </si>
  <si>
    <t>48 (3.46% )</t>
  </si>
  <si>
    <t>42 (2.4% )</t>
  </si>
  <si>
    <t>466 (1.12% )</t>
  </si>
  <si>
    <t>總計</t>
  </si>
  <si>
    <t>93 (100% )</t>
  </si>
  <si>
    <t>557 (100% )</t>
  </si>
  <si>
    <t>1,389 (100% )</t>
  </si>
  <si>
    <t>1,748 (100% )</t>
  </si>
  <si>
    <t>41,575 (100% )</t>
  </si>
  <si>
    <t>※1：含發病數
※2：含53位1997年以前因輸血感染愛滋病毒之血友病人
※3：不詳(尚在疫調中)
※4：性別以確診通報時之性別計算。</t>
  </si>
  <si>
    <t>2021五月</t>
    <phoneticPr fontId="3" type="noConversion"/>
  </si>
  <si>
    <t>2018 12月統計</t>
    <phoneticPr fontId="3" type="noConversion"/>
  </si>
  <si>
    <t>2015 12月統計</t>
    <phoneticPr fontId="3" type="noConversion"/>
  </si>
  <si>
    <t>https://www.cdc.gov.tw/Category/Page/rCV9N1rGUz9wNr8lggsh2Q</t>
    <phoneticPr fontId="3" type="noConversion"/>
  </si>
  <si>
    <t>2018</t>
    <phoneticPr fontId="3" type="noConversion"/>
  </si>
  <si>
    <t>2017</t>
    <phoneticPr fontId="3" type="noConversion"/>
  </si>
  <si>
    <t>2016</t>
    <phoneticPr fontId="3" type="noConversion"/>
  </si>
  <si>
    <t>截至2021五月底</t>
    <phoneticPr fontId="3" type="noConversion"/>
  </si>
  <si>
    <t>2015</t>
    <phoneticPr fontId="3" type="noConversion"/>
  </si>
  <si>
    <t>2014</t>
    <phoneticPr fontId="3" type="noConversion"/>
  </si>
  <si>
    <t>2013</t>
    <phoneticPr fontId="3" type="noConversion"/>
  </si>
  <si>
    <t>(雙性間未計入男男間不安全性行為</t>
    <phoneticPr fontId="3" type="noConversion"/>
  </si>
  <si>
    <r>
      <rPr>
        <b/>
        <sz val="14"/>
        <color rgb="FF000000"/>
        <rFont val="標楷體"/>
        <family val="3"/>
        <charset val="136"/>
      </rPr>
      <t>台灣地區本國籍感染人類免疫缺乏病毒者依危險因子統計表</t>
    </r>
  </si>
  <si>
    <r>
      <rPr>
        <sz val="13"/>
        <color rgb="FF000000"/>
        <rFont val="標楷體"/>
        <family val="3"/>
        <charset val="136"/>
      </rPr>
      <t>危險因子</t>
    </r>
  </si>
  <si>
    <r>
      <t>12</t>
    </r>
    <r>
      <rPr>
        <sz val="13"/>
        <color rgb="FF000000"/>
        <rFont val="標楷體"/>
        <family val="3"/>
        <charset val="136"/>
      </rPr>
      <t>月份通報數</t>
    </r>
  </si>
  <si>
    <r>
      <t>2012</t>
    </r>
    <r>
      <rPr>
        <sz val="13"/>
        <color rgb="FF000000"/>
        <rFont val="標楷體"/>
        <family val="3"/>
        <charset val="136"/>
      </rPr>
      <t>年個案數</t>
    </r>
  </si>
  <si>
    <r>
      <rPr>
        <sz val="13"/>
        <color rgb="FF000000"/>
        <rFont val="標楷體"/>
        <family val="3"/>
        <charset val="136"/>
      </rPr>
      <t>累積個案數※</t>
    </r>
    <r>
      <rPr>
        <sz val="13"/>
        <color rgb="FF000000"/>
        <rFont val="Times New Roman"/>
        <family val="1"/>
      </rPr>
      <t>1</t>
    </r>
  </si>
  <si>
    <r>
      <rPr>
        <sz val="13"/>
        <color rgb="FF000000"/>
        <rFont val="標楷體"/>
        <family val="3"/>
        <charset val="136"/>
      </rPr>
      <t>女</t>
    </r>
  </si>
  <si>
    <r>
      <rPr>
        <sz val="13"/>
        <color rgb="FF000000"/>
        <rFont val="標楷體"/>
        <family val="3"/>
        <charset val="136"/>
      </rPr>
      <t>男</t>
    </r>
  </si>
  <si>
    <r>
      <rPr>
        <sz val="13"/>
        <color rgb="FF000000"/>
        <rFont val="標楷體"/>
        <family val="3"/>
        <charset val="136"/>
      </rPr>
      <t>總計</t>
    </r>
  </si>
  <si>
    <r>
      <rPr>
        <sz val="13"/>
        <color rgb="FF000000"/>
        <rFont val="標楷體"/>
        <family val="3"/>
        <charset val="136"/>
      </rPr>
      <t>百分比</t>
    </r>
  </si>
  <si>
    <r>
      <rPr>
        <sz val="13"/>
        <color rgb="FF000000"/>
        <rFont val="標楷體"/>
        <family val="3"/>
        <charset val="136"/>
      </rPr>
      <t>異性間</t>
    </r>
    <r>
      <rPr>
        <sz val="13"/>
        <color rgb="FF000000"/>
        <rFont val="標楷體"/>
        <family val="3"/>
        <charset val="136"/>
      </rPr>
      <t xml:space="preserve">
不安全性行為</t>
    </r>
  </si>
  <si>
    <r>
      <rPr>
        <sz val="13"/>
        <color rgb="FF000000"/>
        <rFont val="標楷體"/>
        <family val="3"/>
        <charset val="136"/>
      </rPr>
      <t>同性間</t>
    </r>
    <r>
      <rPr>
        <sz val="13"/>
        <color rgb="FF000000"/>
        <rFont val="標楷體"/>
        <family val="3"/>
        <charset val="136"/>
      </rPr>
      <t xml:space="preserve">
不安全性行為</t>
    </r>
  </si>
  <si>
    <r>
      <rPr>
        <sz val="13"/>
        <color rgb="FF000000"/>
        <rFont val="標楷體"/>
        <family val="3"/>
        <charset val="136"/>
      </rPr>
      <t>雙性間</t>
    </r>
    <r>
      <rPr>
        <sz val="13"/>
        <color rgb="FF000000"/>
        <rFont val="標楷體"/>
        <family val="3"/>
        <charset val="136"/>
      </rPr>
      <t xml:space="preserve">
不安全性行為</t>
    </r>
  </si>
  <si>
    <r>
      <rPr>
        <sz val="13"/>
        <color rgb="FF000000"/>
        <rFont val="標楷體"/>
        <family val="3"/>
        <charset val="136"/>
      </rPr>
      <t>注射藥癮者</t>
    </r>
  </si>
  <si>
    <r>
      <rPr>
        <sz val="13"/>
        <color rgb="FF000000"/>
        <rFont val="標楷體"/>
        <family val="3"/>
        <charset val="136"/>
      </rPr>
      <t>接受輸血感染※</t>
    </r>
    <r>
      <rPr>
        <sz val="13"/>
        <color rgb="FF000000"/>
        <rFont val="Times New Roman"/>
        <family val="1"/>
      </rPr>
      <t>3</t>
    </r>
  </si>
  <si>
    <r>
      <rPr>
        <sz val="13"/>
        <color rgb="FF000000"/>
        <rFont val="標楷體"/>
        <family val="3"/>
        <charset val="136"/>
      </rPr>
      <t>母子垂直感染</t>
    </r>
  </si>
  <si>
    <r>
      <rPr>
        <sz val="13"/>
        <color rgb="FF000000"/>
        <rFont val="標楷體"/>
        <family val="3"/>
        <charset val="136"/>
      </rPr>
      <t>不詳</t>
    </r>
    <r>
      <rPr>
        <sz val="10"/>
        <color rgb="FF000000"/>
        <rFont val="標楷體"/>
        <family val="3"/>
        <charset val="136"/>
      </rPr>
      <t>※</t>
    </r>
    <r>
      <rPr>
        <sz val="10"/>
        <color rgb="FF000000"/>
        <rFont val="Times New Roman"/>
        <family val="1"/>
      </rPr>
      <t>2</t>
    </r>
  </si>
  <si>
    <r>
      <rPr>
        <sz val="12"/>
        <color rgb="FF000000"/>
        <rFont val="標楷體"/>
        <family val="3"/>
        <charset val="136"/>
      </rP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</si>
  <si>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rPr>
        <sz val="12"/>
        <color rgb="FF000000"/>
        <rFont val="標楷體"/>
        <family val="3"/>
        <charset val="136"/>
      </rP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</si>
  <si>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</si>
  <si>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2012 12月統計</t>
    <phoneticPr fontId="3" type="noConversion"/>
  </si>
  <si>
    <t>台灣地區本國籍感染人類免疫缺乏病毒者依危險因子統計表</t>
  </si>
  <si>
    <t>12月份通報數</t>
  </si>
  <si>
    <r>
      <t>累積個案數※</t>
    </r>
    <r>
      <rPr>
        <sz val="12"/>
        <color rgb="FF000000"/>
        <rFont val="Times New Roman"/>
        <family val="1"/>
      </rPr>
      <t>1</t>
    </r>
  </si>
  <si>
    <t>百分比</t>
  </si>
  <si>
    <t>異性間
不安全性行為</t>
  </si>
  <si>
    <t>同性間
不安全性行為</t>
  </si>
  <si>
    <t>雙性間
不安全性行為</t>
  </si>
  <si>
    <t>接受輸血感染※3</t>
  </si>
  <si>
    <r>
      <t>不詳※</t>
    </r>
    <r>
      <rPr>
        <sz val="12"/>
        <color rgb="FF000000"/>
        <rFont val="Times New Roman"/>
        <family val="1"/>
      </rPr>
      <t>2</t>
    </r>
  </si>
  <si>
    <r>
      <t>※</t>
    </r>
    <r>
      <rPr>
        <sz val="12"/>
        <color rgb="FF000000"/>
        <rFont val="Times New Roman"/>
        <family val="1"/>
      </rPr>
      <t>1</t>
    </r>
    <r>
      <rPr>
        <sz val="12"/>
        <color rgb="FF000000"/>
        <rFont val="標楷體"/>
        <family val="3"/>
        <charset val="136"/>
      </rPr>
      <t>：含發病數</t>
    </r>
    <r>
      <rPr>
        <sz val="12"/>
        <color rgb="FF000000"/>
        <rFont val="Times New Roman"/>
        <family val="1"/>
      </rPr>
      <t xml:space="preserve"> </t>
    </r>
  </si>
  <si>
    <r>
      <t>※</t>
    </r>
    <r>
      <rPr>
        <sz val="12"/>
        <color rgb="FF000000"/>
        <rFont val="Times New Roman"/>
        <family val="1"/>
      </rPr>
      <t>2</t>
    </r>
    <r>
      <rPr>
        <sz val="12"/>
        <color rgb="FF000000"/>
        <rFont val="標楷體"/>
        <family val="3"/>
        <charset val="136"/>
      </rPr>
      <t>：不詳</t>
    </r>
    <r>
      <rPr>
        <sz val="12"/>
        <color rgb="FF000000"/>
        <rFont val="Times New Roman"/>
        <family val="1"/>
      </rPr>
      <t>(</t>
    </r>
    <r>
      <rPr>
        <sz val="12"/>
        <color rgb="FF000000"/>
        <rFont val="標楷體"/>
        <family val="3"/>
        <charset val="136"/>
      </rPr>
      <t>尚在疫調中</t>
    </r>
    <r>
      <rPr>
        <sz val="12"/>
        <color rgb="FF000000"/>
        <rFont val="Times New Roman"/>
        <family val="1"/>
      </rPr>
      <t xml:space="preserve">) </t>
    </r>
  </si>
  <si>
    <r>
      <rPr>
        <sz val="12"/>
        <color rgb="FF000000"/>
        <rFont val="標楷體"/>
        <family val="3"/>
        <charset val="136"/>
      </rPr>
      <t>※</t>
    </r>
    <r>
      <rPr>
        <sz val="12"/>
        <color rgb="FF000000"/>
        <rFont val="Times New Roman"/>
        <family val="1"/>
      </rPr>
      <t>3</t>
    </r>
    <r>
      <rPr>
        <sz val="12"/>
        <color rgb="FF000000"/>
        <rFont val="標楷體"/>
        <family val="3"/>
        <charset val="136"/>
      </rPr>
      <t>：含</t>
    </r>
    <r>
      <rPr>
        <sz val="12"/>
        <color rgb="FF000000"/>
        <rFont val="Times New Roman"/>
        <family val="1"/>
      </rPr>
      <t>53</t>
    </r>
    <r>
      <rPr>
        <sz val="12"/>
        <color rgb="FF000000"/>
        <rFont val="標楷體"/>
        <family val="3"/>
        <charset val="136"/>
      </rPr>
      <t>位</t>
    </r>
    <r>
      <rPr>
        <sz val="12"/>
        <color rgb="FF000000"/>
        <rFont val="Times New Roman"/>
        <family val="1"/>
      </rPr>
      <t>1997</t>
    </r>
    <r>
      <rPr>
        <sz val="12"/>
        <color rgb="FF000000"/>
        <rFont val="標楷體"/>
        <family val="3"/>
        <charset val="136"/>
      </rPr>
      <t>年以前因輸血感染愛滋病毒之血友病人。</t>
    </r>
  </si>
  <si>
    <t>Pr_男男不安全性行為</t>
  </si>
  <si>
    <t>Pr_男男不安全性行為</t>
    <phoneticPr fontId="3" type="noConversion"/>
  </si>
  <si>
    <t>Pr_異性不安全性行為</t>
  </si>
  <si>
    <t>Pr_異性不安全性行為</t>
    <phoneticPr fontId="3" type="noConversion"/>
  </si>
  <si>
    <t>N_男男不安全性行為</t>
  </si>
  <si>
    <t>N_男男不安全性行為</t>
    <phoneticPr fontId="3" type="noConversion"/>
  </si>
  <si>
    <t>N_異性不安全性行為</t>
  </si>
  <si>
    <t>N_異性不安全性行為</t>
    <phoneticPr fontId="3" type="noConversion"/>
  </si>
  <si>
    <t>新冠疫情期間</t>
  </si>
  <si>
    <t>新冠疫情期間</t>
    <phoneticPr fontId="3" type="noConversion"/>
  </si>
  <si>
    <t>Yes</t>
  </si>
  <si>
    <t>Yes</t>
    <phoneticPr fontId="3" type="noConversion"/>
  </si>
  <si>
    <t>Yes</t>
    <phoneticPr fontId="3" type="noConversion"/>
  </si>
  <si>
    <t>十二月</t>
  </si>
  <si>
    <t>十二月</t>
    <phoneticPr fontId="3" type="noConversion"/>
  </si>
  <si>
    <t>No</t>
  </si>
  <si>
    <t>No</t>
    <phoneticPr fontId="3" type="noConversion"/>
  </si>
  <si>
    <t>https://www.cdc.gov.tw/Category/Page/rCV9N1rGUz9wNr8lggsh2Q</t>
    <phoneticPr fontId="3" type="noConversion"/>
  </si>
  <si>
    <t>母體總數</t>
    <phoneticPr fontId="3" type="noConversion"/>
  </si>
  <si>
    <t>t 檢定：兩個母體平均數差的檢定，假設變異數不相等</t>
  </si>
  <si>
    <t>平均數</t>
  </si>
  <si>
    <t>變異數</t>
  </si>
  <si>
    <t>觀察值個數</t>
  </si>
  <si>
    <t>假設的均數差</t>
  </si>
  <si>
    <t>自由度</t>
  </si>
  <si>
    <t>t 統計</t>
  </si>
  <si>
    <t>P(T&lt;=t) 單尾</t>
  </si>
  <si>
    <t>臨界值：單尾</t>
  </si>
  <si>
    <t>P(T&lt;=t) 雙尾</t>
  </si>
  <si>
    <t>臨界值：雙尾</t>
  </si>
  <si>
    <t>Pr_男男不安全性行為</t>
    <phoneticPr fontId="3" type="noConversion"/>
  </si>
  <si>
    <t>假設檢定：</t>
    <phoneticPr fontId="3" type="noConversion"/>
  </si>
  <si>
    <t>*** (1%顯著水準)</t>
    <phoneticPr fontId="3" type="noConversion"/>
  </si>
  <si>
    <t>1. 疫情期間HIV感染數大幅下降(不論男女)</t>
    <phoneticPr fontId="3" type="noConversion"/>
  </si>
  <si>
    <t>2. 男男之間不安全性行為不論比例上或人數上遠超於異性是不爭之事實(假設檢定亦為統計顯著),即便在新冠爆發後佔比仍居高不下</t>
    <phoneticPr fontId="3" type="noConversion"/>
  </si>
  <si>
    <t>3. 2015年度以前之統計“雙性間未計入男男間不安全性行為”且不詳者多為男同性戀，實際上之統計數及佔比可能更高</t>
    <phoneticPr fontId="3" type="noConversion"/>
  </si>
  <si>
    <t>Some Fact</t>
    <phoneticPr fontId="3" type="noConversion"/>
  </si>
  <si>
    <t>原始資料來源（衛福部疾管署）：</t>
    <phoneticPr fontId="3" type="noConversion"/>
  </si>
  <si>
    <t>2021年度資料截至五月底, Pr表示族群佔母體數比例, N為族群觀察值個數</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</si>
</sst>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 &quot;"/>
  </numFmts>
  <fonts count="24" x14ac:knownFonts="1">
    <font>
      <sz val="12"/>
      <color theme="1"/>
      <name val="新細明體"/>
      <family val="2"/>
      <charset val="136"/>
      <scheme val="minor"/>
    </font>
    <font>
      <sz val="12"/>
      <color theme="1"/>
      <name val="新細明體"/>
      <family val="2"/>
      <charset val="136"/>
      <scheme val="minor"/>
    </font>
    <font>
      <sz val="6"/>
      <color rgb="FF000000"/>
      <name val="Arial"/>
      <family val="2"/>
    </font>
    <font>
      <sz val="9"/>
      <name val="新細明體"/>
      <family val="2"/>
      <charset val="136"/>
      <scheme val="minor"/>
    </font>
    <font>
      <b/>
      <sz val="11"/>
      <color rgb="FF000000"/>
      <name val="MingLiU"/>
      <family val="3"/>
    </font>
    <font>
      <sz val="10"/>
      <color rgb="FF000000"/>
      <name val="MingLiU"/>
      <family val="3"/>
    </font>
    <font>
      <sz val="8"/>
      <color rgb="FF000000"/>
      <name val="MingLiU"/>
      <family val="3"/>
    </font>
    <font>
      <sz val="9"/>
      <color rgb="FF000000"/>
      <name val="MingLiU"/>
      <family val="3"/>
    </font>
    <font>
      <sz val="12"/>
      <color rgb="FF000000"/>
      <name val="Arial"/>
      <family val="2"/>
    </font>
    <font>
      <u/>
      <sz val="12"/>
      <color theme="10"/>
      <name val="新細明體"/>
      <family val="2"/>
      <charset val="136"/>
      <scheme val="minor"/>
    </font>
    <font>
      <sz val="12"/>
      <color rgb="FF000000"/>
      <name val="MingLiU"/>
      <family val="3"/>
    </font>
    <font>
      <b/>
      <sz val="14"/>
      <color rgb="FF000000"/>
      <name val="Times New Roman"/>
      <family val="1"/>
    </font>
    <font>
      <b/>
      <sz val="14"/>
      <color rgb="FF000000"/>
      <name val="標楷體"/>
      <family val="3"/>
      <charset val="136"/>
    </font>
    <font>
      <sz val="13"/>
      <color rgb="FF000000"/>
      <name val="Times New Roman"/>
      <family val="1"/>
    </font>
    <font>
      <sz val="13"/>
      <color rgb="FF000000"/>
      <name val="標楷體"/>
      <family val="3"/>
      <charset val="136"/>
    </font>
    <font>
      <sz val="12"/>
      <color rgb="FF000000"/>
      <name val="Times New Roman"/>
      <family val="1"/>
    </font>
    <font>
      <sz val="10"/>
      <color rgb="FF000000"/>
      <name val="標楷體"/>
      <family val="3"/>
      <charset val="136"/>
    </font>
    <font>
      <sz val="10"/>
      <color rgb="FF000000"/>
      <name val="Times New Roman"/>
      <family val="1"/>
    </font>
    <font>
      <sz val="12"/>
      <color rgb="FF000000"/>
      <name val="標楷體"/>
      <family val="3"/>
      <charset val="136"/>
    </font>
    <font>
      <sz val="12"/>
      <color theme="1"/>
      <name val="黑體-繁 細體"/>
      <family val="3"/>
      <charset val="136"/>
    </font>
    <font>
      <u/>
      <sz val="12"/>
      <color theme="10"/>
      <name val="黑體-繁 細體"/>
      <charset val="136"/>
    </font>
    <font>
      <i/>
      <sz val="12"/>
      <color theme="1"/>
      <name val="黑體-繁 細體"/>
      <charset val="136"/>
    </font>
    <font>
      <sz val="12"/>
      <color rgb="FFFF0000"/>
      <name val="黑體-繁 細體"/>
      <charset val="136"/>
    </font>
    <font>
      <b/>
      <sz val="12"/>
      <color rgb="FFFF0000"/>
      <name val="黑體-繁 細體"/>
      <charset val="136"/>
    </font>
  </fonts>
  <fills count="10">
    <fill>
      <patternFill patternType="none"/>
    </fill>
    <fill>
      <patternFill patternType="gray125"/>
    </fill>
    <fill>
      <patternFill patternType="solid">
        <fgColor rgb="FFFFFFFF"/>
        <bgColor rgb="FFFFFFFF"/>
      </patternFill>
    </fill>
    <fill>
      <patternFill patternType="solid">
        <fgColor rgb="FF99CCFF"/>
        <bgColor rgb="FF99CCFF"/>
      </patternFill>
    </fill>
    <fill>
      <patternFill patternType="solid">
        <fgColor rgb="FF99CC00"/>
        <bgColor rgb="FF99CC00"/>
      </patternFill>
    </fill>
    <fill>
      <patternFill patternType="solid">
        <fgColor rgb="FFFF99CC"/>
        <bgColor rgb="FFFF99CC"/>
      </patternFill>
    </fill>
    <fill>
      <patternFill patternType="solid">
        <fgColor rgb="FFFFFF99"/>
        <bgColor rgb="FFFFFF99"/>
      </patternFill>
    </fill>
    <fill>
      <patternFill patternType="solid">
        <fgColor rgb="FF92D050"/>
        <bgColor rgb="FF92D050"/>
      </patternFill>
    </fill>
    <fill>
      <patternFill patternType="solid">
        <fgColor rgb="FFFFFF00"/>
        <bgColor indexed="64"/>
      </patternFill>
    </fill>
    <fill>
      <patternFill patternType="solid">
        <fgColor theme="0"/>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style="medium">
        <color auto="1"/>
      </top>
      <bottom/>
      <diagonal/>
    </border>
    <border>
      <left/>
      <right/>
      <top/>
      <bottom style="medium">
        <color auto="1"/>
      </bottom>
      <diagonal/>
    </border>
    <border>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thin">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thin">
        <color auto="1"/>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2" borderId="0" xfId="0" applyFont="1" applyFill="1" applyAlignment="1">
      <alignment horizontal="left"/>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0" fontId="6" fillId="2" borderId="4" xfId="0" applyFont="1" applyFill="1" applyBorder="1" applyAlignment="1">
      <alignment horizontal="center" vertical="center"/>
    </xf>
    <xf numFmtId="0" fontId="6" fillId="2" borderId="7" xfId="0" applyFont="1" applyFill="1" applyBorder="1" applyAlignment="1">
      <alignment horizontal="center" vertical="center"/>
    </xf>
    <xf numFmtId="0" fontId="8" fillId="2" borderId="0" xfId="0" applyFont="1" applyFill="1" applyAlignment="1">
      <alignment horizontal="left"/>
    </xf>
    <xf numFmtId="0" fontId="9" fillId="0" borderId="0" xfId="2"/>
    <xf numFmtId="0" fontId="0" fillId="0" borderId="0" xfId="0" applyFont="1"/>
    <xf numFmtId="49" fontId="10" fillId="4" borderId="4" xfId="0" applyNumberFormat="1" applyFont="1" applyFill="1" applyBorder="1" applyAlignment="1">
      <alignment horizontal="center"/>
    </xf>
    <xf numFmtId="0" fontId="10" fillId="2" borderId="4" xfId="0" applyFont="1" applyFill="1" applyBorder="1" applyAlignment="1">
      <alignment horizontal="center" vertical="center"/>
    </xf>
    <xf numFmtId="0" fontId="10" fillId="2" borderId="7" xfId="0" applyFont="1" applyFill="1" applyBorder="1" applyAlignment="1">
      <alignment horizontal="center" vertical="center"/>
    </xf>
    <xf numFmtId="49" fontId="10" fillId="5" borderId="4" xfId="0" applyNumberFormat="1" applyFont="1" applyFill="1" applyBorder="1" applyAlignment="1">
      <alignment horizontal="center"/>
    </xf>
    <xf numFmtId="49" fontId="5" fillId="2" borderId="17"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4" xfId="0" applyNumberFormat="1" applyFont="1" applyFill="1" applyBorder="1" applyAlignment="1">
      <alignment vertical="center" wrapText="1"/>
    </xf>
    <xf numFmtId="49" fontId="5" fillId="2" borderId="11" xfId="0" applyNumberFormat="1" applyFont="1" applyFill="1" applyBorder="1" applyAlignment="1">
      <alignment vertical="center"/>
    </xf>
    <xf numFmtId="0" fontId="10" fillId="2" borderId="4" xfId="0" applyNumberFormat="1"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13" fillId="7" borderId="24" xfId="0" applyFont="1" applyFill="1" applyBorder="1" applyAlignment="1">
      <alignment horizontal="center" vertical="center" wrapText="1"/>
    </xf>
    <xf numFmtId="0" fontId="13" fillId="7" borderId="24" xfId="0" applyFont="1" applyFill="1" applyBorder="1" applyAlignment="1">
      <alignment horizontal="center" vertical="center"/>
    </xf>
    <xf numFmtId="0" fontId="13" fillId="6"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176" fontId="13" fillId="0" borderId="4" xfId="0" applyNumberFormat="1" applyFont="1" applyBorder="1" applyAlignment="1">
      <alignment horizontal="center" vertical="center"/>
    </xf>
    <xf numFmtId="10" fontId="13" fillId="0" borderId="4" xfId="0" applyNumberFormat="1" applyFont="1" applyBorder="1" applyAlignment="1">
      <alignment horizontal="center" vertical="center"/>
    </xf>
    <xf numFmtId="10" fontId="13" fillId="0" borderId="5" xfId="0" applyNumberFormat="1" applyFont="1" applyBorder="1" applyAlignment="1">
      <alignment horizontal="center" vertical="center"/>
    </xf>
    <xf numFmtId="176" fontId="13" fillId="0" borderId="4" xfId="0" applyNumberFormat="1" applyFont="1" applyBorder="1" applyAlignment="1">
      <alignment horizontal="center"/>
    </xf>
    <xf numFmtId="10" fontId="13" fillId="0" borderId="4" xfId="0" applyNumberFormat="1" applyFont="1" applyBorder="1" applyAlignment="1">
      <alignment horizontal="center"/>
    </xf>
    <xf numFmtId="10" fontId="13" fillId="0" borderId="5" xfId="0" applyNumberFormat="1" applyFont="1" applyBorder="1" applyAlignment="1">
      <alignment horizontal="center"/>
    </xf>
    <xf numFmtId="0" fontId="15" fillId="0" borderId="4" xfId="0" applyFont="1" applyBorder="1" applyAlignment="1">
      <alignment horizontal="center"/>
    </xf>
    <xf numFmtId="176" fontId="13" fillId="0" borderId="7" xfId="0" applyNumberFormat="1" applyFont="1" applyBorder="1" applyAlignment="1">
      <alignment horizontal="center"/>
    </xf>
    <xf numFmtId="3" fontId="13" fillId="0" borderId="7" xfId="0" applyNumberFormat="1" applyFont="1" applyBorder="1" applyAlignment="1">
      <alignment horizontal="center"/>
    </xf>
    <xf numFmtId="10" fontId="13" fillId="0" borderId="7" xfId="0" applyNumberFormat="1" applyFont="1" applyBorder="1" applyAlignment="1">
      <alignment horizontal="center"/>
    </xf>
    <xf numFmtId="10" fontId="13" fillId="0" borderId="10" xfId="0" applyNumberFormat="1" applyFont="1" applyBorder="1" applyAlignment="1">
      <alignment horizontal="center"/>
    </xf>
    <xf numFmtId="0" fontId="15"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vertical="center"/>
    </xf>
    <xf numFmtId="0" fontId="18" fillId="3" borderId="24" xfId="0" applyFont="1" applyFill="1" applyBorder="1" applyAlignment="1">
      <alignment horizontal="center" vertical="center" wrapText="1"/>
    </xf>
    <xf numFmtId="0" fontId="18" fillId="3" borderId="24" xfId="0" applyFont="1" applyFill="1" applyBorder="1" applyAlignment="1">
      <alignment horizontal="center" vertical="center"/>
    </xf>
    <xf numFmtId="0" fontId="18" fillId="6" borderId="24" xfId="0" applyFont="1" applyFill="1" applyBorder="1" applyAlignment="1">
      <alignment horizontal="center" vertical="center" wrapText="1"/>
    </xf>
    <xf numFmtId="0" fontId="18" fillId="6" borderId="24" xfId="0" applyFont="1" applyFill="1" applyBorder="1" applyAlignment="1">
      <alignment horizontal="center" vertical="center"/>
    </xf>
    <xf numFmtId="0" fontId="18" fillId="6" borderId="25" xfId="0" applyFont="1" applyFill="1" applyBorder="1" applyAlignment="1">
      <alignment horizontal="center" vertical="center"/>
    </xf>
    <xf numFmtId="0" fontId="15" fillId="0" borderId="4" xfId="0" applyFont="1" applyBorder="1" applyAlignment="1">
      <alignment horizontal="center" vertical="center"/>
    </xf>
    <xf numFmtId="10" fontId="15" fillId="0" borderId="4" xfId="0" applyNumberFormat="1" applyFont="1" applyBorder="1" applyAlignment="1">
      <alignment horizontal="center" vertical="center"/>
    </xf>
    <xf numFmtId="3" fontId="15" fillId="0" borderId="4" xfId="0" applyNumberFormat="1" applyFont="1" applyBorder="1" applyAlignment="1">
      <alignment horizontal="center" vertical="center"/>
    </xf>
    <xf numFmtId="176" fontId="15" fillId="0" borderId="4" xfId="0" applyNumberFormat="1" applyFont="1" applyBorder="1" applyAlignment="1">
      <alignment horizontal="center" vertical="center"/>
    </xf>
    <xf numFmtId="10" fontId="15" fillId="0" borderId="5" xfId="0" applyNumberFormat="1" applyFont="1" applyBorder="1" applyAlignment="1">
      <alignment horizontal="center" vertical="center"/>
    </xf>
    <xf numFmtId="10" fontId="15" fillId="0" borderId="4" xfId="0" applyNumberFormat="1" applyFont="1" applyBorder="1" applyAlignment="1">
      <alignment horizontal="center"/>
    </xf>
    <xf numFmtId="3" fontId="15" fillId="0" borderId="4" xfId="0" applyNumberFormat="1" applyFont="1" applyBorder="1" applyAlignment="1">
      <alignment horizontal="center"/>
    </xf>
    <xf numFmtId="176" fontId="15" fillId="0" borderId="4" xfId="0" applyNumberFormat="1" applyFont="1" applyBorder="1" applyAlignment="1">
      <alignment horizontal="center"/>
    </xf>
    <xf numFmtId="10" fontId="15" fillId="0" borderId="5" xfId="0" applyNumberFormat="1" applyFont="1" applyBorder="1" applyAlignment="1">
      <alignment horizontal="center"/>
    </xf>
    <xf numFmtId="0" fontId="15" fillId="0" borderId="7" xfId="0" applyFont="1" applyBorder="1" applyAlignment="1">
      <alignment horizontal="center"/>
    </xf>
    <xf numFmtId="3" fontId="15" fillId="0" borderId="7" xfId="0" applyNumberFormat="1" applyFont="1" applyBorder="1" applyAlignment="1">
      <alignment horizontal="center"/>
    </xf>
    <xf numFmtId="10" fontId="15" fillId="0" borderId="7" xfId="0" applyNumberFormat="1" applyFont="1" applyBorder="1" applyAlignment="1">
      <alignment horizontal="center"/>
    </xf>
    <xf numFmtId="176" fontId="15" fillId="0" borderId="7" xfId="0" applyNumberFormat="1" applyFont="1" applyBorder="1" applyAlignment="1">
      <alignment horizontal="center"/>
    </xf>
    <xf numFmtId="10" fontId="15" fillId="0" borderId="10" xfId="0" applyNumberFormat="1" applyFont="1" applyBorder="1" applyAlignment="1">
      <alignment horizontal="center"/>
    </xf>
    <xf numFmtId="10" fontId="0" fillId="0" borderId="0" xfId="1" applyNumberFormat="1" applyFont="1"/>
    <xf numFmtId="0" fontId="0" fillId="0" borderId="0" xfId="0" applyFont="1" applyAlignment="1">
      <alignment horizontal="center"/>
    </xf>
    <xf numFmtId="0" fontId="0" fillId="0" borderId="0" xfId="0" applyNumberFormat="1" applyFont="1" applyAlignment="1">
      <alignment horizontal="center"/>
    </xf>
    <xf numFmtId="0" fontId="0" fillId="0" borderId="0" xfId="1" applyNumberFormat="1" applyFont="1" applyAlignment="1">
      <alignment horizontal="center"/>
    </xf>
    <xf numFmtId="176" fontId="0" fillId="0" borderId="0" xfId="0" applyNumberFormat="1" applyFont="1" applyAlignment="1">
      <alignment horizontal="center"/>
    </xf>
    <xf numFmtId="0" fontId="19" fillId="0" borderId="0" xfId="0" applyFont="1"/>
    <xf numFmtId="0" fontId="22" fillId="8" borderId="0" xfId="0" applyFont="1" applyFill="1" applyBorder="1" applyAlignment="1"/>
    <xf numFmtId="0" fontId="21" fillId="9" borderId="28" xfId="0" applyFont="1" applyFill="1" applyBorder="1" applyAlignment="1">
      <alignment horizontal="center"/>
    </xf>
    <xf numFmtId="0" fontId="19" fillId="9" borderId="0" xfId="0" applyFont="1" applyFill="1" applyBorder="1" applyAlignment="1"/>
    <xf numFmtId="0" fontId="19" fillId="9" borderId="27" xfId="0" applyFont="1" applyFill="1" applyBorder="1" applyAlignment="1"/>
    <xf numFmtId="0" fontId="19" fillId="9" borderId="26" xfId="0" applyFont="1" applyFill="1" applyBorder="1"/>
    <xf numFmtId="0" fontId="19" fillId="9" borderId="30" xfId="0" applyFont="1" applyFill="1" applyBorder="1"/>
    <xf numFmtId="0" fontId="19" fillId="9" borderId="31" xfId="0" applyFont="1" applyFill="1" applyBorder="1" applyAlignment="1">
      <alignment horizontal="center"/>
    </xf>
    <xf numFmtId="0" fontId="19" fillId="9" borderId="0" xfId="1" applyNumberFormat="1" applyFont="1" applyFill="1" applyBorder="1" applyAlignment="1">
      <alignment horizontal="center"/>
    </xf>
    <xf numFmtId="0" fontId="19" fillId="9" borderId="0" xfId="0" applyFont="1" applyFill="1" applyBorder="1" applyAlignment="1">
      <alignment horizontal="center"/>
    </xf>
    <xf numFmtId="0" fontId="19" fillId="9" borderId="0" xfId="0" applyFont="1" applyFill="1" applyBorder="1"/>
    <xf numFmtId="0" fontId="19" fillId="9" borderId="32" xfId="0" applyFont="1" applyFill="1" applyBorder="1"/>
    <xf numFmtId="0" fontId="20" fillId="9" borderId="0" xfId="2" applyFont="1" applyFill="1" applyBorder="1"/>
    <xf numFmtId="0" fontId="21" fillId="9" borderId="33" xfId="0" applyFont="1" applyFill="1" applyBorder="1" applyAlignment="1">
      <alignment horizontal="center"/>
    </xf>
    <xf numFmtId="0" fontId="19" fillId="9" borderId="32" xfId="0" applyFont="1" applyFill="1" applyBorder="1" applyAlignment="1"/>
    <xf numFmtId="0" fontId="19" fillId="9" borderId="31" xfId="0" applyFont="1" applyFill="1" applyBorder="1"/>
    <xf numFmtId="0" fontId="19" fillId="9" borderId="34" xfId="0" applyFont="1" applyFill="1" applyBorder="1" applyAlignment="1"/>
    <xf numFmtId="0" fontId="22" fillId="9" borderId="31" xfId="0" applyFont="1" applyFill="1" applyBorder="1"/>
    <xf numFmtId="0" fontId="22" fillId="9" borderId="0" xfId="0" applyFont="1" applyFill="1" applyBorder="1"/>
    <xf numFmtId="0" fontId="22" fillId="9" borderId="35" xfId="0" applyFont="1" applyFill="1" applyBorder="1"/>
    <xf numFmtId="0" fontId="22" fillId="9" borderId="27" xfId="0" applyFont="1" applyFill="1" applyBorder="1"/>
    <xf numFmtId="0" fontId="19" fillId="9" borderId="27" xfId="0" applyFont="1" applyFill="1" applyBorder="1"/>
    <xf numFmtId="0" fontId="19" fillId="9" borderId="34" xfId="0" applyFont="1" applyFill="1" applyBorder="1"/>
    <xf numFmtId="0" fontId="19" fillId="9" borderId="29" xfId="0" applyFont="1" applyFill="1" applyBorder="1"/>
    <xf numFmtId="0" fontId="21" fillId="9" borderId="36" xfId="0" applyFont="1" applyFill="1" applyBorder="1" applyAlignment="1">
      <alignment horizontal="center"/>
    </xf>
    <xf numFmtId="0" fontId="19" fillId="9" borderId="31" xfId="0" applyFont="1" applyFill="1" applyBorder="1" applyAlignment="1"/>
    <xf numFmtId="0" fontId="22" fillId="8" borderId="31" xfId="0" applyFont="1" applyFill="1" applyBorder="1" applyAlignment="1"/>
    <xf numFmtId="0" fontId="19" fillId="9" borderId="35" xfId="0" applyFont="1" applyFill="1" applyBorder="1" applyAlignment="1"/>
    <xf numFmtId="0" fontId="18" fillId="0" borderId="6" xfId="0" applyFont="1" applyFill="1" applyBorder="1" applyAlignment="1">
      <alignment horizontal="center" vertical="center" wrapText="1"/>
    </xf>
    <xf numFmtId="0" fontId="18" fillId="0" borderId="9" xfId="0" applyFont="1" applyFill="1" applyBorder="1" applyAlignment="1">
      <alignment horizontal="center" vertical="center"/>
    </xf>
    <xf numFmtId="0" fontId="18" fillId="0" borderId="18" xfId="0" applyFont="1" applyFill="1" applyBorder="1" applyAlignment="1">
      <alignment horizontal="left" vertical="center"/>
    </xf>
    <xf numFmtId="0" fontId="18" fillId="0" borderId="0" xfId="0" applyFont="1" applyAlignment="1">
      <alignment horizontal="left" vertical="center"/>
    </xf>
    <xf numFmtId="0" fontId="13" fillId="0" borderId="6" xfId="0" applyFont="1" applyFill="1" applyBorder="1" applyAlignment="1">
      <alignment horizontal="center" vertical="center" wrapText="1"/>
    </xf>
    <xf numFmtId="0" fontId="13" fillId="0" borderId="9"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0" xfId="0" applyFont="1" applyAlignment="1">
      <alignment horizontal="left" vertical="center"/>
    </xf>
    <xf numFmtId="0" fontId="12" fillId="0" borderId="23"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3" borderId="2" xfId="0" applyFont="1" applyFill="1" applyBorder="1" applyAlignment="1">
      <alignment horizontal="center" vertical="center" wrapText="1"/>
    </xf>
    <xf numFmtId="0" fontId="18" fillId="6" borderId="3" xfId="0" applyFont="1" applyFill="1" applyBorder="1" applyAlignment="1">
      <alignment horizontal="center" vertical="center" wrapText="1"/>
    </xf>
    <xf numFmtId="176" fontId="6" fillId="2" borderId="8" xfId="0" applyNumberFormat="1" applyFont="1" applyFill="1" applyBorder="1" applyAlignment="1">
      <alignment horizontal="center" vertical="center"/>
    </xf>
    <xf numFmtId="49" fontId="6" fillId="2" borderId="10" xfId="0" applyNumberFormat="1" applyFont="1" applyFill="1" applyBorder="1" applyAlignment="1">
      <alignment horizontal="center" vertical="center"/>
    </xf>
    <xf numFmtId="0" fontId="7" fillId="2" borderId="0" xfId="0" applyFont="1" applyFill="1" applyAlignment="1">
      <alignment horizontal="left" vertical="center" wrapText="1"/>
    </xf>
    <xf numFmtId="0" fontId="11" fillId="0" borderId="23" xfId="0" applyFont="1" applyFill="1" applyBorder="1" applyAlignment="1">
      <alignment horizontal="center" vertical="center"/>
    </xf>
    <xf numFmtId="0" fontId="13" fillId="0"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3" fillId="6" borderId="3" xfId="0" applyFont="1" applyFill="1" applyBorder="1" applyAlignment="1">
      <alignment horizontal="center" vertical="center"/>
    </xf>
    <xf numFmtId="49" fontId="6" fillId="2" borderId="4" xfId="0" applyNumberFormat="1" applyFont="1" applyFill="1" applyBorder="1" applyAlignment="1">
      <alignment horizontal="center" vertical="center"/>
    </xf>
    <xf numFmtId="49" fontId="6" fillId="2" borderId="5" xfId="0" applyNumberFormat="1" applyFont="1" applyFill="1" applyBorder="1" applyAlignment="1">
      <alignment horizontal="center" vertical="center"/>
    </xf>
    <xf numFmtId="49" fontId="5" fillId="2" borderId="11" xfId="0" applyNumberFormat="1" applyFont="1" applyFill="1" applyBorder="1" applyAlignment="1">
      <alignment horizontal="center" vertical="center"/>
    </xf>
    <xf numFmtId="49" fontId="5" fillId="2" borderId="12" xfId="0" applyNumberFormat="1" applyFont="1" applyFill="1" applyBorder="1" applyAlignment="1">
      <alignment horizontal="center" vertical="center"/>
    </xf>
    <xf numFmtId="49" fontId="5" fillId="2" borderId="13" xfId="0" applyNumberFormat="1" applyFont="1" applyFill="1" applyBorder="1" applyAlignment="1">
      <alignment horizontal="center" vertical="center"/>
    </xf>
    <xf numFmtId="49" fontId="6" fillId="2" borderId="7" xfId="0" applyNumberFormat="1" applyFont="1" applyFill="1" applyBorder="1" applyAlignment="1">
      <alignment horizontal="center" vertical="center"/>
    </xf>
    <xf numFmtId="176" fontId="6" fillId="2" borderId="7" xfId="0" applyNumberFormat="1" applyFont="1" applyFill="1" applyBorder="1" applyAlignment="1">
      <alignment horizontal="center" vertical="center"/>
    </xf>
    <xf numFmtId="49" fontId="5" fillId="2" borderId="14"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16" xfId="0" applyNumberFormat="1" applyFont="1" applyFill="1" applyBorder="1" applyAlignment="1">
      <alignment horizontal="center" vertical="center" wrapText="1"/>
    </xf>
    <xf numFmtId="0" fontId="6" fillId="2" borderId="4" xfId="0" applyFont="1" applyFill="1" applyBorder="1" applyAlignment="1">
      <alignment horizontal="center" vertical="center"/>
    </xf>
    <xf numFmtId="49" fontId="4" fillId="2" borderId="0" xfId="0" applyNumberFormat="1" applyFont="1" applyFill="1" applyAlignment="1">
      <alignment horizontal="center"/>
    </xf>
    <xf numFmtId="49" fontId="5" fillId="2" borderId="17" xfId="0" applyNumberFormat="1" applyFont="1" applyFill="1" applyBorder="1" applyAlignment="1">
      <alignment horizontal="center" vertical="center"/>
    </xf>
    <xf numFmtId="49" fontId="5" fillId="2" borderId="18" xfId="0" applyNumberFormat="1" applyFont="1" applyFill="1" applyBorder="1" applyAlignment="1">
      <alignment horizontal="center" vertical="center"/>
    </xf>
    <xf numFmtId="49" fontId="5" fillId="2" borderId="19" xfId="0" applyNumberFormat="1" applyFont="1" applyFill="1" applyBorder="1" applyAlignment="1">
      <alignment horizontal="center" vertical="center"/>
    </xf>
    <xf numFmtId="49" fontId="5" fillId="2" borderId="20" xfId="0" applyNumberFormat="1" applyFont="1" applyFill="1" applyBorder="1" applyAlignment="1">
      <alignment horizontal="center" vertical="center"/>
    </xf>
    <xf numFmtId="49" fontId="5" fillId="2" borderId="21" xfId="0" applyNumberFormat="1" applyFont="1" applyFill="1" applyBorder="1" applyAlignment="1">
      <alignment horizontal="center" vertical="center"/>
    </xf>
    <xf numFmtId="49" fontId="5" fillId="2" borderId="22" xfId="0" applyNumberFormat="1" applyFont="1" applyFill="1" applyBorder="1" applyAlignment="1">
      <alignment horizontal="center" vertical="center"/>
    </xf>
    <xf numFmtId="49" fontId="5" fillId="3" borderId="2" xfId="0" applyNumberFormat="1" applyFont="1" applyFill="1" applyBorder="1" applyAlignment="1">
      <alignment horizontal="center"/>
    </xf>
    <xf numFmtId="49" fontId="5" fillId="4" borderId="2" xfId="0" applyNumberFormat="1" applyFont="1" applyFill="1" applyBorder="1" applyAlignment="1">
      <alignment horizontal="center"/>
    </xf>
    <xf numFmtId="49" fontId="5" fillId="5" borderId="2" xfId="0" applyNumberFormat="1" applyFont="1" applyFill="1" applyBorder="1" applyAlignment="1">
      <alignment horizontal="center"/>
    </xf>
    <xf numFmtId="49" fontId="5" fillId="6" borderId="3" xfId="0" applyNumberFormat="1" applyFont="1" applyFill="1" applyBorder="1" applyAlignment="1">
      <alignment horizontal="center"/>
    </xf>
    <xf numFmtId="49" fontId="5" fillId="5" borderId="4" xfId="0" applyNumberFormat="1" applyFont="1" applyFill="1" applyBorder="1" applyAlignment="1">
      <alignment horizontal="center"/>
    </xf>
    <xf numFmtId="49" fontId="5" fillId="6" borderId="4" xfId="0" applyNumberFormat="1" applyFont="1" applyFill="1" applyBorder="1" applyAlignment="1">
      <alignment horizontal="center"/>
    </xf>
    <xf numFmtId="49" fontId="5" fillId="6" borderId="5"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4" borderId="4" xfId="0" applyNumberFormat="1" applyFont="1" applyFill="1" applyBorder="1" applyAlignment="1">
      <alignment horizontal="center"/>
    </xf>
    <xf numFmtId="0" fontId="10" fillId="2" borderId="4" xfId="0" applyNumberFormat="1" applyFont="1" applyFill="1" applyBorder="1" applyAlignment="1">
      <alignment horizontal="center" vertical="center"/>
    </xf>
    <xf numFmtId="10" fontId="10" fillId="2" borderId="4" xfId="1"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49" fontId="10" fillId="5" borderId="2" xfId="0" applyNumberFormat="1" applyFont="1" applyFill="1" applyBorder="1" applyAlignment="1">
      <alignment horizontal="center"/>
    </xf>
    <xf numFmtId="49" fontId="10" fillId="5" borderId="4" xfId="0" applyNumberFormat="1" applyFont="1" applyFill="1" applyBorder="1" applyAlignment="1">
      <alignment horizontal="center"/>
    </xf>
    <xf numFmtId="49" fontId="10" fillId="4" borderId="2" xfId="0" applyNumberFormat="1" applyFont="1" applyFill="1" applyBorder="1" applyAlignment="1">
      <alignment horizontal="center"/>
    </xf>
    <xf numFmtId="49" fontId="10" fillId="4" borderId="4" xfId="0" applyNumberFormat="1" applyFont="1" applyFill="1" applyBorder="1" applyAlignment="1">
      <alignment horizontal="center"/>
    </xf>
    <xf numFmtId="0" fontId="10" fillId="2"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176" fontId="10" fillId="2" borderId="7" xfId="0" applyNumberFormat="1" applyFont="1" applyFill="1" applyBorder="1" applyAlignment="1">
      <alignment horizontal="center" vertical="center"/>
    </xf>
    <xf numFmtId="49" fontId="10" fillId="2" borderId="7" xfId="0" applyNumberFormat="1" applyFont="1" applyFill="1" applyBorder="1" applyAlignment="1">
      <alignment horizontal="center" vertical="center"/>
    </xf>
    <xf numFmtId="0" fontId="23" fillId="9" borderId="36" xfId="0" applyFont="1" applyFill="1" applyBorder="1"/>
    <xf numFmtId="0" fontId="0" fillId="9" borderId="28" xfId="0" applyFill="1" applyBorder="1"/>
    <xf numFmtId="0" fontId="0" fillId="9" borderId="33" xfId="0" applyFill="1" applyBorder="1"/>
  </cellXfs>
  <cellStyles count="3">
    <cellStyle name="一般" xfId="0" builtinId="0"/>
    <cellStyle name="百分比" xfId="1" builtinId="5"/>
    <cellStyle name="超連結"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染病比例</a:t>
            </a:r>
            <a:r>
              <a:rPr lang="en-US" altLang="zh-TW"/>
              <a:t>(</a:t>
            </a:r>
            <a:r>
              <a:rPr lang="zh-TW" altLang="en-US"/>
              <a:t>佔母體總數</a:t>
            </a:r>
            <a:r>
              <a:rPr lang="en-US" altLang="zh-TW"/>
              <a:t>)</a:t>
            </a:r>
            <a:r>
              <a:rPr lang="zh-TW" altLang="en-US"/>
              <a:t>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工作表3!$C$3</c:f>
              <c:strCache>
                <c:ptCount val="1"/>
                <c:pt idx="0">
                  <c:v>Pr_男男不安全性行為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工作表3!$C$4:$C$13</c:f>
              <c:numCache>
                <c:formatCode>General</c:formatCode>
                <c:ptCount val="10"/>
                <c:pt idx="0">
                  <c:v>0.667715827338129</c:v>
                </c:pt>
                <c:pt idx="1">
                  <c:v>0.75445632798574</c:v>
                </c:pt>
                <c:pt idx="2">
                  <c:v>0.769127516778523</c:v>
                </c:pt>
                <c:pt idx="3">
                  <c:v>0.663140764849471</c:v>
                </c:pt>
                <c:pt idx="4">
                  <c:v>0.862990810359231</c:v>
                </c:pt>
                <c:pt idx="5">
                  <c:v>0.861464968152866</c:v>
                </c:pt>
                <c:pt idx="6">
                  <c:v>0.817862518815855</c:v>
                </c:pt>
                <c:pt idx="7">
                  <c:v>0.847254004576659</c:v>
                </c:pt>
                <c:pt idx="8">
                  <c:v>0.83585313174946</c:v>
                </c:pt>
                <c:pt idx="9">
                  <c:v>0.788150807899461</c:v>
                </c:pt>
              </c:numCache>
            </c:numRef>
          </c:val>
          <c:smooth val="0"/>
        </c:ser>
        <c:ser>
          <c:idx val="1"/>
          <c:order val="1"/>
          <c:tx>
            <c:strRef>
              <c:f>工作表3!$D$3</c:f>
              <c:strCache>
                <c:ptCount val="1"/>
                <c:pt idx="0">
                  <c:v>Pr_異性不安全性行為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工作表3!$D$4:$D$13</c:f>
              <c:numCache>
                <c:formatCode>General</c:formatCode>
                <c:ptCount val="10"/>
                <c:pt idx="0">
                  <c:v>0.136690647482014</c:v>
                </c:pt>
                <c:pt idx="1">
                  <c:v>0.123440285204991</c:v>
                </c:pt>
                <c:pt idx="2">
                  <c:v>0.112751677852349</c:v>
                </c:pt>
                <c:pt idx="3">
                  <c:v>0.097640358014646</c:v>
                </c:pt>
                <c:pt idx="4">
                  <c:v>0.0914786967418546</c:v>
                </c:pt>
                <c:pt idx="5">
                  <c:v>0.104299363057325</c:v>
                </c:pt>
                <c:pt idx="6">
                  <c:v>0.10235825388861</c:v>
                </c:pt>
                <c:pt idx="7">
                  <c:v>0.113844393592677</c:v>
                </c:pt>
                <c:pt idx="8">
                  <c:v>0.113030957523398</c:v>
                </c:pt>
                <c:pt idx="9">
                  <c:v>0.0807899461400359</c:v>
                </c:pt>
              </c:numCache>
            </c:numRef>
          </c:val>
          <c:smooth val="0"/>
        </c:ser>
        <c:dLbls>
          <c:showLegendKey val="0"/>
          <c:showVal val="0"/>
          <c:showCatName val="0"/>
          <c:showSerName val="0"/>
          <c:showPercent val="0"/>
          <c:showBubbleSize val="0"/>
        </c:dLbls>
        <c:smooth val="0"/>
        <c:axId val="1536260640"/>
        <c:axId val="1484678240"/>
      </c:lineChart>
      <c:catAx>
        <c:axId val="15362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484678240"/>
        <c:crosses val="autoZero"/>
        <c:auto val="1"/>
        <c:lblAlgn val="ctr"/>
        <c:lblOffset val="100"/>
        <c:noMultiLvlLbl val="0"/>
      </c:catAx>
      <c:valAx>
        <c:axId val="148467824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36260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TW"/>
              <a:t>HIV</a:t>
            </a:r>
            <a:r>
              <a:rPr lang="zh-TW" altLang="en-US"/>
              <a:t>染病人數年間趨勢</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lineChart>
        <c:grouping val="standard"/>
        <c:varyColors val="0"/>
        <c:ser>
          <c:idx val="0"/>
          <c:order val="0"/>
          <c:tx>
            <c:strRef>
              <c:f>工作表3!$E$3</c:f>
              <c:strCache>
                <c:ptCount val="1"/>
                <c:pt idx="0">
                  <c:v>N_男男不安全性行為</c:v>
                </c:pt>
              </c:strCache>
            </c:strRef>
          </c:tx>
          <c:spPr>
            <a:ln w="28575" cap="rnd">
              <a:solidFill>
                <a:schemeClr val="accent1"/>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工作表3!$E$4:$E$13</c:f>
              <c:numCache>
                <c:formatCode>General</c:formatCode>
                <c:ptCount val="10"/>
                <c:pt idx="0">
                  <c:v>1485.0</c:v>
                </c:pt>
                <c:pt idx="1">
                  <c:v>1693.0</c:v>
                </c:pt>
                <c:pt idx="2">
                  <c:v>1719.0</c:v>
                </c:pt>
                <c:pt idx="3">
                  <c:v>1630.0</c:v>
                </c:pt>
                <c:pt idx="4">
                  <c:v>2066.0</c:v>
                </c:pt>
                <c:pt idx="5">
                  <c:v>2164.0</c:v>
                </c:pt>
                <c:pt idx="6">
                  <c:v>1630.0</c:v>
                </c:pt>
                <c:pt idx="7">
                  <c:v>1481.0</c:v>
                </c:pt>
                <c:pt idx="8">
                  <c:v>1161.0</c:v>
                </c:pt>
                <c:pt idx="9">
                  <c:v>439.0</c:v>
                </c:pt>
              </c:numCache>
            </c:numRef>
          </c:val>
          <c:smooth val="0"/>
        </c:ser>
        <c:ser>
          <c:idx val="1"/>
          <c:order val="1"/>
          <c:tx>
            <c:strRef>
              <c:f>工作表3!$F$3</c:f>
              <c:strCache>
                <c:ptCount val="1"/>
                <c:pt idx="0">
                  <c:v>N_異性不安全性行為</c:v>
                </c:pt>
              </c:strCache>
            </c:strRef>
          </c:tx>
          <c:spPr>
            <a:ln w="28575" cap="rnd">
              <a:solidFill>
                <a:schemeClr val="accent2"/>
              </a:solidFill>
              <a:round/>
            </a:ln>
            <a:effectLst/>
          </c:spPr>
          <c:marker>
            <c:symbol val="none"/>
          </c:marker>
          <c:cat>
            <c:numRef>
              <c:f>工作表3!$B$4:$B$13</c:f>
              <c:numCache>
                <c:formatCode>General</c:formatCode>
                <c:ptCount val="10"/>
                <c:pt idx="0">
                  <c:v>2012.0</c:v>
                </c:pt>
                <c:pt idx="1">
                  <c:v>2013.0</c:v>
                </c:pt>
                <c:pt idx="2">
                  <c:v>2014.0</c:v>
                </c:pt>
                <c:pt idx="3">
                  <c:v>2015.0</c:v>
                </c:pt>
                <c:pt idx="4">
                  <c:v>2016.0</c:v>
                </c:pt>
                <c:pt idx="5">
                  <c:v>2017.0</c:v>
                </c:pt>
                <c:pt idx="6">
                  <c:v>2018.0</c:v>
                </c:pt>
                <c:pt idx="7">
                  <c:v>2019.0</c:v>
                </c:pt>
                <c:pt idx="8">
                  <c:v>2020.0</c:v>
                </c:pt>
                <c:pt idx="9">
                  <c:v>2021.0</c:v>
                </c:pt>
              </c:numCache>
            </c:numRef>
          </c:cat>
          <c:val>
            <c:numRef>
              <c:f>工作表3!$F$4:$F$13</c:f>
              <c:numCache>
                <c:formatCode>General</c:formatCode>
                <c:ptCount val="10"/>
                <c:pt idx="0">
                  <c:v>304.0</c:v>
                </c:pt>
                <c:pt idx="1">
                  <c:v>277.0</c:v>
                </c:pt>
                <c:pt idx="2">
                  <c:v>252.0</c:v>
                </c:pt>
                <c:pt idx="3">
                  <c:v>240.0</c:v>
                </c:pt>
                <c:pt idx="4">
                  <c:v>219.0</c:v>
                </c:pt>
                <c:pt idx="5">
                  <c:v>262.0</c:v>
                </c:pt>
                <c:pt idx="6">
                  <c:v>204.0</c:v>
                </c:pt>
                <c:pt idx="7">
                  <c:v>199.0</c:v>
                </c:pt>
                <c:pt idx="8">
                  <c:v>157.0</c:v>
                </c:pt>
                <c:pt idx="9">
                  <c:v>45.0</c:v>
                </c:pt>
              </c:numCache>
            </c:numRef>
          </c:val>
          <c:smooth val="0"/>
        </c:ser>
        <c:dLbls>
          <c:showLegendKey val="0"/>
          <c:showVal val="0"/>
          <c:showCatName val="0"/>
          <c:showSerName val="0"/>
          <c:showPercent val="0"/>
          <c:showBubbleSize val="0"/>
        </c:dLbls>
        <c:smooth val="0"/>
        <c:axId val="1535453552"/>
        <c:axId val="1535456544"/>
      </c:lineChart>
      <c:catAx>
        <c:axId val="153545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35456544"/>
        <c:crosses val="autoZero"/>
        <c:auto val="1"/>
        <c:lblAlgn val="ctr"/>
        <c:lblOffset val="100"/>
        <c:noMultiLvlLbl val="0"/>
      </c:catAx>
      <c:valAx>
        <c:axId val="15354565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535453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127000</xdr:rowOff>
    </xdr:from>
    <xdr:to>
      <xdr:col>12</xdr:col>
      <xdr:colOff>152400</xdr:colOff>
      <xdr:row>41</xdr:row>
      <xdr:rowOff>5429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60800"/>
          <a:ext cx="10058400" cy="4069429"/>
        </a:xfrm>
        <a:prstGeom prst="rect">
          <a:avLst/>
        </a:prstGeom>
      </xdr:spPr>
    </xdr:pic>
    <xdr:clientData/>
  </xdr:twoCellAnchor>
  <xdr:twoCellAnchor editAs="oneCell">
    <xdr:from>
      <xdr:col>0</xdr:col>
      <xdr:colOff>38100</xdr:colOff>
      <xdr:row>43</xdr:row>
      <xdr:rowOff>127000</xdr:rowOff>
    </xdr:from>
    <xdr:to>
      <xdr:col>12</xdr:col>
      <xdr:colOff>190500</xdr:colOff>
      <xdr:row>66</xdr:row>
      <xdr:rowOff>83303</xdr:rowOff>
    </xdr:to>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 y="8445500"/>
          <a:ext cx="10058400" cy="43378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88900</xdr:colOff>
      <xdr:row>28</xdr:row>
      <xdr:rowOff>152400</xdr:rowOff>
    </xdr:from>
    <xdr:to>
      <xdr:col>15</xdr:col>
      <xdr:colOff>1473200</xdr:colOff>
      <xdr:row>45</xdr:row>
      <xdr:rowOff>132429</xdr:rowOff>
    </xdr:to>
    <xdr:pic>
      <xdr:nvPicPr>
        <xdr:cNvPr id="2" name="圖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67400" y="6794500"/>
          <a:ext cx="10058400" cy="4069429"/>
        </a:xfrm>
        <a:prstGeom prst="rect">
          <a:avLst/>
        </a:prstGeom>
      </xdr:spPr>
    </xdr:pic>
    <xdr:clientData/>
  </xdr:twoCellAnchor>
  <xdr:twoCellAnchor>
    <xdr:from>
      <xdr:col>7</xdr:col>
      <xdr:colOff>228600</xdr:colOff>
      <xdr:row>59</xdr:row>
      <xdr:rowOff>127000</xdr:rowOff>
    </xdr:from>
    <xdr:to>
      <xdr:col>19</xdr:col>
      <xdr:colOff>381000</xdr:colOff>
      <xdr:row>77</xdr:row>
      <xdr:rowOff>172203</xdr:rowOff>
    </xdr:to>
    <xdr:grpSp>
      <xdr:nvGrpSpPr>
        <xdr:cNvPr id="6" name="群組 5"/>
        <xdr:cNvGrpSpPr/>
      </xdr:nvGrpSpPr>
      <xdr:grpSpPr>
        <a:xfrm>
          <a:off x="6007100" y="14249400"/>
          <a:ext cx="13004800" cy="4337803"/>
          <a:chOff x="8001000" y="13017500"/>
          <a:chExt cx="10058400" cy="4337803"/>
        </a:xfrm>
      </xdr:grpSpPr>
      <xdr:pic>
        <xdr:nvPicPr>
          <xdr:cNvPr id="3" name="圖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001000" y="13017500"/>
            <a:ext cx="10058400" cy="4337803"/>
          </a:xfrm>
          <a:prstGeom prst="rect">
            <a:avLst/>
          </a:prstGeom>
        </xdr:spPr>
      </xdr:pic>
      <xdr:sp macro="" textlink="">
        <xdr:nvSpPr>
          <xdr:cNvPr id="5" name="圓角矩形 4"/>
          <xdr:cNvSpPr/>
        </xdr:nvSpPr>
        <xdr:spPr>
          <a:xfrm>
            <a:off x="8166100" y="14681200"/>
            <a:ext cx="7861300" cy="304800"/>
          </a:xfrm>
          <a:prstGeom prst="roundRect">
            <a:avLst/>
          </a:prstGeom>
          <a:noFill/>
          <a:ln>
            <a:solidFill>
              <a:srgbClr val="FF0000"/>
            </a:solid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endParaRPr lang="zh-TW"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165100</xdr:colOff>
      <xdr:row>13</xdr:row>
      <xdr:rowOff>38100</xdr:rowOff>
    </xdr:from>
    <xdr:to>
      <xdr:col>8</xdr:col>
      <xdr:colOff>596900</xdr:colOff>
      <xdr:row>27</xdr:row>
      <xdr:rowOff>114300</xdr:rowOff>
    </xdr:to>
    <xdr:grpSp>
      <xdr:nvGrpSpPr>
        <xdr:cNvPr id="11" name="群組 10"/>
        <xdr:cNvGrpSpPr/>
      </xdr:nvGrpSpPr>
      <xdr:grpSpPr>
        <a:xfrm>
          <a:off x="990600" y="2552700"/>
          <a:ext cx="9359900" cy="2768600"/>
          <a:chOff x="990600" y="2540000"/>
          <a:chExt cx="9359900" cy="2768600"/>
        </a:xfrm>
      </xdr:grpSpPr>
      <xdr:grpSp>
        <xdr:nvGrpSpPr>
          <xdr:cNvPr id="8" name="群組 7"/>
          <xdr:cNvGrpSpPr/>
        </xdr:nvGrpSpPr>
        <xdr:grpSpPr>
          <a:xfrm>
            <a:off x="990600" y="2540000"/>
            <a:ext cx="9359900" cy="2768600"/>
            <a:chOff x="800100" y="2336800"/>
            <a:chExt cx="9156700" cy="2743200"/>
          </a:xfrm>
        </xdr:grpSpPr>
        <xdr:grpSp>
          <xdr:nvGrpSpPr>
            <xdr:cNvPr id="7" name="群組 6"/>
            <xdr:cNvGrpSpPr/>
          </xdr:nvGrpSpPr>
          <xdr:grpSpPr>
            <a:xfrm>
              <a:off x="800100" y="2336800"/>
              <a:ext cx="9156700" cy="2743200"/>
              <a:chOff x="800100" y="2336800"/>
              <a:chExt cx="9156700" cy="2743200"/>
            </a:xfrm>
          </xdr:grpSpPr>
          <xdr:graphicFrame macro="">
            <xdr:nvGraphicFramePr>
              <xdr:cNvPr id="3" name="圖表 2"/>
              <xdr:cNvGraphicFramePr/>
            </xdr:nvGraphicFramePr>
            <xdr:xfrm>
              <a:off x="800100" y="2336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圖表 3"/>
              <xdr:cNvGraphicFramePr/>
            </xdr:nvGraphicFramePr>
            <xdr:xfrm>
              <a:off x="5384800" y="23368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grpSp>
        <xdr:cxnSp macro="">
          <xdr:nvCxnSpPr>
            <xdr:cNvPr id="6" name="直線接點 5"/>
            <xdr:cNvCxnSpPr/>
          </xdr:nvCxnSpPr>
          <xdr:spPr>
            <a:xfrm flipH="1">
              <a:off x="8991600" y="3006798"/>
              <a:ext cx="8530" cy="1489002"/>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 name="矩形圖說文字 8"/>
          <xdr:cNvSpPr/>
        </xdr:nvSpPr>
        <xdr:spPr>
          <a:xfrm>
            <a:off x="9067800" y="2730500"/>
            <a:ext cx="1117600" cy="444500"/>
          </a:xfrm>
          <a:prstGeom prst="wedgeRectCallou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a:solidFill>
                  <a:srgbClr val="FF0000"/>
                </a:solidFill>
              </a:rPr>
              <a:t>新冠疫情爆發</a:t>
            </a: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tw/Category/Page/rCV9N1rGUz9wNr8lggsh2Q"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workbookViewId="0">
      <selection activeCell="D100" sqref="D100"/>
    </sheetView>
  </sheetViews>
  <sheetFormatPr baseColWidth="10" defaultRowHeight="15" x14ac:dyDescent="0.15"/>
  <sheetData>
    <row r="1" spans="1:42" x14ac:dyDescent="0.15">
      <c r="A1" s="9" t="s">
        <v>49</v>
      </c>
    </row>
    <row r="4" spans="1:42" ht="16" x14ac:dyDescent="0.2">
      <c r="A4" s="8" t="s">
        <v>46</v>
      </c>
      <c r="B4" s="1"/>
      <c r="C4" s="1"/>
      <c r="D4" s="1"/>
      <c r="E4" s="1"/>
      <c r="F4" s="124" t="s">
        <v>0</v>
      </c>
      <c r="G4" s="124"/>
      <c r="H4" s="124"/>
      <c r="I4" s="124"/>
      <c r="J4" s="124"/>
      <c r="K4" s="124"/>
      <c r="L4" s="124"/>
      <c r="M4" s="124"/>
      <c r="N4" s="124"/>
      <c r="O4" s="124"/>
      <c r="P4" s="124"/>
      <c r="Q4" s="124"/>
      <c r="R4" s="124"/>
      <c r="S4" s="124"/>
      <c r="T4" s="124"/>
      <c r="U4" s="124"/>
      <c r="V4" s="124"/>
      <c r="W4" s="124"/>
      <c r="X4" s="124"/>
      <c r="Y4" s="124"/>
      <c r="Z4" s="124"/>
      <c r="AA4" s="124"/>
      <c r="AB4" s="124"/>
      <c r="AC4" s="124"/>
      <c r="AD4" s="124"/>
      <c r="AE4" s="124"/>
      <c r="AF4" s="124"/>
      <c r="AG4" s="124"/>
      <c r="AH4" s="124"/>
      <c r="AI4" s="124"/>
      <c r="AJ4" s="124"/>
      <c r="AK4" s="124"/>
      <c r="AL4" s="1"/>
      <c r="AM4" s="1"/>
      <c r="AN4" s="1"/>
      <c r="AO4" s="1"/>
      <c r="AP4" s="1"/>
    </row>
    <row r="5" spans="1:42" ht="16" thickBot="1" x14ac:dyDescent="0.2">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x14ac:dyDescent="0.15">
      <c r="A6" s="125" t="s">
        <v>1</v>
      </c>
      <c r="B6" s="126"/>
      <c r="C6" s="126"/>
      <c r="D6" s="126"/>
      <c r="E6" s="127"/>
      <c r="F6" s="131" t="s">
        <v>2</v>
      </c>
      <c r="G6" s="131"/>
      <c r="H6" s="131"/>
      <c r="I6" s="131"/>
      <c r="J6" s="131"/>
      <c r="K6" s="131"/>
      <c r="L6" s="131"/>
      <c r="M6" s="131"/>
      <c r="N6" s="132" t="s">
        <v>3</v>
      </c>
      <c r="O6" s="132"/>
      <c r="P6" s="132"/>
      <c r="Q6" s="132"/>
      <c r="R6" s="132"/>
      <c r="S6" s="132"/>
      <c r="T6" s="133" t="s">
        <v>4</v>
      </c>
      <c r="U6" s="133"/>
      <c r="V6" s="133"/>
      <c r="W6" s="133"/>
      <c r="X6" s="133"/>
      <c r="Y6" s="133"/>
      <c r="Z6" s="133"/>
      <c r="AA6" s="133" t="s">
        <v>5</v>
      </c>
      <c r="AB6" s="133"/>
      <c r="AC6" s="133"/>
      <c r="AD6" s="133"/>
      <c r="AE6" s="133"/>
      <c r="AF6" s="133"/>
      <c r="AG6" s="133"/>
      <c r="AH6" s="133"/>
      <c r="AI6" s="134" t="s">
        <v>6</v>
      </c>
      <c r="AJ6" s="134"/>
      <c r="AK6" s="134"/>
      <c r="AL6" s="134"/>
      <c r="AM6" s="134"/>
      <c r="AN6" s="134"/>
      <c r="AO6" s="134"/>
      <c r="AP6" s="134"/>
    </row>
    <row r="7" spans="1:42" x14ac:dyDescent="0.15">
      <c r="A7" s="128"/>
      <c r="B7" s="129"/>
      <c r="C7" s="129"/>
      <c r="D7" s="129"/>
      <c r="E7" s="130"/>
      <c r="F7" s="2" t="s">
        <v>7</v>
      </c>
      <c r="G7" s="2" t="s">
        <v>8</v>
      </c>
      <c r="H7" s="138" t="s">
        <v>9</v>
      </c>
      <c r="I7" s="138"/>
      <c r="J7" s="138"/>
      <c r="K7" s="138"/>
      <c r="L7" s="138"/>
      <c r="M7" s="138"/>
      <c r="N7" s="3" t="s">
        <v>7</v>
      </c>
      <c r="O7" s="3" t="s">
        <v>8</v>
      </c>
      <c r="P7" s="139" t="s">
        <v>9</v>
      </c>
      <c r="Q7" s="139"/>
      <c r="R7" s="139"/>
      <c r="S7" s="139"/>
      <c r="T7" s="4" t="s">
        <v>7</v>
      </c>
      <c r="U7" s="135" t="s">
        <v>8</v>
      </c>
      <c r="V7" s="135"/>
      <c r="W7" s="135" t="s">
        <v>9</v>
      </c>
      <c r="X7" s="135"/>
      <c r="Y7" s="135"/>
      <c r="Z7" s="135"/>
      <c r="AA7" s="4" t="s">
        <v>7</v>
      </c>
      <c r="AB7" s="135" t="s">
        <v>8</v>
      </c>
      <c r="AC7" s="135"/>
      <c r="AD7" s="135" t="s">
        <v>9</v>
      </c>
      <c r="AE7" s="135"/>
      <c r="AF7" s="135"/>
      <c r="AG7" s="135"/>
      <c r="AH7" s="135"/>
      <c r="AI7" s="5" t="s">
        <v>7</v>
      </c>
      <c r="AJ7" s="136" t="s">
        <v>8</v>
      </c>
      <c r="AK7" s="136"/>
      <c r="AL7" s="137" t="s">
        <v>9</v>
      </c>
      <c r="AM7" s="137"/>
      <c r="AN7" s="137"/>
      <c r="AO7" s="137"/>
      <c r="AP7" s="137"/>
    </row>
    <row r="8" spans="1:42" ht="16" customHeight="1" thickBot="1" x14ac:dyDescent="0.2">
      <c r="A8" s="120" t="s">
        <v>10</v>
      </c>
      <c r="B8" s="121"/>
      <c r="C8" s="121"/>
      <c r="D8" s="121"/>
      <c r="E8" s="122"/>
      <c r="F8" s="6">
        <v>1</v>
      </c>
      <c r="G8" s="6">
        <v>2</v>
      </c>
      <c r="H8" s="113" t="s">
        <v>11</v>
      </c>
      <c r="I8" s="113"/>
      <c r="J8" s="113"/>
      <c r="K8" s="113"/>
      <c r="L8" s="113"/>
      <c r="M8" s="113"/>
      <c r="N8" s="6">
        <v>11</v>
      </c>
      <c r="O8" s="6">
        <v>34</v>
      </c>
      <c r="P8" s="113" t="s">
        <v>12</v>
      </c>
      <c r="Q8" s="113"/>
      <c r="R8" s="113"/>
      <c r="S8" s="113"/>
      <c r="T8" s="6">
        <v>31</v>
      </c>
      <c r="U8" s="123">
        <v>126</v>
      </c>
      <c r="V8" s="123"/>
      <c r="W8" s="113" t="s">
        <v>13</v>
      </c>
      <c r="X8" s="113"/>
      <c r="Y8" s="113"/>
      <c r="Z8" s="113"/>
      <c r="AA8" s="6">
        <v>40</v>
      </c>
      <c r="AB8" s="123">
        <v>159</v>
      </c>
      <c r="AC8" s="123"/>
      <c r="AD8" s="113" t="s">
        <v>14</v>
      </c>
      <c r="AE8" s="113"/>
      <c r="AF8" s="113"/>
      <c r="AG8" s="113"/>
      <c r="AH8" s="113"/>
      <c r="AI8" s="6">
        <v>1159</v>
      </c>
      <c r="AJ8" s="119">
        <v>5253</v>
      </c>
      <c r="AK8" s="119"/>
      <c r="AL8" s="114" t="s">
        <v>15</v>
      </c>
      <c r="AM8" s="114"/>
      <c r="AN8" s="114"/>
      <c r="AO8" s="114"/>
      <c r="AP8" s="114"/>
    </row>
    <row r="9" spans="1:42" ht="16" customHeight="1" thickBot="1" x14ac:dyDescent="0.2">
      <c r="A9" s="120" t="s">
        <v>16</v>
      </c>
      <c r="B9" s="121"/>
      <c r="C9" s="121"/>
      <c r="D9" s="121"/>
      <c r="E9" s="122"/>
      <c r="F9" s="6">
        <v>0</v>
      </c>
      <c r="G9" s="6">
        <v>52</v>
      </c>
      <c r="H9" s="113" t="s">
        <v>17</v>
      </c>
      <c r="I9" s="113"/>
      <c r="J9" s="113"/>
      <c r="K9" s="113"/>
      <c r="L9" s="113"/>
      <c r="M9" s="113"/>
      <c r="N9" s="6">
        <v>0</v>
      </c>
      <c r="O9" s="6">
        <v>439</v>
      </c>
      <c r="P9" s="113" t="s">
        <v>18</v>
      </c>
      <c r="Q9" s="113"/>
      <c r="R9" s="113"/>
      <c r="S9" s="113"/>
      <c r="T9" s="6">
        <v>0</v>
      </c>
      <c r="U9" s="123">
        <v>1161</v>
      </c>
      <c r="V9" s="123"/>
      <c r="W9" s="113" t="s">
        <v>19</v>
      </c>
      <c r="X9" s="113"/>
      <c r="Y9" s="113"/>
      <c r="Z9" s="113"/>
      <c r="AA9" s="6">
        <v>0</v>
      </c>
      <c r="AB9" s="123">
        <v>1481</v>
      </c>
      <c r="AC9" s="123"/>
      <c r="AD9" s="113" t="s">
        <v>20</v>
      </c>
      <c r="AE9" s="113"/>
      <c r="AF9" s="113"/>
      <c r="AG9" s="113"/>
      <c r="AH9" s="113"/>
      <c r="AI9" s="6">
        <v>0</v>
      </c>
      <c r="AJ9" s="105">
        <v>27456</v>
      </c>
      <c r="AK9" s="105"/>
      <c r="AL9" s="114" t="s">
        <v>21</v>
      </c>
      <c r="AM9" s="114"/>
      <c r="AN9" s="114"/>
      <c r="AO9" s="114"/>
      <c r="AP9" s="114"/>
    </row>
    <row r="10" spans="1:42" ht="16" thickBot="1" x14ac:dyDescent="0.2">
      <c r="A10" s="120" t="s">
        <v>22</v>
      </c>
      <c r="B10" s="121"/>
      <c r="C10" s="121"/>
      <c r="D10" s="121"/>
      <c r="E10" s="122"/>
      <c r="F10" s="6">
        <v>0</v>
      </c>
      <c r="G10" s="6">
        <v>0</v>
      </c>
      <c r="H10" s="113" t="s">
        <v>23</v>
      </c>
      <c r="I10" s="113"/>
      <c r="J10" s="113"/>
      <c r="K10" s="113"/>
      <c r="L10" s="113"/>
      <c r="M10" s="113"/>
      <c r="N10" s="6">
        <v>3</v>
      </c>
      <c r="O10" s="6">
        <v>8</v>
      </c>
      <c r="P10" s="113" t="s">
        <v>24</v>
      </c>
      <c r="Q10" s="113"/>
      <c r="R10" s="113"/>
      <c r="S10" s="113"/>
      <c r="T10" s="6">
        <v>1</v>
      </c>
      <c r="U10" s="123">
        <v>22</v>
      </c>
      <c r="V10" s="123"/>
      <c r="W10" s="113" t="s">
        <v>25</v>
      </c>
      <c r="X10" s="113"/>
      <c r="Y10" s="113"/>
      <c r="Z10" s="113"/>
      <c r="AA10" s="6">
        <v>1</v>
      </c>
      <c r="AB10" s="123">
        <v>23</v>
      </c>
      <c r="AC10" s="123"/>
      <c r="AD10" s="113" t="s">
        <v>26</v>
      </c>
      <c r="AE10" s="113"/>
      <c r="AF10" s="113"/>
      <c r="AG10" s="113"/>
      <c r="AH10" s="113"/>
      <c r="AI10" s="6">
        <v>925</v>
      </c>
      <c r="AJ10" s="105">
        <v>6204</v>
      </c>
      <c r="AK10" s="105"/>
      <c r="AL10" s="114" t="s">
        <v>27</v>
      </c>
      <c r="AM10" s="114"/>
      <c r="AN10" s="114"/>
      <c r="AO10" s="114"/>
      <c r="AP10" s="114"/>
    </row>
    <row r="11" spans="1:42" ht="16" customHeight="1" thickBot="1" x14ac:dyDescent="0.2">
      <c r="A11" s="120" t="s">
        <v>28</v>
      </c>
      <c r="B11" s="121"/>
      <c r="C11" s="121"/>
      <c r="D11" s="121"/>
      <c r="E11" s="122"/>
      <c r="F11" s="6">
        <v>0</v>
      </c>
      <c r="G11" s="6">
        <v>0</v>
      </c>
      <c r="H11" s="113" t="s">
        <v>23</v>
      </c>
      <c r="I11" s="113"/>
      <c r="J11" s="113"/>
      <c r="K11" s="113"/>
      <c r="L11" s="113"/>
      <c r="M11" s="113"/>
      <c r="N11" s="6">
        <v>0</v>
      </c>
      <c r="O11" s="6">
        <v>0</v>
      </c>
      <c r="P11" s="113" t="s">
        <v>23</v>
      </c>
      <c r="Q11" s="113"/>
      <c r="R11" s="113"/>
      <c r="S11" s="113"/>
      <c r="T11" s="6">
        <v>0</v>
      </c>
      <c r="U11" s="123">
        <v>0</v>
      </c>
      <c r="V11" s="123"/>
      <c r="W11" s="113" t="s">
        <v>23</v>
      </c>
      <c r="X11" s="113"/>
      <c r="Y11" s="113"/>
      <c r="Z11" s="113"/>
      <c r="AA11" s="6">
        <v>0</v>
      </c>
      <c r="AB11" s="123">
        <v>0</v>
      </c>
      <c r="AC11" s="123"/>
      <c r="AD11" s="113" t="s">
        <v>23</v>
      </c>
      <c r="AE11" s="113"/>
      <c r="AF11" s="113"/>
      <c r="AG11" s="113"/>
      <c r="AH11" s="113"/>
      <c r="AI11" s="6">
        <v>11</v>
      </c>
      <c r="AJ11" s="105">
        <v>65</v>
      </c>
      <c r="AK11" s="105"/>
      <c r="AL11" s="114" t="s">
        <v>29</v>
      </c>
      <c r="AM11" s="114"/>
      <c r="AN11" s="114"/>
      <c r="AO11" s="114"/>
      <c r="AP11" s="114"/>
    </row>
    <row r="12" spans="1:42" ht="16" thickBot="1" x14ac:dyDescent="0.2">
      <c r="A12" s="120" t="s">
        <v>30</v>
      </c>
      <c r="B12" s="121"/>
      <c r="C12" s="121"/>
      <c r="D12" s="121"/>
      <c r="E12" s="122"/>
      <c r="F12" s="6">
        <v>0</v>
      </c>
      <c r="G12" s="6">
        <v>0</v>
      </c>
      <c r="H12" s="113" t="s">
        <v>23</v>
      </c>
      <c r="I12" s="113"/>
      <c r="J12" s="113"/>
      <c r="K12" s="113"/>
      <c r="L12" s="113"/>
      <c r="M12" s="113"/>
      <c r="N12" s="6">
        <v>0</v>
      </c>
      <c r="O12" s="6">
        <v>0</v>
      </c>
      <c r="P12" s="113" t="s">
        <v>23</v>
      </c>
      <c r="Q12" s="113"/>
      <c r="R12" s="113"/>
      <c r="S12" s="113"/>
      <c r="T12" s="6">
        <v>0</v>
      </c>
      <c r="U12" s="123">
        <v>0</v>
      </c>
      <c r="V12" s="123"/>
      <c r="W12" s="113" t="s">
        <v>23</v>
      </c>
      <c r="X12" s="113"/>
      <c r="Y12" s="113"/>
      <c r="Z12" s="113"/>
      <c r="AA12" s="6">
        <v>2</v>
      </c>
      <c r="AB12" s="123">
        <v>0</v>
      </c>
      <c r="AC12" s="123"/>
      <c r="AD12" s="113" t="s">
        <v>31</v>
      </c>
      <c r="AE12" s="113"/>
      <c r="AF12" s="113"/>
      <c r="AG12" s="113"/>
      <c r="AH12" s="113"/>
      <c r="AI12" s="6">
        <v>18</v>
      </c>
      <c r="AJ12" s="105">
        <v>18</v>
      </c>
      <c r="AK12" s="105"/>
      <c r="AL12" s="114" t="s">
        <v>32</v>
      </c>
      <c r="AM12" s="114"/>
      <c r="AN12" s="114"/>
      <c r="AO12" s="114"/>
      <c r="AP12" s="114"/>
    </row>
    <row r="13" spans="1:42" ht="16" thickBot="1" x14ac:dyDescent="0.2">
      <c r="A13" s="120" t="s">
        <v>33</v>
      </c>
      <c r="B13" s="121"/>
      <c r="C13" s="121"/>
      <c r="D13" s="121"/>
      <c r="E13" s="122"/>
      <c r="F13" s="6">
        <v>1</v>
      </c>
      <c r="G13" s="6">
        <v>37</v>
      </c>
      <c r="H13" s="113" t="s">
        <v>34</v>
      </c>
      <c r="I13" s="113"/>
      <c r="J13" s="113"/>
      <c r="K13" s="113"/>
      <c r="L13" s="113"/>
      <c r="M13" s="113"/>
      <c r="N13" s="6">
        <v>1</v>
      </c>
      <c r="O13" s="6">
        <v>61</v>
      </c>
      <c r="P13" s="113" t="s">
        <v>35</v>
      </c>
      <c r="Q13" s="113"/>
      <c r="R13" s="113"/>
      <c r="S13" s="113"/>
      <c r="T13" s="6">
        <v>2</v>
      </c>
      <c r="U13" s="123">
        <v>46</v>
      </c>
      <c r="V13" s="123"/>
      <c r="W13" s="113" t="s">
        <v>36</v>
      </c>
      <c r="X13" s="113"/>
      <c r="Y13" s="113"/>
      <c r="Z13" s="113"/>
      <c r="AA13" s="6">
        <v>2</v>
      </c>
      <c r="AB13" s="123">
        <v>40</v>
      </c>
      <c r="AC13" s="123"/>
      <c r="AD13" s="113" t="s">
        <v>37</v>
      </c>
      <c r="AE13" s="113"/>
      <c r="AF13" s="113"/>
      <c r="AG13" s="113"/>
      <c r="AH13" s="113"/>
      <c r="AI13" s="6">
        <v>29</v>
      </c>
      <c r="AJ13" s="105">
        <v>437</v>
      </c>
      <c r="AK13" s="105"/>
      <c r="AL13" s="114" t="s">
        <v>38</v>
      </c>
      <c r="AM13" s="114"/>
      <c r="AN13" s="114"/>
      <c r="AO13" s="114"/>
      <c r="AP13" s="114"/>
    </row>
    <row r="14" spans="1:42" ht="16" thickBot="1" x14ac:dyDescent="0.2">
      <c r="A14" s="115" t="s">
        <v>39</v>
      </c>
      <c r="B14" s="116"/>
      <c r="C14" s="116"/>
      <c r="D14" s="116"/>
      <c r="E14" s="117"/>
      <c r="F14" s="7">
        <v>2</v>
      </c>
      <c r="G14" s="7">
        <v>91</v>
      </c>
      <c r="H14" s="118" t="s">
        <v>40</v>
      </c>
      <c r="I14" s="118"/>
      <c r="J14" s="118"/>
      <c r="K14" s="118"/>
      <c r="L14" s="118"/>
      <c r="M14" s="118"/>
      <c r="N14" s="7">
        <v>15</v>
      </c>
      <c r="O14" s="7">
        <v>542</v>
      </c>
      <c r="P14" s="118" t="s">
        <v>41</v>
      </c>
      <c r="Q14" s="118"/>
      <c r="R14" s="118"/>
      <c r="S14" s="118"/>
      <c r="T14" s="7">
        <v>34</v>
      </c>
      <c r="U14" s="119">
        <v>1355</v>
      </c>
      <c r="V14" s="119"/>
      <c r="W14" s="118" t="s">
        <v>42</v>
      </c>
      <c r="X14" s="118"/>
      <c r="Y14" s="118"/>
      <c r="Z14" s="118"/>
      <c r="AA14" s="7">
        <v>45</v>
      </c>
      <c r="AB14" s="119">
        <v>1703</v>
      </c>
      <c r="AC14" s="119"/>
      <c r="AD14" s="118" t="s">
        <v>43</v>
      </c>
      <c r="AE14" s="118"/>
      <c r="AF14" s="118"/>
      <c r="AG14" s="118"/>
      <c r="AH14" s="118"/>
      <c r="AI14" s="7">
        <v>2142</v>
      </c>
      <c r="AJ14" s="105">
        <v>39433</v>
      </c>
      <c r="AK14" s="105"/>
      <c r="AL14" s="106" t="s">
        <v>44</v>
      </c>
      <c r="AM14" s="106"/>
      <c r="AN14" s="106"/>
      <c r="AO14" s="106"/>
      <c r="AP14" s="106"/>
    </row>
    <row r="15" spans="1:42" x14ac:dyDescent="0.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x14ac:dyDescent="0.15">
      <c r="A16" s="107" t="s">
        <v>45</v>
      </c>
      <c r="B16" s="107"/>
      <c r="C16" s="107"/>
      <c r="D16" s="107"/>
      <c r="E16" s="107"/>
      <c r="F16" s="107"/>
      <c r="G16" s="107"/>
      <c r="H16" s="107"/>
      <c r="I16" s="107"/>
      <c r="J16" s="107"/>
      <c r="K16" s="107"/>
      <c r="L16" s="107"/>
      <c r="M16" s="107"/>
      <c r="N16" s="107"/>
      <c r="O16" s="107"/>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9" spans="1:1" x14ac:dyDescent="0.15">
      <c r="A19" t="s">
        <v>47</v>
      </c>
    </row>
    <row r="43" spans="1:3" x14ac:dyDescent="0.15">
      <c r="A43" t="s">
        <v>48</v>
      </c>
      <c r="C43" s="9"/>
    </row>
    <row r="69" spans="1:14" x14ac:dyDescent="0.15">
      <c r="A69" t="s">
        <v>77</v>
      </c>
    </row>
    <row r="70" spans="1:14" ht="19" thickBot="1" x14ac:dyDescent="0.2">
      <c r="A70" s="108" t="s">
        <v>58</v>
      </c>
      <c r="B70" s="108"/>
      <c r="C70" s="108"/>
      <c r="D70" s="108"/>
      <c r="E70" s="108"/>
      <c r="F70" s="108"/>
      <c r="G70" s="108"/>
      <c r="H70" s="108"/>
      <c r="I70" s="108"/>
      <c r="J70" s="108"/>
      <c r="K70" s="108"/>
      <c r="L70" s="108"/>
      <c r="M70" s="108"/>
      <c r="N70" s="108"/>
    </row>
    <row r="71" spans="1:14" ht="18" thickBot="1" x14ac:dyDescent="0.2">
      <c r="A71" s="109" t="s">
        <v>59</v>
      </c>
      <c r="B71" s="109"/>
      <c r="C71" s="110" t="s">
        <v>60</v>
      </c>
      <c r="D71" s="110"/>
      <c r="E71" s="110"/>
      <c r="F71" s="111" t="s">
        <v>61</v>
      </c>
      <c r="G71" s="111"/>
      <c r="H71" s="111"/>
      <c r="I71" s="112" t="s">
        <v>62</v>
      </c>
      <c r="J71" s="112"/>
      <c r="K71" s="112"/>
      <c r="L71" s="112"/>
      <c r="M71" s="112"/>
      <c r="N71" s="112"/>
    </row>
    <row r="72" spans="1:14" ht="17" x14ac:dyDescent="0.15">
      <c r="A72" s="109"/>
      <c r="B72" s="109"/>
      <c r="C72" s="20" t="s">
        <v>63</v>
      </c>
      <c r="D72" s="20" t="s">
        <v>64</v>
      </c>
      <c r="E72" s="21" t="s">
        <v>65</v>
      </c>
      <c r="F72" s="22" t="s">
        <v>63</v>
      </c>
      <c r="G72" s="22" t="s">
        <v>64</v>
      </c>
      <c r="H72" s="23" t="s">
        <v>65</v>
      </c>
      <c r="I72" s="24" t="s">
        <v>63</v>
      </c>
      <c r="J72" s="25" t="s">
        <v>66</v>
      </c>
      <c r="K72" s="24" t="s">
        <v>64</v>
      </c>
      <c r="L72" s="25" t="s">
        <v>66</v>
      </c>
      <c r="M72" s="25" t="s">
        <v>65</v>
      </c>
      <c r="N72" s="26" t="s">
        <v>66</v>
      </c>
    </row>
    <row r="73" spans="1:14" ht="17" x14ac:dyDescent="0.15">
      <c r="A73" s="97" t="s">
        <v>67</v>
      </c>
      <c r="B73" s="97"/>
      <c r="C73" s="27">
        <v>4</v>
      </c>
      <c r="D73" s="27">
        <v>17</v>
      </c>
      <c r="E73" s="27">
        <v>21</v>
      </c>
      <c r="F73" s="27">
        <v>52</v>
      </c>
      <c r="G73" s="27">
        <v>252</v>
      </c>
      <c r="H73" s="27">
        <v>304</v>
      </c>
      <c r="I73" s="27">
        <v>791</v>
      </c>
      <c r="J73" s="28">
        <v>0.46338605741066197</v>
      </c>
      <c r="K73" s="27">
        <v>4138</v>
      </c>
      <c r="L73" s="28">
        <v>0.18364992011361619</v>
      </c>
      <c r="M73" s="27">
        <v>4929</v>
      </c>
      <c r="N73" s="29">
        <v>0.2033499731837122</v>
      </c>
    </row>
    <row r="74" spans="1:14" ht="17" x14ac:dyDescent="0.15">
      <c r="A74" s="97" t="s">
        <v>68</v>
      </c>
      <c r="B74" s="97"/>
      <c r="C74" s="27">
        <v>0</v>
      </c>
      <c r="D74" s="27">
        <v>104</v>
      </c>
      <c r="E74" s="27">
        <v>104</v>
      </c>
      <c r="F74" s="27">
        <v>0</v>
      </c>
      <c r="G74" s="27">
        <v>1485</v>
      </c>
      <c r="H74" s="27">
        <v>1485</v>
      </c>
      <c r="I74" s="27">
        <v>0</v>
      </c>
      <c r="J74" s="28">
        <v>0</v>
      </c>
      <c r="K74" s="27">
        <v>10151</v>
      </c>
      <c r="L74" s="28">
        <v>0.45051482336232912</v>
      </c>
      <c r="M74" s="27">
        <v>10151</v>
      </c>
      <c r="N74" s="29">
        <v>0.41878790379141051</v>
      </c>
    </row>
    <row r="75" spans="1:14" ht="17" x14ac:dyDescent="0.15">
      <c r="A75" s="97" t="s">
        <v>69</v>
      </c>
      <c r="B75" s="97"/>
      <c r="C75" s="27">
        <v>0</v>
      </c>
      <c r="D75" s="27">
        <v>10</v>
      </c>
      <c r="E75" s="27">
        <v>10</v>
      </c>
      <c r="F75" s="27">
        <v>0</v>
      </c>
      <c r="G75" s="27">
        <v>233</v>
      </c>
      <c r="H75" s="27">
        <v>233</v>
      </c>
      <c r="I75" s="27">
        <v>0</v>
      </c>
      <c r="J75" s="28">
        <v>0</v>
      </c>
      <c r="K75" s="27">
        <v>2070</v>
      </c>
      <c r="L75" s="28">
        <v>9.1869341381146816E-2</v>
      </c>
      <c r="M75" s="27">
        <v>2070</v>
      </c>
      <c r="N75" s="29">
        <v>8.5399562688229708E-2</v>
      </c>
    </row>
    <row r="76" spans="1:14" ht="17" x14ac:dyDescent="0.2">
      <c r="A76" s="97" t="s">
        <v>70</v>
      </c>
      <c r="B76" s="97"/>
      <c r="C76" s="30">
        <v>1</v>
      </c>
      <c r="D76" s="30">
        <v>3</v>
      </c>
      <c r="E76" s="30">
        <v>4</v>
      </c>
      <c r="F76" s="30">
        <v>14</v>
      </c>
      <c r="G76" s="30">
        <v>67</v>
      </c>
      <c r="H76" s="30">
        <v>81</v>
      </c>
      <c r="I76" s="30">
        <v>871</v>
      </c>
      <c r="J76" s="31">
        <v>0.51025190392501463</v>
      </c>
      <c r="K76" s="30">
        <v>5815</v>
      </c>
      <c r="L76" s="31">
        <v>0.25807740102964671</v>
      </c>
      <c r="M76" s="30">
        <v>6686</v>
      </c>
      <c r="N76" s="32">
        <v>0.27583646190024341</v>
      </c>
    </row>
    <row r="77" spans="1:14" ht="17" x14ac:dyDescent="0.2">
      <c r="A77" s="97" t="s">
        <v>71</v>
      </c>
      <c r="B77" s="97"/>
      <c r="C77" s="30">
        <v>0</v>
      </c>
      <c r="D77" s="30">
        <v>0</v>
      </c>
      <c r="E77" s="30">
        <v>0</v>
      </c>
      <c r="F77" s="30">
        <v>0</v>
      </c>
      <c r="G77" s="30">
        <v>0</v>
      </c>
      <c r="H77" s="30">
        <v>0</v>
      </c>
      <c r="I77" s="30">
        <v>10</v>
      </c>
      <c r="J77" s="31">
        <v>5.8241118229470003E-3</v>
      </c>
      <c r="K77" s="30">
        <v>66</v>
      </c>
      <c r="L77" s="31">
        <v>2.9206124435790775E-3</v>
      </c>
      <c r="M77" s="30">
        <v>76</v>
      </c>
      <c r="N77" s="32">
        <v>3.1256426074439646E-3</v>
      </c>
    </row>
    <row r="78" spans="1:14" ht="17" x14ac:dyDescent="0.2">
      <c r="A78" s="97" t="s">
        <v>72</v>
      </c>
      <c r="B78" s="97"/>
      <c r="C78" s="30">
        <v>0</v>
      </c>
      <c r="D78" s="30">
        <v>0</v>
      </c>
      <c r="E78" s="30">
        <v>0</v>
      </c>
      <c r="F78" s="30">
        <v>0</v>
      </c>
      <c r="G78" s="30">
        <v>1</v>
      </c>
      <c r="H78" s="30">
        <v>1</v>
      </c>
      <c r="I78" s="30">
        <v>14</v>
      </c>
      <c r="J78" s="31">
        <v>8.2015231400117163E-3</v>
      </c>
      <c r="K78" s="30">
        <v>16</v>
      </c>
      <c r="L78" s="31">
        <v>7.1010118941949223E-4</v>
      </c>
      <c r="M78" s="33">
        <v>30</v>
      </c>
      <c r="N78" s="32">
        <v>1.2376748215685465E-3</v>
      </c>
    </row>
    <row r="79" spans="1:14" ht="17" x14ac:dyDescent="0.2">
      <c r="A79" s="97" t="s">
        <v>73</v>
      </c>
      <c r="B79" s="97"/>
      <c r="C79" s="30">
        <v>2</v>
      </c>
      <c r="D79" s="30">
        <v>42</v>
      </c>
      <c r="E79" s="30">
        <v>44</v>
      </c>
      <c r="F79" s="30">
        <v>7</v>
      </c>
      <c r="G79" s="30">
        <v>113</v>
      </c>
      <c r="H79" s="30">
        <v>120</v>
      </c>
      <c r="I79" s="30">
        <v>21</v>
      </c>
      <c r="J79" s="31">
        <v>1.2302284710017574E-2</v>
      </c>
      <c r="K79" s="30">
        <v>276</v>
      </c>
      <c r="L79" s="31">
        <v>1.2249245517486242E-2</v>
      </c>
      <c r="M79" s="33">
        <v>297</v>
      </c>
      <c r="N79" s="32">
        <v>1.2252980733528611E-2</v>
      </c>
    </row>
    <row r="80" spans="1:14" ht="18" thickBot="1" x14ac:dyDescent="0.25">
      <c r="A80" s="98" t="s">
        <v>65</v>
      </c>
      <c r="B80" s="98"/>
      <c r="C80" s="34">
        <v>7</v>
      </c>
      <c r="D80" s="34">
        <v>176</v>
      </c>
      <c r="E80" s="34">
        <v>183</v>
      </c>
      <c r="F80" s="34">
        <v>73</v>
      </c>
      <c r="G80" s="34">
        <v>2151</v>
      </c>
      <c r="H80" s="34">
        <v>2224</v>
      </c>
      <c r="I80" s="35">
        <v>1707</v>
      </c>
      <c r="J80" s="36">
        <v>1</v>
      </c>
      <c r="K80" s="34">
        <v>22532</v>
      </c>
      <c r="L80" s="36">
        <v>1</v>
      </c>
      <c r="M80" s="34">
        <v>24239</v>
      </c>
      <c r="N80" s="37">
        <v>1</v>
      </c>
    </row>
    <row r="81" spans="1:14" ht="16" x14ac:dyDescent="0.15">
      <c r="A81" s="99" t="s">
        <v>74</v>
      </c>
      <c r="B81" s="99"/>
      <c r="C81" s="99"/>
      <c r="D81" s="38"/>
      <c r="E81" s="38"/>
      <c r="F81" s="38"/>
      <c r="G81" s="39"/>
      <c r="H81" s="39"/>
      <c r="I81" s="39"/>
      <c r="J81" s="39"/>
      <c r="K81" s="39"/>
      <c r="L81" s="39"/>
      <c r="M81" s="39"/>
      <c r="N81" s="39"/>
    </row>
    <row r="82" spans="1:14" ht="16" x14ac:dyDescent="0.15">
      <c r="A82" s="100" t="s">
        <v>75</v>
      </c>
      <c r="B82" s="100"/>
      <c r="C82" s="100"/>
      <c r="D82" s="38"/>
      <c r="E82" s="38"/>
      <c r="F82" s="38"/>
      <c r="G82" s="39"/>
      <c r="H82" s="39"/>
      <c r="I82" s="39"/>
      <c r="J82" s="39"/>
      <c r="K82" s="39"/>
      <c r="L82" s="39"/>
      <c r="M82" s="39"/>
      <c r="N82" s="39"/>
    </row>
    <row r="83" spans="1:14" ht="16" x14ac:dyDescent="0.15">
      <c r="A83" s="40" t="s">
        <v>76</v>
      </c>
      <c r="B83" s="38"/>
      <c r="C83" s="38"/>
      <c r="D83" s="38"/>
      <c r="E83" s="38"/>
      <c r="F83" s="38"/>
      <c r="G83" s="39"/>
      <c r="H83" s="39"/>
      <c r="I83" s="39"/>
      <c r="J83" s="39"/>
      <c r="K83" s="39"/>
      <c r="L83" s="39"/>
      <c r="M83" s="39"/>
      <c r="N83" s="39"/>
    </row>
    <row r="87" spans="1:14" ht="18" thickBot="1" x14ac:dyDescent="0.2">
      <c r="A87" s="101" t="s">
        <v>78</v>
      </c>
      <c r="B87" s="101"/>
      <c r="C87" s="101"/>
      <c r="D87" s="101"/>
      <c r="E87" s="101"/>
      <c r="F87" s="101"/>
      <c r="G87" s="101"/>
      <c r="H87" s="101"/>
      <c r="I87" s="101"/>
      <c r="J87" s="101"/>
      <c r="K87" s="101"/>
    </row>
    <row r="88" spans="1:14" ht="16" thickBot="1" x14ac:dyDescent="0.2">
      <c r="A88" s="102" t="s">
        <v>1</v>
      </c>
      <c r="B88" s="102"/>
      <c r="C88" s="103" t="s">
        <v>79</v>
      </c>
      <c r="D88" s="103"/>
      <c r="E88" s="103"/>
      <c r="F88" s="104" t="s">
        <v>80</v>
      </c>
      <c r="G88" s="104"/>
      <c r="H88" s="104"/>
      <c r="I88" s="104"/>
      <c r="J88" s="104"/>
      <c r="K88" s="104"/>
    </row>
    <row r="89" spans="1:14" x14ac:dyDescent="0.15">
      <c r="A89" s="102"/>
      <c r="B89" s="102"/>
      <c r="C89" s="41" t="s">
        <v>7</v>
      </c>
      <c r="D89" s="41" t="s">
        <v>8</v>
      </c>
      <c r="E89" s="42" t="s">
        <v>39</v>
      </c>
      <c r="F89" s="43" t="s">
        <v>7</v>
      </c>
      <c r="G89" s="44" t="s">
        <v>81</v>
      </c>
      <c r="H89" s="43" t="s">
        <v>8</v>
      </c>
      <c r="I89" s="44" t="s">
        <v>81</v>
      </c>
      <c r="J89" s="44" t="s">
        <v>39</v>
      </c>
      <c r="K89" s="45" t="s">
        <v>81</v>
      </c>
    </row>
    <row r="90" spans="1:14" ht="16" x14ac:dyDescent="0.15">
      <c r="A90" s="93" t="s">
        <v>82</v>
      </c>
      <c r="B90" s="93"/>
      <c r="C90" s="46">
        <v>2</v>
      </c>
      <c r="D90" s="46">
        <v>17</v>
      </c>
      <c r="E90" s="46">
        <v>19</v>
      </c>
      <c r="F90" s="46">
        <v>737</v>
      </c>
      <c r="G90" s="47">
        <v>0.4504889975550122</v>
      </c>
      <c r="H90" s="48">
        <v>3987</v>
      </c>
      <c r="I90" s="47">
        <v>0.19559458398744112</v>
      </c>
      <c r="J90" s="49">
        <v>4724</v>
      </c>
      <c r="K90" s="50">
        <v>0.21453224341507721</v>
      </c>
    </row>
    <row r="91" spans="1:14" ht="16" x14ac:dyDescent="0.15">
      <c r="A91" s="93" t="s">
        <v>83</v>
      </c>
      <c r="B91" s="93"/>
      <c r="C91" s="46">
        <v>0</v>
      </c>
      <c r="D91" s="46">
        <v>91</v>
      </c>
      <c r="E91" s="46">
        <v>91</v>
      </c>
      <c r="F91" s="46">
        <v>0</v>
      </c>
      <c r="G91" s="47">
        <v>0</v>
      </c>
      <c r="H91" s="48">
        <v>8572</v>
      </c>
      <c r="I91" s="47">
        <v>0.42052590266875983</v>
      </c>
      <c r="J91" s="49">
        <v>8572</v>
      </c>
      <c r="K91" s="50">
        <v>0.38928247048138054</v>
      </c>
    </row>
    <row r="92" spans="1:14" ht="16" x14ac:dyDescent="0.15">
      <c r="A92" s="93" t="s">
        <v>84</v>
      </c>
      <c r="B92" s="93"/>
      <c r="C92" s="46">
        <v>0</v>
      </c>
      <c r="D92" s="46">
        <v>16</v>
      </c>
      <c r="E92" s="46">
        <v>16</v>
      </c>
      <c r="F92" s="46">
        <v>0</v>
      </c>
      <c r="G92" s="47">
        <v>0</v>
      </c>
      <c r="H92" s="48">
        <v>1768</v>
      </c>
      <c r="I92" s="47">
        <v>8.673469387755102E-2</v>
      </c>
      <c r="J92" s="49">
        <v>1768</v>
      </c>
      <c r="K92" s="50">
        <v>8.029064486830155E-2</v>
      </c>
    </row>
    <row r="93" spans="1:14" ht="16" x14ac:dyDescent="0.2">
      <c r="A93" s="93" t="s">
        <v>22</v>
      </c>
      <c r="B93" s="93"/>
      <c r="C93" s="33">
        <v>1</v>
      </c>
      <c r="D93" s="33">
        <v>3</v>
      </c>
      <c r="E93" s="33">
        <v>4</v>
      </c>
      <c r="F93" s="33">
        <v>857</v>
      </c>
      <c r="G93" s="51">
        <v>0.52383863080684601</v>
      </c>
      <c r="H93" s="52">
        <v>5717</v>
      </c>
      <c r="I93" s="51">
        <v>0.28046507064364207</v>
      </c>
      <c r="J93" s="53">
        <v>6574</v>
      </c>
      <c r="K93" s="54">
        <v>0.2985467756584923</v>
      </c>
    </row>
    <row r="94" spans="1:14" ht="16" x14ac:dyDescent="0.2">
      <c r="A94" s="93" t="s">
        <v>85</v>
      </c>
      <c r="B94" s="93"/>
      <c r="C94" s="33">
        <v>0</v>
      </c>
      <c r="D94" s="33">
        <v>0</v>
      </c>
      <c r="E94" s="33">
        <v>0</v>
      </c>
      <c r="F94" s="33">
        <v>10</v>
      </c>
      <c r="G94" s="51">
        <v>6.0753341433778859E-3</v>
      </c>
      <c r="H94" s="52">
        <v>66</v>
      </c>
      <c r="I94" s="51">
        <v>3.2273838630806845E-3</v>
      </c>
      <c r="J94" s="53">
        <v>76</v>
      </c>
      <c r="K94" s="54">
        <v>3.4395365677045622E-3</v>
      </c>
    </row>
    <row r="95" spans="1:14" ht="16" x14ac:dyDescent="0.2">
      <c r="A95" s="93" t="s">
        <v>30</v>
      </c>
      <c r="B95" s="93"/>
      <c r="C95" s="33">
        <v>0</v>
      </c>
      <c r="D95" s="33">
        <v>0</v>
      </c>
      <c r="E95" s="33">
        <v>0</v>
      </c>
      <c r="F95" s="33">
        <v>14</v>
      </c>
      <c r="G95" s="51">
        <v>8.557457212713936E-3</v>
      </c>
      <c r="H95" s="52">
        <v>15</v>
      </c>
      <c r="I95" s="51">
        <v>7.3587127158555735E-4</v>
      </c>
      <c r="J95" s="53">
        <v>29</v>
      </c>
      <c r="K95" s="54">
        <v>1.3169845594913714E-3</v>
      </c>
    </row>
    <row r="96" spans="1:14" ht="16" x14ac:dyDescent="0.2">
      <c r="A96" s="93" t="s">
        <v>86</v>
      </c>
      <c r="B96" s="93"/>
      <c r="C96" s="33">
        <v>2</v>
      </c>
      <c r="D96" s="33">
        <v>32</v>
      </c>
      <c r="E96" s="33">
        <v>34</v>
      </c>
      <c r="F96" s="33">
        <v>18</v>
      </c>
      <c r="G96" s="51">
        <v>1.1002444987775062E-2</v>
      </c>
      <c r="H96" s="52">
        <v>259</v>
      </c>
      <c r="I96" s="51">
        <v>1.2706043956043956E-2</v>
      </c>
      <c r="J96" s="53">
        <v>277</v>
      </c>
      <c r="K96" s="54">
        <v>1.2579473206176204E-2</v>
      </c>
    </row>
    <row r="97" spans="1:11" ht="17" thickBot="1" x14ac:dyDescent="0.25">
      <c r="A97" s="94" t="s">
        <v>39</v>
      </c>
      <c r="B97" s="94"/>
      <c r="C97" s="55">
        <v>5</v>
      </c>
      <c r="D97" s="55">
        <v>159</v>
      </c>
      <c r="E97" s="55">
        <v>164</v>
      </c>
      <c r="F97" s="56">
        <v>1636</v>
      </c>
      <c r="G97" s="57">
        <v>1</v>
      </c>
      <c r="H97" s="58">
        <v>20384</v>
      </c>
      <c r="I97" s="57">
        <v>1</v>
      </c>
      <c r="J97" s="56">
        <v>22020</v>
      </c>
      <c r="K97" s="59">
        <v>1</v>
      </c>
    </row>
    <row r="98" spans="1:11" ht="16" x14ac:dyDescent="0.15">
      <c r="A98" s="95" t="s">
        <v>87</v>
      </c>
      <c r="B98" s="95"/>
      <c r="C98" s="95"/>
      <c r="D98" s="38"/>
      <c r="E98" s="38"/>
      <c r="F98" s="38"/>
      <c r="G98" s="39"/>
      <c r="H98" s="39"/>
      <c r="I98" s="39"/>
      <c r="J98" s="39"/>
      <c r="K98" s="39"/>
    </row>
    <row r="99" spans="1:11" ht="16" x14ac:dyDescent="0.15">
      <c r="A99" s="96" t="s">
        <v>88</v>
      </c>
      <c r="B99" s="96"/>
      <c r="C99" s="96"/>
      <c r="D99" s="38"/>
      <c r="E99" s="38"/>
      <c r="F99" s="38"/>
      <c r="G99" s="39"/>
      <c r="H99" s="39"/>
      <c r="I99" s="39"/>
      <c r="J99" s="39"/>
      <c r="K99" s="39"/>
    </row>
    <row r="100" spans="1:11" ht="16" x14ac:dyDescent="0.15">
      <c r="A100" s="40" t="s">
        <v>89</v>
      </c>
      <c r="B100" s="38"/>
      <c r="C100" s="38"/>
      <c r="D100" s="38"/>
      <c r="E100" s="38"/>
      <c r="F100" s="38"/>
      <c r="G100" s="39"/>
      <c r="H100" s="39"/>
      <c r="I100" s="39"/>
      <c r="J100" s="39"/>
      <c r="K100" s="39"/>
    </row>
  </sheetData>
  <mergeCells count="108">
    <mergeCell ref="AB11:AC11"/>
    <mergeCell ref="AD7:AH7"/>
    <mergeCell ref="AJ7:AK7"/>
    <mergeCell ref="AL7:AP7"/>
    <mergeCell ref="A8:E8"/>
    <mergeCell ref="H8:M8"/>
    <mergeCell ref="P8:S8"/>
    <mergeCell ref="U8:V8"/>
    <mergeCell ref="W8:Z8"/>
    <mergeCell ref="AB8:AC8"/>
    <mergeCell ref="AD8:AH8"/>
    <mergeCell ref="H7:M7"/>
    <mergeCell ref="P7:S7"/>
    <mergeCell ref="U7:V7"/>
    <mergeCell ref="W7:Z7"/>
    <mergeCell ref="AB7:AC7"/>
    <mergeCell ref="AJ8:AK8"/>
    <mergeCell ref="AL8:AP8"/>
    <mergeCell ref="AL9:AP9"/>
    <mergeCell ref="A10:E10"/>
    <mergeCell ref="H10:M10"/>
    <mergeCell ref="P10:S10"/>
    <mergeCell ref="U10:V10"/>
    <mergeCell ref="W10:Z10"/>
    <mergeCell ref="AB10:AC10"/>
    <mergeCell ref="AD10:AH10"/>
    <mergeCell ref="AJ10:AK10"/>
    <mergeCell ref="AL10:AP10"/>
    <mergeCell ref="A9:E9"/>
    <mergeCell ref="H9:M9"/>
    <mergeCell ref="P9:S9"/>
    <mergeCell ref="U9:V9"/>
    <mergeCell ref="W9:Z9"/>
    <mergeCell ref="AB9:AC9"/>
    <mergeCell ref="AD9:AH9"/>
    <mergeCell ref="AJ9:AK9"/>
    <mergeCell ref="AJ12:AK12"/>
    <mergeCell ref="AL12:AP12"/>
    <mergeCell ref="F4:AK4"/>
    <mergeCell ref="A6:E7"/>
    <mergeCell ref="F6:M6"/>
    <mergeCell ref="N6:S6"/>
    <mergeCell ref="T6:Z6"/>
    <mergeCell ref="AA6:AH6"/>
    <mergeCell ref="AI6:AP6"/>
    <mergeCell ref="AD11:AH11"/>
    <mergeCell ref="AJ11:AK11"/>
    <mergeCell ref="AL11:AP11"/>
    <mergeCell ref="A12:E12"/>
    <mergeCell ref="H12:M12"/>
    <mergeCell ref="P12:S12"/>
    <mergeCell ref="U12:V12"/>
    <mergeCell ref="W12:Z12"/>
    <mergeCell ref="AB12:AC12"/>
    <mergeCell ref="AD12:AH12"/>
    <mergeCell ref="A11:E11"/>
    <mergeCell ref="H11:M11"/>
    <mergeCell ref="P11:S11"/>
    <mergeCell ref="U11:V11"/>
    <mergeCell ref="W11:Z11"/>
    <mergeCell ref="AJ14:AK14"/>
    <mergeCell ref="AL14:AP14"/>
    <mergeCell ref="A16:O16"/>
    <mergeCell ref="A70:N70"/>
    <mergeCell ref="A71:B72"/>
    <mergeCell ref="C71:E71"/>
    <mergeCell ref="F71:H71"/>
    <mergeCell ref="I71:N71"/>
    <mergeCell ref="AD13:AH13"/>
    <mergeCell ref="AJ13:AK13"/>
    <mergeCell ref="AL13:AP13"/>
    <mergeCell ref="A14:E14"/>
    <mergeCell ref="H14:M14"/>
    <mergeCell ref="P14:S14"/>
    <mergeCell ref="U14:V14"/>
    <mergeCell ref="W14:Z14"/>
    <mergeCell ref="AB14:AC14"/>
    <mergeCell ref="AD14:AH14"/>
    <mergeCell ref="A13:E13"/>
    <mergeCell ref="H13:M13"/>
    <mergeCell ref="P13:S13"/>
    <mergeCell ref="U13:V13"/>
    <mergeCell ref="W13:Z13"/>
    <mergeCell ref="AB13:AC13"/>
    <mergeCell ref="A79:B79"/>
    <mergeCell ref="A80:B80"/>
    <mergeCell ref="A81:C81"/>
    <mergeCell ref="A82:C82"/>
    <mergeCell ref="A87:K87"/>
    <mergeCell ref="A88:B89"/>
    <mergeCell ref="C88:E88"/>
    <mergeCell ref="F88:K88"/>
    <mergeCell ref="A73:B73"/>
    <mergeCell ref="A74:B74"/>
    <mergeCell ref="A75:B75"/>
    <mergeCell ref="A76:B76"/>
    <mergeCell ref="A77:B77"/>
    <mergeCell ref="A78:B78"/>
    <mergeCell ref="A96:B96"/>
    <mergeCell ref="A97:B97"/>
    <mergeCell ref="A98:C98"/>
    <mergeCell ref="A99:C99"/>
    <mergeCell ref="A90:B90"/>
    <mergeCell ref="A91:B91"/>
    <mergeCell ref="A92:B92"/>
    <mergeCell ref="A93:B93"/>
    <mergeCell ref="A94:B94"/>
    <mergeCell ref="A95:B95"/>
  </mergeCells>
  <phoneticPr fontId="3" type="noConversion"/>
  <hyperlinks>
    <hyperlink ref="A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topLeftCell="A44" workbookViewId="0">
      <selection activeCell="H60" sqref="H60"/>
    </sheetView>
  </sheetViews>
  <sheetFormatPr baseColWidth="10" defaultRowHeight="15" x14ac:dyDescent="0.15"/>
  <cols>
    <col min="1" max="12" width="10.83203125" style="10"/>
    <col min="13" max="14" width="20" style="10" bestFit="1" customWidth="1"/>
    <col min="15" max="16" width="19.6640625" style="10" bestFit="1" customWidth="1"/>
    <col min="17" max="17" width="13.5" style="10" bestFit="1" customWidth="1"/>
    <col min="18" max="16384" width="10.83203125" style="10"/>
  </cols>
  <sheetData>
    <row r="1" spans="1:19" ht="16" thickBot="1" x14ac:dyDescent="0.2"/>
    <row r="2" spans="1:19" x14ac:dyDescent="0.15">
      <c r="A2" s="15" t="s">
        <v>1</v>
      </c>
      <c r="B2" s="145" t="s">
        <v>53</v>
      </c>
      <c r="C2" s="145"/>
      <c r="D2" s="145"/>
      <c r="E2" s="145"/>
      <c r="F2" s="145"/>
      <c r="G2" s="145"/>
    </row>
    <row r="3" spans="1:19" x14ac:dyDescent="0.15">
      <c r="A3" s="16"/>
      <c r="B3" s="11" t="s">
        <v>7</v>
      </c>
      <c r="C3" s="11" t="s">
        <v>8</v>
      </c>
      <c r="D3" s="146" t="s">
        <v>9</v>
      </c>
      <c r="E3" s="146"/>
      <c r="F3" s="146"/>
      <c r="G3" s="146"/>
      <c r="L3" s="61"/>
      <c r="M3" s="61" t="s">
        <v>91</v>
      </c>
      <c r="N3" s="61" t="s">
        <v>93</v>
      </c>
      <c r="O3" s="61" t="s">
        <v>95</v>
      </c>
      <c r="P3" s="61" t="s">
        <v>97</v>
      </c>
      <c r="Q3" s="61" t="s">
        <v>99</v>
      </c>
    </row>
    <row r="4" spans="1:19" ht="26" x14ac:dyDescent="0.15">
      <c r="A4" s="17" t="s">
        <v>10</v>
      </c>
      <c r="B4" s="12">
        <v>11</v>
      </c>
      <c r="C4" s="12">
        <v>34</v>
      </c>
      <c r="D4" s="148" t="s">
        <v>12</v>
      </c>
      <c r="E4" s="148"/>
      <c r="F4" s="148"/>
      <c r="G4" s="148"/>
      <c r="L4" s="61">
        <v>2021</v>
      </c>
      <c r="M4" s="61">
        <f>C5/557</f>
        <v>0.78815080789946135</v>
      </c>
      <c r="N4" s="63">
        <f>45/557</f>
        <v>8.0789946140035901E-2</v>
      </c>
      <c r="O4" s="61">
        <v>439</v>
      </c>
      <c r="P4" s="61">
        <v>45</v>
      </c>
      <c r="Q4" s="10" t="s">
        <v>101</v>
      </c>
      <c r="R4" s="10">
        <f>O4/M4</f>
        <v>557</v>
      </c>
      <c r="S4" s="10">
        <f>P4/N4</f>
        <v>557</v>
      </c>
    </row>
    <row r="5" spans="1:19" ht="26" x14ac:dyDescent="0.15">
      <c r="A5" s="17" t="s">
        <v>16</v>
      </c>
      <c r="B5" s="12">
        <v>0</v>
      </c>
      <c r="C5" s="12">
        <v>439</v>
      </c>
      <c r="D5" s="148" t="s">
        <v>18</v>
      </c>
      <c r="E5" s="148"/>
      <c r="F5" s="148"/>
      <c r="G5" s="148"/>
      <c r="L5" s="61">
        <v>2020</v>
      </c>
      <c r="M5" s="61">
        <f>1161/1389</f>
        <v>0.83585313174946008</v>
      </c>
      <c r="N5" s="63">
        <f>157/1389</f>
        <v>0.11303095752339813</v>
      </c>
      <c r="O5" s="61">
        <v>1161</v>
      </c>
      <c r="P5" s="61">
        <v>157</v>
      </c>
      <c r="Q5" s="10" t="s">
        <v>102</v>
      </c>
      <c r="R5" s="10">
        <f t="shared" ref="R5:R13" si="0">O5/M5</f>
        <v>1389</v>
      </c>
      <c r="S5" s="10">
        <f t="shared" ref="S5:S13" si="1">P5/N5</f>
        <v>1389</v>
      </c>
    </row>
    <row r="6" spans="1:19" x14ac:dyDescent="0.15">
      <c r="A6" s="17" t="s">
        <v>22</v>
      </c>
      <c r="B6" s="12">
        <v>3</v>
      </c>
      <c r="C6" s="12">
        <v>8</v>
      </c>
      <c r="D6" s="148" t="s">
        <v>24</v>
      </c>
      <c r="E6" s="148"/>
      <c r="F6" s="148"/>
      <c r="G6" s="148"/>
      <c r="L6" s="61">
        <v>2019</v>
      </c>
      <c r="M6" s="61">
        <f>1481/1748</f>
        <v>0.847254004576659</v>
      </c>
      <c r="N6" s="63">
        <f>199/1748</f>
        <v>0.11384439359267734</v>
      </c>
      <c r="O6" s="61">
        <v>1481</v>
      </c>
      <c r="P6" s="61">
        <v>199</v>
      </c>
      <c r="Q6" s="10" t="s">
        <v>104</v>
      </c>
      <c r="R6" s="10">
        <f t="shared" si="0"/>
        <v>1748</v>
      </c>
      <c r="S6" s="10">
        <f t="shared" si="1"/>
        <v>1748</v>
      </c>
    </row>
    <row r="7" spans="1:19" ht="26" x14ac:dyDescent="0.15">
      <c r="A7" s="17" t="s">
        <v>28</v>
      </c>
      <c r="B7" s="12">
        <v>0</v>
      </c>
      <c r="C7" s="12">
        <v>0</v>
      </c>
      <c r="D7" s="148" t="s">
        <v>23</v>
      </c>
      <c r="E7" s="148"/>
      <c r="F7" s="148"/>
      <c r="G7" s="148"/>
      <c r="L7" s="61">
        <v>2018</v>
      </c>
      <c r="M7" s="62">
        <f>D32</f>
        <v>0.81786251881585548</v>
      </c>
      <c r="N7" s="63">
        <f>D31</f>
        <v>0.10235825388861014</v>
      </c>
      <c r="O7" s="61">
        <v>1630</v>
      </c>
      <c r="P7" s="61">
        <f>B31+C31</f>
        <v>204</v>
      </c>
      <c r="Q7" s="10" t="s">
        <v>106</v>
      </c>
      <c r="R7" s="10">
        <f t="shared" si="0"/>
        <v>1993</v>
      </c>
      <c r="S7" s="10">
        <f t="shared" si="1"/>
        <v>1993</v>
      </c>
    </row>
    <row r="8" spans="1:19" x14ac:dyDescent="0.15">
      <c r="A8" s="17" t="s">
        <v>30</v>
      </c>
      <c r="B8" s="12">
        <v>0</v>
      </c>
      <c r="C8" s="12">
        <v>0</v>
      </c>
      <c r="D8" s="148" t="s">
        <v>23</v>
      </c>
      <c r="E8" s="148"/>
      <c r="F8" s="148"/>
      <c r="G8" s="148"/>
      <c r="L8" s="61">
        <v>2017</v>
      </c>
      <c r="M8" s="62">
        <f>E41</f>
        <v>0.86146496815286622</v>
      </c>
      <c r="N8" s="63">
        <f>E40</f>
        <v>0.10429936305732485</v>
      </c>
      <c r="O8" s="61">
        <f>C41</f>
        <v>2164</v>
      </c>
      <c r="P8" s="61">
        <f>SUM(B40:D40)</f>
        <v>262</v>
      </c>
      <c r="Q8" s="10" t="s">
        <v>106</v>
      </c>
      <c r="R8" s="10">
        <f t="shared" si="0"/>
        <v>2512</v>
      </c>
      <c r="S8" s="10">
        <f t="shared" si="1"/>
        <v>2512</v>
      </c>
    </row>
    <row r="9" spans="1:19" x14ac:dyDescent="0.15">
      <c r="A9" s="17" t="s">
        <v>33</v>
      </c>
      <c r="B9" s="12">
        <v>1</v>
      </c>
      <c r="C9" s="12">
        <v>61</v>
      </c>
      <c r="D9" s="148" t="s">
        <v>35</v>
      </c>
      <c r="E9" s="148"/>
      <c r="F9" s="148"/>
      <c r="G9" s="148"/>
      <c r="L9" s="61">
        <v>2016</v>
      </c>
      <c r="M9" s="62">
        <f>E50</f>
        <v>0.86299081035923142</v>
      </c>
      <c r="N9" s="63">
        <f>E49</f>
        <v>9.1478696741854632E-2</v>
      </c>
      <c r="O9" s="61">
        <f>C50</f>
        <v>2066</v>
      </c>
      <c r="P9" s="61">
        <f>SUM(B49:D49)</f>
        <v>219</v>
      </c>
      <c r="Q9" s="10" t="s">
        <v>106</v>
      </c>
      <c r="R9" s="10">
        <f t="shared" si="0"/>
        <v>2394</v>
      </c>
      <c r="S9" s="10">
        <f t="shared" si="1"/>
        <v>2394</v>
      </c>
    </row>
    <row r="10" spans="1:19" ht="16" thickBot="1" x14ac:dyDescent="0.2">
      <c r="A10" s="18" t="s">
        <v>39</v>
      </c>
      <c r="B10" s="13">
        <v>15</v>
      </c>
      <c r="C10" s="13">
        <v>542</v>
      </c>
      <c r="D10" s="150" t="s">
        <v>41</v>
      </c>
      <c r="E10" s="150"/>
      <c r="F10" s="150"/>
      <c r="G10" s="150"/>
      <c r="L10" s="61">
        <v>2015</v>
      </c>
      <c r="M10" s="62">
        <f>D59</f>
        <v>0.66314076484947115</v>
      </c>
      <c r="N10" s="63">
        <f>D58</f>
        <v>9.7640358014646059E-2</v>
      </c>
      <c r="O10" s="61">
        <f>C59</f>
        <v>1630</v>
      </c>
      <c r="P10" s="61">
        <f>SUM(B58:C58)</f>
        <v>240</v>
      </c>
      <c r="Q10" s="10" t="s">
        <v>106</v>
      </c>
      <c r="R10" s="10">
        <f t="shared" si="0"/>
        <v>2458</v>
      </c>
      <c r="S10" s="10">
        <f t="shared" si="1"/>
        <v>2458</v>
      </c>
    </row>
    <row r="11" spans="1:19" x14ac:dyDescent="0.15">
      <c r="A11" s="15" t="s">
        <v>1</v>
      </c>
      <c r="B11" s="143" t="s">
        <v>4</v>
      </c>
      <c r="C11" s="143"/>
      <c r="D11" s="143"/>
      <c r="E11" s="143"/>
      <c r="F11" s="143"/>
      <c r="G11" s="143"/>
      <c r="H11" s="143"/>
      <c r="L11" s="61">
        <v>2014</v>
      </c>
      <c r="M11" s="62">
        <f>E68</f>
        <v>0.76912751677852353</v>
      </c>
      <c r="N11" s="63">
        <f>E67</f>
        <v>0.11275167785234899</v>
      </c>
      <c r="O11" s="61">
        <f>C68</f>
        <v>1719</v>
      </c>
      <c r="P11" s="61">
        <f>SUM(B67:D67)</f>
        <v>252</v>
      </c>
      <c r="Q11" s="10" t="s">
        <v>106</v>
      </c>
      <c r="R11" s="10">
        <f t="shared" si="0"/>
        <v>2235</v>
      </c>
      <c r="S11" s="10">
        <f t="shared" si="1"/>
        <v>2235</v>
      </c>
    </row>
    <row r="12" spans="1:19" x14ac:dyDescent="0.15">
      <c r="A12" s="16"/>
      <c r="B12" s="14" t="s">
        <v>7</v>
      </c>
      <c r="C12" s="144" t="s">
        <v>8</v>
      </c>
      <c r="D12" s="144"/>
      <c r="E12" s="144" t="s">
        <v>9</v>
      </c>
      <c r="F12" s="144"/>
      <c r="G12" s="144"/>
      <c r="H12" s="144"/>
      <c r="L12" s="61">
        <v>2013</v>
      </c>
      <c r="M12" s="62">
        <f>E77</f>
        <v>0.75445632798573981</v>
      </c>
      <c r="N12" s="63">
        <f>E76</f>
        <v>0.12344028520499109</v>
      </c>
      <c r="O12" s="61">
        <f>C77</f>
        <v>1693</v>
      </c>
      <c r="P12" s="61">
        <f>SUM(B76:D76)</f>
        <v>277</v>
      </c>
      <c r="Q12" s="10" t="s">
        <v>106</v>
      </c>
      <c r="R12" s="10">
        <f t="shared" si="0"/>
        <v>2244</v>
      </c>
      <c r="S12" s="10">
        <f t="shared" si="1"/>
        <v>2244</v>
      </c>
    </row>
    <row r="13" spans="1:19" ht="26" x14ac:dyDescent="0.15">
      <c r="A13" s="17" t="s">
        <v>10</v>
      </c>
      <c r="B13" s="12">
        <v>31</v>
      </c>
      <c r="C13" s="147">
        <v>126</v>
      </c>
      <c r="D13" s="147"/>
      <c r="E13" s="148" t="s">
        <v>13</v>
      </c>
      <c r="F13" s="148"/>
      <c r="G13" s="148"/>
      <c r="H13" s="148"/>
      <c r="L13" s="61">
        <v>2012</v>
      </c>
      <c r="M13" s="62">
        <f>F89</f>
        <v>0.66771582733812951</v>
      </c>
      <c r="N13" s="63">
        <f>F88</f>
        <v>0.1366906474820144</v>
      </c>
      <c r="O13" s="64">
        <f>D89</f>
        <v>1485</v>
      </c>
      <c r="P13" s="64">
        <f>SUM(C88:D88)</f>
        <v>304</v>
      </c>
      <c r="Q13" s="10" t="s">
        <v>106</v>
      </c>
      <c r="R13" s="10">
        <f t="shared" si="0"/>
        <v>2224</v>
      </c>
      <c r="S13" s="10">
        <f t="shared" si="1"/>
        <v>2224</v>
      </c>
    </row>
    <row r="14" spans="1:19" ht="26" x14ac:dyDescent="0.15">
      <c r="A14" s="17" t="s">
        <v>16</v>
      </c>
      <c r="B14" s="12">
        <v>0</v>
      </c>
      <c r="C14" s="147">
        <v>1161</v>
      </c>
      <c r="D14" s="147"/>
      <c r="E14" s="148" t="s">
        <v>19</v>
      </c>
      <c r="F14" s="148"/>
      <c r="G14" s="148"/>
      <c r="H14" s="148"/>
    </row>
    <row r="15" spans="1:19" x14ac:dyDescent="0.15">
      <c r="A15" s="17" t="s">
        <v>22</v>
      </c>
      <c r="B15" s="12">
        <v>1</v>
      </c>
      <c r="C15" s="147">
        <v>22</v>
      </c>
      <c r="D15" s="147"/>
      <c r="E15" s="148" t="s">
        <v>25</v>
      </c>
      <c r="F15" s="148"/>
      <c r="G15" s="148"/>
      <c r="H15" s="148"/>
    </row>
    <row r="16" spans="1:19" ht="26" x14ac:dyDescent="0.15">
      <c r="A16" s="17" t="s">
        <v>28</v>
      </c>
      <c r="B16" s="12">
        <v>0</v>
      </c>
      <c r="C16" s="147">
        <v>0</v>
      </c>
      <c r="D16" s="147"/>
      <c r="E16" s="148" t="s">
        <v>23</v>
      </c>
      <c r="F16" s="148"/>
      <c r="G16" s="148"/>
      <c r="H16" s="148"/>
    </row>
    <row r="17" spans="1:9" x14ac:dyDescent="0.15">
      <c r="A17" s="17" t="s">
        <v>30</v>
      </c>
      <c r="B17" s="12">
        <v>0</v>
      </c>
      <c r="C17" s="147">
        <v>0</v>
      </c>
      <c r="D17" s="147"/>
      <c r="E17" s="148" t="s">
        <v>23</v>
      </c>
      <c r="F17" s="148"/>
      <c r="G17" s="148"/>
      <c r="H17" s="148"/>
    </row>
    <row r="18" spans="1:9" x14ac:dyDescent="0.15">
      <c r="A18" s="17" t="s">
        <v>33</v>
      </c>
      <c r="B18" s="12">
        <v>2</v>
      </c>
      <c r="C18" s="147">
        <v>46</v>
      </c>
      <c r="D18" s="147"/>
      <c r="E18" s="148" t="s">
        <v>36</v>
      </c>
      <c r="F18" s="148"/>
      <c r="G18" s="148"/>
      <c r="H18" s="148"/>
    </row>
    <row r="19" spans="1:9" ht="16" thickBot="1" x14ac:dyDescent="0.2">
      <c r="A19" s="18" t="s">
        <v>39</v>
      </c>
      <c r="B19" s="13">
        <v>34</v>
      </c>
      <c r="C19" s="149">
        <v>1355</v>
      </c>
      <c r="D19" s="149"/>
      <c r="E19" s="150" t="s">
        <v>42</v>
      </c>
      <c r="F19" s="150"/>
      <c r="G19" s="150"/>
      <c r="H19" s="150"/>
    </row>
    <row r="20" spans="1:9" x14ac:dyDescent="0.15">
      <c r="A20" s="15" t="s">
        <v>1</v>
      </c>
      <c r="B20" s="143" t="s">
        <v>5</v>
      </c>
      <c r="C20" s="143"/>
      <c r="D20" s="143"/>
      <c r="E20" s="143"/>
      <c r="F20" s="143"/>
      <c r="G20" s="143"/>
      <c r="H20" s="143"/>
      <c r="I20" s="143"/>
    </row>
    <row r="21" spans="1:9" x14ac:dyDescent="0.15">
      <c r="A21" s="16"/>
      <c r="B21" s="14" t="s">
        <v>7</v>
      </c>
      <c r="C21" s="144" t="s">
        <v>8</v>
      </c>
      <c r="D21" s="144"/>
      <c r="E21" s="144" t="s">
        <v>9</v>
      </c>
      <c r="F21" s="144"/>
      <c r="G21" s="144"/>
      <c r="H21" s="144"/>
      <c r="I21" s="144"/>
    </row>
    <row r="22" spans="1:9" ht="26" x14ac:dyDescent="0.15">
      <c r="A22" s="17" t="s">
        <v>10</v>
      </c>
      <c r="B22" s="12">
        <v>40</v>
      </c>
      <c r="C22" s="147">
        <v>159</v>
      </c>
      <c r="D22" s="147"/>
      <c r="E22" s="148" t="s">
        <v>14</v>
      </c>
      <c r="F22" s="148"/>
      <c r="G22" s="148"/>
      <c r="H22" s="148"/>
      <c r="I22" s="148"/>
    </row>
    <row r="23" spans="1:9" ht="26" x14ac:dyDescent="0.15">
      <c r="A23" s="17" t="s">
        <v>16</v>
      </c>
      <c r="B23" s="12">
        <v>0</v>
      </c>
      <c r="C23" s="147">
        <v>1481</v>
      </c>
      <c r="D23" s="147"/>
      <c r="E23" s="148" t="s">
        <v>20</v>
      </c>
      <c r="F23" s="148"/>
      <c r="G23" s="148"/>
      <c r="H23" s="148"/>
      <c r="I23" s="148"/>
    </row>
    <row r="24" spans="1:9" x14ac:dyDescent="0.15">
      <c r="A24" s="17" t="s">
        <v>22</v>
      </c>
      <c r="B24" s="12">
        <v>1</v>
      </c>
      <c r="C24" s="147">
        <v>23</v>
      </c>
      <c r="D24" s="147"/>
      <c r="E24" s="148" t="s">
        <v>26</v>
      </c>
      <c r="F24" s="148"/>
      <c r="G24" s="148"/>
      <c r="H24" s="148"/>
      <c r="I24" s="148"/>
    </row>
    <row r="25" spans="1:9" ht="26" x14ac:dyDescent="0.15">
      <c r="A25" s="17" t="s">
        <v>28</v>
      </c>
      <c r="B25" s="12">
        <v>0</v>
      </c>
      <c r="C25" s="147">
        <v>0</v>
      </c>
      <c r="D25" s="147"/>
      <c r="E25" s="148" t="s">
        <v>23</v>
      </c>
      <c r="F25" s="148"/>
      <c r="G25" s="148"/>
      <c r="H25" s="148"/>
      <c r="I25" s="148"/>
    </row>
    <row r="26" spans="1:9" x14ac:dyDescent="0.15">
      <c r="A26" s="17" t="s">
        <v>30</v>
      </c>
      <c r="B26" s="12">
        <v>2</v>
      </c>
      <c r="C26" s="147">
        <v>0</v>
      </c>
      <c r="D26" s="147"/>
      <c r="E26" s="148" t="s">
        <v>31</v>
      </c>
      <c r="F26" s="148"/>
      <c r="G26" s="148"/>
      <c r="H26" s="148"/>
      <c r="I26" s="148"/>
    </row>
    <row r="27" spans="1:9" x14ac:dyDescent="0.15">
      <c r="A27" s="17" t="s">
        <v>33</v>
      </c>
      <c r="B27" s="12">
        <v>2</v>
      </c>
      <c r="C27" s="147">
        <v>40</v>
      </c>
      <c r="D27" s="147"/>
      <c r="E27" s="148" t="s">
        <v>37</v>
      </c>
      <c r="F27" s="148"/>
      <c r="G27" s="148"/>
      <c r="H27" s="148"/>
      <c r="I27" s="148"/>
    </row>
    <row r="28" spans="1:9" ht="16" thickBot="1" x14ac:dyDescent="0.2">
      <c r="A28" s="18" t="s">
        <v>39</v>
      </c>
      <c r="B28" s="13">
        <v>45</v>
      </c>
      <c r="C28" s="149">
        <v>1703</v>
      </c>
      <c r="D28" s="149"/>
      <c r="E28" s="150" t="s">
        <v>43</v>
      </c>
      <c r="F28" s="150"/>
      <c r="G28" s="150"/>
      <c r="H28" s="150"/>
      <c r="I28" s="150"/>
    </row>
    <row r="29" spans="1:9" x14ac:dyDescent="0.15">
      <c r="A29" s="15" t="s">
        <v>1</v>
      </c>
      <c r="B29" s="145" t="s">
        <v>50</v>
      </c>
      <c r="C29" s="145"/>
      <c r="D29" s="145"/>
      <c r="E29" s="145"/>
      <c r="F29" s="145"/>
      <c r="G29" s="145"/>
    </row>
    <row r="30" spans="1:9" x14ac:dyDescent="0.15">
      <c r="A30" s="16"/>
      <c r="B30" s="11" t="s">
        <v>7</v>
      </c>
      <c r="C30" s="11" t="s">
        <v>8</v>
      </c>
      <c r="D30" s="146" t="s">
        <v>9</v>
      </c>
      <c r="E30" s="146"/>
      <c r="F30" s="146"/>
      <c r="G30" s="146"/>
    </row>
    <row r="31" spans="1:9" ht="26" x14ac:dyDescent="0.15">
      <c r="A31" s="17" t="s">
        <v>10</v>
      </c>
      <c r="B31" s="12">
        <v>37</v>
      </c>
      <c r="C31" s="12">
        <v>167</v>
      </c>
      <c r="D31" s="141">
        <f t="shared" ref="D31:D37" si="2">(B31+C31)/SUM($B$37:$C$37)</f>
        <v>0.10235825388861014</v>
      </c>
      <c r="E31" s="141"/>
      <c r="F31" s="141"/>
      <c r="G31" s="141"/>
    </row>
    <row r="32" spans="1:9" ht="26" x14ac:dyDescent="0.15">
      <c r="A32" s="17" t="s">
        <v>16</v>
      </c>
      <c r="B32" s="12">
        <v>0</v>
      </c>
      <c r="C32" s="12">
        <v>1630</v>
      </c>
      <c r="D32" s="141">
        <f t="shared" si="2"/>
        <v>0.81786251881585548</v>
      </c>
      <c r="E32" s="141"/>
      <c r="F32" s="141"/>
      <c r="G32" s="141"/>
    </row>
    <row r="33" spans="1:9" x14ac:dyDescent="0.15">
      <c r="A33" s="17" t="s">
        <v>22</v>
      </c>
      <c r="B33" s="12">
        <v>3</v>
      </c>
      <c r="C33" s="12">
        <v>39</v>
      </c>
      <c r="D33" s="141">
        <f t="shared" si="2"/>
        <v>2.1073758153537382E-2</v>
      </c>
      <c r="E33" s="141"/>
      <c r="F33" s="141"/>
      <c r="G33" s="141"/>
    </row>
    <row r="34" spans="1:9" ht="26" x14ac:dyDescent="0.15">
      <c r="A34" s="17" t="s">
        <v>28</v>
      </c>
      <c r="B34" s="12">
        <v>0</v>
      </c>
      <c r="C34" s="12">
        <v>0</v>
      </c>
      <c r="D34" s="141">
        <f t="shared" si="2"/>
        <v>0</v>
      </c>
      <c r="E34" s="141"/>
      <c r="F34" s="141"/>
      <c r="G34" s="141"/>
    </row>
    <row r="35" spans="1:9" x14ac:dyDescent="0.15">
      <c r="A35" s="17" t="s">
        <v>30</v>
      </c>
      <c r="B35" s="12">
        <v>0</v>
      </c>
      <c r="C35" s="12">
        <v>0</v>
      </c>
      <c r="D35" s="141">
        <f t="shared" si="2"/>
        <v>0</v>
      </c>
      <c r="E35" s="141"/>
      <c r="F35" s="141"/>
      <c r="G35" s="141"/>
    </row>
    <row r="36" spans="1:9" x14ac:dyDescent="0.15">
      <c r="A36" s="17" t="s">
        <v>33</v>
      </c>
      <c r="B36" s="12">
        <v>3</v>
      </c>
      <c r="C36" s="12">
        <v>114</v>
      </c>
      <c r="D36" s="141">
        <f t="shared" si="2"/>
        <v>5.8705469141996987E-2</v>
      </c>
      <c r="E36" s="141"/>
      <c r="F36" s="141"/>
      <c r="G36" s="141"/>
    </row>
    <row r="37" spans="1:9" ht="16" thickBot="1" x14ac:dyDescent="0.2">
      <c r="A37" s="18" t="s">
        <v>39</v>
      </c>
      <c r="B37" s="13">
        <f>SUM(B31:B36)</f>
        <v>43</v>
      </c>
      <c r="C37" s="13">
        <f>SUM(C31:C36)</f>
        <v>1950</v>
      </c>
      <c r="D37" s="141">
        <f t="shared" si="2"/>
        <v>1</v>
      </c>
      <c r="E37" s="141"/>
      <c r="F37" s="141"/>
      <c r="G37" s="141"/>
    </row>
    <row r="38" spans="1:9" x14ac:dyDescent="0.15">
      <c r="A38" s="15" t="s">
        <v>1</v>
      </c>
      <c r="B38" s="143" t="s">
        <v>51</v>
      </c>
      <c r="C38" s="143"/>
      <c r="D38" s="143"/>
      <c r="E38" s="143"/>
      <c r="F38" s="143"/>
      <c r="G38" s="143"/>
      <c r="H38" s="143"/>
    </row>
    <row r="39" spans="1:9" x14ac:dyDescent="0.15">
      <c r="A39" s="16"/>
      <c r="B39" s="14" t="s">
        <v>7</v>
      </c>
      <c r="C39" s="144" t="s">
        <v>8</v>
      </c>
      <c r="D39" s="144"/>
      <c r="E39" s="144" t="s">
        <v>9</v>
      </c>
      <c r="F39" s="144"/>
      <c r="G39" s="144"/>
      <c r="H39" s="144"/>
    </row>
    <row r="40" spans="1:9" ht="26" x14ac:dyDescent="0.15">
      <c r="A40" s="17" t="s">
        <v>10</v>
      </c>
      <c r="B40" s="19">
        <v>59</v>
      </c>
      <c r="C40" s="140">
        <v>203</v>
      </c>
      <c r="D40" s="140"/>
      <c r="E40" s="141">
        <f t="shared" ref="E40:E46" si="3">(C40+B40)/SUM(B$46:D$46)</f>
        <v>0.10429936305732485</v>
      </c>
      <c r="F40" s="141"/>
      <c r="G40" s="141"/>
      <c r="H40" s="141"/>
    </row>
    <row r="41" spans="1:9" ht="26" x14ac:dyDescent="0.15">
      <c r="A41" s="17" t="s">
        <v>16</v>
      </c>
      <c r="B41" s="19">
        <v>0</v>
      </c>
      <c r="C41" s="140">
        <v>2164</v>
      </c>
      <c r="D41" s="140"/>
      <c r="E41" s="141">
        <f t="shared" si="3"/>
        <v>0.86146496815286622</v>
      </c>
      <c r="F41" s="141"/>
      <c r="G41" s="141"/>
      <c r="H41" s="141"/>
    </row>
    <row r="42" spans="1:9" x14ac:dyDescent="0.15">
      <c r="A42" s="17" t="s">
        <v>22</v>
      </c>
      <c r="B42" s="19">
        <v>5</v>
      </c>
      <c r="C42" s="140">
        <v>39</v>
      </c>
      <c r="D42" s="140"/>
      <c r="E42" s="141">
        <f t="shared" si="3"/>
        <v>1.751592356687898E-2</v>
      </c>
      <c r="F42" s="141"/>
      <c r="G42" s="141"/>
      <c r="H42" s="141"/>
    </row>
    <row r="43" spans="1:9" ht="26" x14ac:dyDescent="0.15">
      <c r="A43" s="17" t="s">
        <v>28</v>
      </c>
      <c r="B43" s="19">
        <v>0</v>
      </c>
      <c r="C43" s="140">
        <v>0</v>
      </c>
      <c r="D43" s="140"/>
      <c r="E43" s="141">
        <f t="shared" si="3"/>
        <v>0</v>
      </c>
      <c r="F43" s="141"/>
      <c r="G43" s="141"/>
      <c r="H43" s="141"/>
    </row>
    <row r="44" spans="1:9" x14ac:dyDescent="0.15">
      <c r="A44" s="17" t="s">
        <v>30</v>
      </c>
      <c r="B44" s="19">
        <v>0</v>
      </c>
      <c r="C44" s="140">
        <v>1</v>
      </c>
      <c r="D44" s="140"/>
      <c r="E44" s="141">
        <f t="shared" si="3"/>
        <v>3.9808917197452231E-4</v>
      </c>
      <c r="F44" s="141"/>
      <c r="G44" s="141"/>
      <c r="H44" s="141"/>
    </row>
    <row r="45" spans="1:9" x14ac:dyDescent="0.15">
      <c r="A45" s="17" t="s">
        <v>33</v>
      </c>
      <c r="B45" s="19">
        <v>4</v>
      </c>
      <c r="C45" s="140">
        <v>37</v>
      </c>
      <c r="D45" s="140"/>
      <c r="E45" s="141">
        <f t="shared" si="3"/>
        <v>1.6321656050955414E-2</v>
      </c>
      <c r="F45" s="141"/>
      <c r="G45" s="141"/>
      <c r="H45" s="141"/>
    </row>
    <row r="46" spans="1:9" ht="16" thickBot="1" x14ac:dyDescent="0.2">
      <c r="A46" s="18" t="s">
        <v>39</v>
      </c>
      <c r="B46" s="13">
        <f>SUM(B40:B45)</f>
        <v>68</v>
      </c>
      <c r="C46" s="142">
        <f>SUM(C40:D45)</f>
        <v>2444</v>
      </c>
      <c r="D46" s="142"/>
      <c r="E46" s="141">
        <f t="shared" si="3"/>
        <v>1</v>
      </c>
      <c r="F46" s="141"/>
      <c r="G46" s="141"/>
      <c r="H46" s="141"/>
    </row>
    <row r="47" spans="1:9" x14ac:dyDescent="0.15">
      <c r="A47" s="15" t="s">
        <v>1</v>
      </c>
      <c r="B47" s="143" t="s">
        <v>52</v>
      </c>
      <c r="C47" s="143"/>
      <c r="D47" s="143"/>
      <c r="E47" s="143"/>
      <c r="F47" s="143"/>
      <c r="G47" s="143"/>
      <c r="H47" s="143"/>
      <c r="I47" s="143"/>
    </row>
    <row r="48" spans="1:9" x14ac:dyDescent="0.15">
      <c r="A48" s="16"/>
      <c r="B48" s="14" t="s">
        <v>7</v>
      </c>
      <c r="C48" s="144" t="s">
        <v>8</v>
      </c>
      <c r="D48" s="144"/>
      <c r="E48" s="144" t="s">
        <v>9</v>
      </c>
      <c r="F48" s="144"/>
      <c r="G48" s="144"/>
      <c r="H48" s="144"/>
      <c r="I48" s="144"/>
    </row>
    <row r="49" spans="1:9" ht="26" x14ac:dyDescent="0.15">
      <c r="A49" s="17" t="s">
        <v>10</v>
      </c>
      <c r="B49" s="19">
        <v>47</v>
      </c>
      <c r="C49" s="140">
        <v>172</v>
      </c>
      <c r="D49" s="140"/>
      <c r="E49" s="141">
        <f>(C49+B49)/SUM($B$55:$D$55)</f>
        <v>9.1478696741854632E-2</v>
      </c>
      <c r="F49" s="141"/>
      <c r="G49" s="141"/>
      <c r="H49" s="141"/>
      <c r="I49" s="141"/>
    </row>
    <row r="50" spans="1:9" ht="26" x14ac:dyDescent="0.15">
      <c r="A50" s="17" t="s">
        <v>16</v>
      </c>
      <c r="B50" s="19">
        <v>0</v>
      </c>
      <c r="C50" s="140">
        <v>2066</v>
      </c>
      <c r="D50" s="140"/>
      <c r="E50" s="141">
        <f t="shared" ref="E50:E55" si="4">(C50+B50)/SUM($B$55:$D$55)</f>
        <v>0.86299081035923142</v>
      </c>
      <c r="F50" s="141"/>
      <c r="G50" s="141"/>
      <c r="H50" s="141"/>
      <c r="I50" s="141"/>
    </row>
    <row r="51" spans="1:9" x14ac:dyDescent="0.15">
      <c r="A51" s="17" t="s">
        <v>22</v>
      </c>
      <c r="B51" s="19">
        <v>8</v>
      </c>
      <c r="C51" s="140">
        <v>66</v>
      </c>
      <c r="D51" s="140"/>
      <c r="E51" s="141">
        <f t="shared" si="4"/>
        <v>3.0910609857978277E-2</v>
      </c>
      <c r="F51" s="141"/>
      <c r="G51" s="141"/>
      <c r="H51" s="141"/>
      <c r="I51" s="141"/>
    </row>
    <row r="52" spans="1:9" ht="26" x14ac:dyDescent="0.15">
      <c r="A52" s="17" t="s">
        <v>28</v>
      </c>
      <c r="B52" s="19">
        <v>0</v>
      </c>
      <c r="C52" s="140">
        <v>0</v>
      </c>
      <c r="D52" s="140"/>
      <c r="E52" s="141">
        <f t="shared" si="4"/>
        <v>0</v>
      </c>
      <c r="F52" s="141"/>
      <c r="G52" s="141"/>
      <c r="H52" s="141"/>
      <c r="I52" s="141"/>
    </row>
    <row r="53" spans="1:9" x14ac:dyDescent="0.15">
      <c r="A53" s="17" t="s">
        <v>30</v>
      </c>
      <c r="B53" s="19">
        <v>0</v>
      </c>
      <c r="C53" s="140">
        <v>0</v>
      </c>
      <c r="D53" s="140"/>
      <c r="E53" s="141">
        <f t="shared" si="4"/>
        <v>0</v>
      </c>
      <c r="F53" s="141"/>
      <c r="G53" s="141"/>
      <c r="H53" s="141"/>
      <c r="I53" s="141"/>
    </row>
    <row r="54" spans="1:9" x14ac:dyDescent="0.15">
      <c r="A54" s="17" t="s">
        <v>33</v>
      </c>
      <c r="B54" s="19">
        <v>6</v>
      </c>
      <c r="C54" s="140">
        <v>29</v>
      </c>
      <c r="D54" s="140"/>
      <c r="E54" s="141">
        <f t="shared" si="4"/>
        <v>1.4619883040935672E-2</v>
      </c>
      <c r="F54" s="141"/>
      <c r="G54" s="141"/>
      <c r="H54" s="141"/>
      <c r="I54" s="141"/>
    </row>
    <row r="55" spans="1:9" ht="16" thickBot="1" x14ac:dyDescent="0.2">
      <c r="A55" s="18" t="s">
        <v>39</v>
      </c>
      <c r="B55" s="13">
        <f>SUM(B49:B54)</f>
        <v>61</v>
      </c>
      <c r="C55" s="142">
        <f>SUM(C49:D54)</f>
        <v>2333</v>
      </c>
      <c r="D55" s="142"/>
      <c r="E55" s="141">
        <f t="shared" si="4"/>
        <v>1</v>
      </c>
      <c r="F55" s="141"/>
      <c r="G55" s="141"/>
      <c r="H55" s="141"/>
      <c r="I55" s="141"/>
    </row>
    <row r="56" spans="1:9" x14ac:dyDescent="0.15">
      <c r="A56" s="15" t="s">
        <v>1</v>
      </c>
      <c r="B56" s="145" t="s">
        <v>54</v>
      </c>
      <c r="C56" s="145"/>
      <c r="D56" s="145"/>
      <c r="E56" s="145"/>
      <c r="F56" s="145"/>
      <c r="G56" s="145"/>
    </row>
    <row r="57" spans="1:9" x14ac:dyDescent="0.15">
      <c r="A57" s="16"/>
      <c r="B57" s="11" t="s">
        <v>7</v>
      </c>
      <c r="C57" s="11" t="s">
        <v>8</v>
      </c>
      <c r="D57" s="146" t="s">
        <v>9</v>
      </c>
      <c r="E57" s="146"/>
      <c r="F57" s="146"/>
      <c r="G57" s="146"/>
    </row>
    <row r="58" spans="1:9" ht="26" x14ac:dyDescent="0.15">
      <c r="A58" s="17" t="s">
        <v>10</v>
      </c>
      <c r="B58" s="12">
        <v>44</v>
      </c>
      <c r="C58" s="12">
        <v>196</v>
      </c>
      <c r="D58" s="141">
        <f t="shared" ref="D58:D64" si="5">(B58+C58)/SUM(B$64:C$64)</f>
        <v>9.7640358014646059E-2</v>
      </c>
      <c r="E58" s="141"/>
      <c r="F58" s="141"/>
      <c r="G58" s="141"/>
    </row>
    <row r="59" spans="1:9" ht="26" x14ac:dyDescent="0.15">
      <c r="A59" s="17" t="s">
        <v>16</v>
      </c>
      <c r="B59" s="12">
        <v>0</v>
      </c>
      <c r="C59" s="12">
        <v>1630</v>
      </c>
      <c r="D59" s="141">
        <f t="shared" si="5"/>
        <v>0.66314076484947115</v>
      </c>
      <c r="E59" s="141"/>
      <c r="F59" s="141"/>
      <c r="G59" s="141"/>
      <c r="H59" s="10" t="s">
        <v>57</v>
      </c>
    </row>
    <row r="60" spans="1:9" x14ac:dyDescent="0.15">
      <c r="A60" s="17" t="s">
        <v>22</v>
      </c>
      <c r="B60" s="12">
        <v>15</v>
      </c>
      <c r="C60" s="12">
        <v>67</v>
      </c>
      <c r="D60" s="141">
        <f t="shared" si="5"/>
        <v>3.3360455655004069E-2</v>
      </c>
      <c r="E60" s="141"/>
      <c r="F60" s="141"/>
      <c r="G60" s="141"/>
    </row>
    <row r="61" spans="1:9" ht="26" x14ac:dyDescent="0.15">
      <c r="A61" s="17" t="s">
        <v>28</v>
      </c>
      <c r="B61" s="12">
        <v>0</v>
      </c>
      <c r="C61" s="12">
        <v>0</v>
      </c>
      <c r="D61" s="141">
        <f t="shared" si="5"/>
        <v>0</v>
      </c>
      <c r="E61" s="141"/>
      <c r="F61" s="141"/>
      <c r="G61" s="141"/>
    </row>
    <row r="62" spans="1:9" x14ac:dyDescent="0.15">
      <c r="A62" s="17" t="s">
        <v>30</v>
      </c>
      <c r="B62" s="12">
        <v>0</v>
      </c>
      <c r="C62" s="12">
        <v>0</v>
      </c>
      <c r="D62" s="141">
        <f t="shared" si="5"/>
        <v>0</v>
      </c>
      <c r="E62" s="141"/>
      <c r="F62" s="141"/>
      <c r="G62" s="141"/>
    </row>
    <row r="63" spans="1:9" x14ac:dyDescent="0.15">
      <c r="A63" s="17" t="s">
        <v>33</v>
      </c>
      <c r="B63" s="12">
        <v>6</v>
      </c>
      <c r="C63" s="12">
        <v>167</v>
      </c>
      <c r="D63" s="141">
        <f t="shared" si="5"/>
        <v>7.0382424735557364E-2</v>
      </c>
      <c r="E63" s="141"/>
      <c r="F63" s="141"/>
      <c r="G63" s="141"/>
    </row>
    <row r="64" spans="1:9" ht="16" thickBot="1" x14ac:dyDescent="0.2">
      <c r="A64" s="18" t="s">
        <v>39</v>
      </c>
      <c r="B64" s="13">
        <v>193</v>
      </c>
      <c r="C64" s="13">
        <v>2265</v>
      </c>
      <c r="D64" s="141">
        <f t="shared" si="5"/>
        <v>1</v>
      </c>
      <c r="E64" s="141"/>
      <c r="F64" s="141"/>
      <c r="G64" s="141"/>
    </row>
    <row r="65" spans="1:9" x14ac:dyDescent="0.15">
      <c r="A65" s="15" t="s">
        <v>1</v>
      </c>
      <c r="B65" s="143" t="s">
        <v>55</v>
      </c>
      <c r="C65" s="143"/>
      <c r="D65" s="143"/>
      <c r="E65" s="143"/>
      <c r="F65" s="143"/>
      <c r="G65" s="143"/>
      <c r="H65" s="143"/>
    </row>
    <row r="66" spans="1:9" x14ac:dyDescent="0.15">
      <c r="A66" s="16"/>
      <c r="B66" s="14" t="s">
        <v>7</v>
      </c>
      <c r="C66" s="144" t="s">
        <v>8</v>
      </c>
      <c r="D66" s="144"/>
      <c r="E66" s="144" t="s">
        <v>9</v>
      </c>
      <c r="F66" s="144"/>
      <c r="G66" s="144"/>
      <c r="H66" s="144"/>
    </row>
    <row r="67" spans="1:9" ht="26" x14ac:dyDescent="0.15">
      <c r="A67" s="17" t="s">
        <v>10</v>
      </c>
      <c r="B67" s="19">
        <v>47</v>
      </c>
      <c r="C67" s="140">
        <v>205</v>
      </c>
      <c r="D67" s="140"/>
      <c r="E67" s="141">
        <f t="shared" ref="E67:E73" si="6">(C67+B67)/SUM(B$73:D$73)</f>
        <v>0.11275167785234899</v>
      </c>
      <c r="F67" s="141"/>
      <c r="G67" s="141"/>
      <c r="H67" s="141"/>
    </row>
    <row r="68" spans="1:9" ht="26" x14ac:dyDescent="0.15">
      <c r="A68" s="17" t="s">
        <v>16</v>
      </c>
      <c r="B68" s="19">
        <v>0</v>
      </c>
      <c r="C68" s="140">
        <v>1719</v>
      </c>
      <c r="D68" s="140"/>
      <c r="E68" s="141">
        <f t="shared" si="6"/>
        <v>0.76912751677852353</v>
      </c>
      <c r="F68" s="141"/>
      <c r="G68" s="141"/>
      <c r="H68" s="141"/>
    </row>
    <row r="69" spans="1:9" x14ac:dyDescent="0.15">
      <c r="A69" s="17" t="s">
        <v>22</v>
      </c>
      <c r="B69" s="19">
        <v>10</v>
      </c>
      <c r="C69" s="140">
        <v>44</v>
      </c>
      <c r="D69" s="140"/>
      <c r="E69" s="141">
        <f t="shared" si="6"/>
        <v>2.4161073825503355E-2</v>
      </c>
      <c r="F69" s="141"/>
      <c r="G69" s="141"/>
      <c r="H69" s="141"/>
    </row>
    <row r="70" spans="1:9" ht="26" x14ac:dyDescent="0.15">
      <c r="A70" s="17" t="s">
        <v>28</v>
      </c>
      <c r="B70" s="19">
        <v>0</v>
      </c>
      <c r="C70" s="140">
        <v>0</v>
      </c>
      <c r="D70" s="140"/>
      <c r="E70" s="141">
        <f t="shared" si="6"/>
        <v>0</v>
      </c>
      <c r="F70" s="141"/>
      <c r="G70" s="141"/>
      <c r="H70" s="141"/>
    </row>
    <row r="71" spans="1:9" x14ac:dyDescent="0.15">
      <c r="A71" s="17" t="s">
        <v>30</v>
      </c>
      <c r="B71" s="19">
        <v>2</v>
      </c>
      <c r="C71" s="140">
        <v>1</v>
      </c>
      <c r="D71" s="140"/>
      <c r="E71" s="141">
        <f t="shared" si="6"/>
        <v>1.3422818791946308E-3</v>
      </c>
      <c r="F71" s="141"/>
      <c r="G71" s="141"/>
      <c r="H71" s="141"/>
    </row>
    <row r="72" spans="1:9" x14ac:dyDescent="0.15">
      <c r="A72" s="17" t="s">
        <v>33</v>
      </c>
      <c r="B72" s="19">
        <v>0</v>
      </c>
      <c r="C72" s="140">
        <v>23</v>
      </c>
      <c r="D72" s="140"/>
      <c r="E72" s="141">
        <f t="shared" si="6"/>
        <v>1.029082774049217E-2</v>
      </c>
      <c r="F72" s="141"/>
      <c r="G72" s="141"/>
      <c r="H72" s="141"/>
    </row>
    <row r="73" spans="1:9" ht="16" thickBot="1" x14ac:dyDescent="0.2">
      <c r="A73" s="18" t="s">
        <v>39</v>
      </c>
      <c r="B73" s="13">
        <f>SUM(B67:B72)</f>
        <v>59</v>
      </c>
      <c r="C73" s="142">
        <v>2176</v>
      </c>
      <c r="D73" s="142"/>
      <c r="E73" s="141">
        <f t="shared" si="6"/>
        <v>1</v>
      </c>
      <c r="F73" s="141"/>
      <c r="G73" s="141"/>
      <c r="H73" s="141"/>
    </row>
    <row r="74" spans="1:9" x14ac:dyDescent="0.15">
      <c r="A74" s="15" t="s">
        <v>1</v>
      </c>
      <c r="B74" s="143" t="s">
        <v>56</v>
      </c>
      <c r="C74" s="143"/>
      <c r="D74" s="143"/>
      <c r="E74" s="143"/>
      <c r="F74" s="143"/>
      <c r="G74" s="143"/>
      <c r="H74" s="143"/>
      <c r="I74" s="143"/>
    </row>
    <row r="75" spans="1:9" x14ac:dyDescent="0.15">
      <c r="A75" s="16"/>
      <c r="B75" s="14" t="s">
        <v>7</v>
      </c>
      <c r="C75" s="144" t="s">
        <v>8</v>
      </c>
      <c r="D75" s="144"/>
      <c r="E75" s="144" t="s">
        <v>9</v>
      </c>
      <c r="F75" s="144"/>
      <c r="G75" s="144"/>
      <c r="H75" s="144"/>
      <c r="I75" s="144"/>
    </row>
    <row r="76" spans="1:9" ht="26" x14ac:dyDescent="0.15">
      <c r="A76" s="17" t="s">
        <v>10</v>
      </c>
      <c r="B76" s="19">
        <v>42</v>
      </c>
      <c r="C76" s="140">
        <v>235</v>
      </c>
      <c r="D76" s="140"/>
      <c r="E76" s="141">
        <f t="shared" ref="E76:E82" si="7">(C76+B76)/SUM(B$82:D$82)</f>
        <v>0.12344028520499109</v>
      </c>
      <c r="F76" s="141"/>
      <c r="G76" s="141"/>
      <c r="H76" s="141"/>
      <c r="I76" s="141"/>
    </row>
    <row r="77" spans="1:9" ht="26" x14ac:dyDescent="0.15">
      <c r="A77" s="17" t="s">
        <v>16</v>
      </c>
      <c r="B77" s="19">
        <v>0</v>
      </c>
      <c r="C77" s="140">
        <v>1693</v>
      </c>
      <c r="D77" s="140"/>
      <c r="E77" s="141">
        <f t="shared" si="7"/>
        <v>0.75445632798573981</v>
      </c>
      <c r="F77" s="141"/>
      <c r="G77" s="141"/>
      <c r="H77" s="141"/>
      <c r="I77" s="141"/>
    </row>
    <row r="78" spans="1:9" x14ac:dyDescent="0.15">
      <c r="A78" s="17" t="s">
        <v>22</v>
      </c>
      <c r="B78" s="19">
        <v>6</v>
      </c>
      <c r="C78" s="140">
        <v>42</v>
      </c>
      <c r="D78" s="140"/>
      <c r="E78" s="141">
        <f t="shared" si="7"/>
        <v>2.1390374331550801E-2</v>
      </c>
      <c r="F78" s="141"/>
      <c r="G78" s="141"/>
      <c r="H78" s="141"/>
      <c r="I78" s="141"/>
    </row>
    <row r="79" spans="1:9" ht="26" x14ac:dyDescent="0.15">
      <c r="A79" s="17" t="s">
        <v>28</v>
      </c>
      <c r="B79" s="19">
        <v>1</v>
      </c>
      <c r="C79" s="140">
        <v>0</v>
      </c>
      <c r="D79" s="140"/>
      <c r="E79" s="141">
        <f t="shared" si="7"/>
        <v>4.4563279857397502E-4</v>
      </c>
      <c r="F79" s="141"/>
      <c r="G79" s="141"/>
      <c r="H79" s="141"/>
      <c r="I79" s="141"/>
    </row>
    <row r="80" spans="1:9" x14ac:dyDescent="0.15">
      <c r="A80" s="17" t="s">
        <v>30</v>
      </c>
      <c r="B80" s="19">
        <v>0</v>
      </c>
      <c r="C80" s="140">
        <v>0</v>
      </c>
      <c r="D80" s="140"/>
      <c r="E80" s="141">
        <f t="shared" si="7"/>
        <v>0</v>
      </c>
      <c r="F80" s="141"/>
      <c r="G80" s="141"/>
      <c r="H80" s="141"/>
      <c r="I80" s="141"/>
    </row>
    <row r="81" spans="1:9" x14ac:dyDescent="0.15">
      <c r="A81" s="17" t="s">
        <v>33</v>
      </c>
      <c r="B81" s="19">
        <v>3</v>
      </c>
      <c r="C81" s="140">
        <v>24</v>
      </c>
      <c r="D81" s="140"/>
      <c r="E81" s="141">
        <f t="shared" si="7"/>
        <v>1.2032085561497326E-2</v>
      </c>
      <c r="F81" s="141"/>
      <c r="G81" s="141"/>
      <c r="H81" s="141"/>
      <c r="I81" s="141"/>
    </row>
    <row r="82" spans="1:9" ht="16" thickBot="1" x14ac:dyDescent="0.2">
      <c r="A82" s="18" t="s">
        <v>39</v>
      </c>
      <c r="B82" s="13">
        <f>SUM(B76:B81)</f>
        <v>52</v>
      </c>
      <c r="C82" s="142">
        <v>2192</v>
      </c>
      <c r="D82" s="142"/>
      <c r="E82" s="141">
        <f t="shared" si="7"/>
        <v>1</v>
      </c>
      <c r="F82" s="141"/>
      <c r="G82" s="141"/>
      <c r="H82" s="141"/>
      <c r="I82" s="141"/>
    </row>
    <row r="85" spans="1:9" ht="16" thickBot="1" x14ac:dyDescent="0.2"/>
    <row r="86" spans="1:9" ht="18" thickBot="1" x14ac:dyDescent="0.2">
      <c r="A86" s="109" t="s">
        <v>59</v>
      </c>
      <c r="B86" s="109"/>
      <c r="C86" s="111" t="s">
        <v>61</v>
      </c>
      <c r="D86" s="111"/>
      <c r="E86" s="111"/>
    </row>
    <row r="87" spans="1:9" ht="17" x14ac:dyDescent="0.15">
      <c r="A87" s="109"/>
      <c r="B87" s="109"/>
      <c r="C87" s="22" t="s">
        <v>63</v>
      </c>
      <c r="D87" s="22" t="s">
        <v>64</v>
      </c>
      <c r="E87" s="23" t="s">
        <v>65</v>
      </c>
    </row>
    <row r="88" spans="1:9" ht="17" x14ac:dyDescent="0.15">
      <c r="A88" s="97" t="s">
        <v>67</v>
      </c>
      <c r="B88" s="97"/>
      <c r="C88" s="27">
        <v>52</v>
      </c>
      <c r="D88" s="27">
        <v>252</v>
      </c>
      <c r="E88" s="27">
        <v>304</v>
      </c>
      <c r="F88" s="60">
        <f>E88/$E$95</f>
        <v>0.1366906474820144</v>
      </c>
    </row>
    <row r="89" spans="1:9" ht="17" x14ac:dyDescent="0.15">
      <c r="A89" s="97" t="s">
        <v>68</v>
      </c>
      <c r="B89" s="97"/>
      <c r="C89" s="27">
        <v>0</v>
      </c>
      <c r="D89" s="27">
        <v>1485</v>
      </c>
      <c r="E89" s="27">
        <v>1485</v>
      </c>
      <c r="F89" s="60">
        <f t="shared" ref="F89:F95" si="8">E89/$E$95</f>
        <v>0.66771582733812951</v>
      </c>
    </row>
    <row r="90" spans="1:9" ht="17" x14ac:dyDescent="0.15">
      <c r="A90" s="97" t="s">
        <v>69</v>
      </c>
      <c r="B90" s="97"/>
      <c r="C90" s="27">
        <v>0</v>
      </c>
      <c r="D90" s="27">
        <v>233</v>
      </c>
      <c r="E90" s="27">
        <v>233</v>
      </c>
      <c r="F90" s="60">
        <f t="shared" si="8"/>
        <v>0.10476618705035971</v>
      </c>
    </row>
    <row r="91" spans="1:9" ht="17" x14ac:dyDescent="0.2">
      <c r="A91" s="97" t="s">
        <v>70</v>
      </c>
      <c r="B91" s="97"/>
      <c r="C91" s="30">
        <v>14</v>
      </c>
      <c r="D91" s="30">
        <v>67</v>
      </c>
      <c r="E91" s="30">
        <v>81</v>
      </c>
      <c r="F91" s="60">
        <f t="shared" si="8"/>
        <v>3.6420863309352521E-2</v>
      </c>
    </row>
    <row r="92" spans="1:9" ht="17" x14ac:dyDescent="0.2">
      <c r="A92" s="97" t="s">
        <v>71</v>
      </c>
      <c r="B92" s="97"/>
      <c r="C92" s="30">
        <v>0</v>
      </c>
      <c r="D92" s="30">
        <v>0</v>
      </c>
      <c r="E92" s="30">
        <v>0</v>
      </c>
      <c r="F92" s="60">
        <f t="shared" si="8"/>
        <v>0</v>
      </c>
    </row>
    <row r="93" spans="1:9" ht="17" x14ac:dyDescent="0.2">
      <c r="A93" s="97" t="s">
        <v>72</v>
      </c>
      <c r="B93" s="97"/>
      <c r="C93" s="30">
        <v>0</v>
      </c>
      <c r="D93" s="30">
        <v>1</v>
      </c>
      <c r="E93" s="30">
        <v>1</v>
      </c>
      <c r="F93" s="60">
        <f t="shared" si="8"/>
        <v>4.496402877697842E-4</v>
      </c>
    </row>
    <row r="94" spans="1:9" ht="17" x14ac:dyDescent="0.2">
      <c r="A94" s="97" t="s">
        <v>73</v>
      </c>
      <c r="B94" s="97"/>
      <c r="C94" s="30">
        <v>7</v>
      </c>
      <c r="D94" s="30">
        <v>113</v>
      </c>
      <c r="E94" s="30">
        <v>120</v>
      </c>
      <c r="F94" s="60">
        <f t="shared" si="8"/>
        <v>5.3956834532374098E-2</v>
      </c>
    </row>
    <row r="95" spans="1:9" ht="18" thickBot="1" x14ac:dyDescent="0.25">
      <c r="A95" s="98" t="s">
        <v>65</v>
      </c>
      <c r="B95" s="98"/>
      <c r="C95" s="34">
        <v>73</v>
      </c>
      <c r="D95" s="34">
        <v>2151</v>
      </c>
      <c r="E95" s="34">
        <v>2224</v>
      </c>
      <c r="F95" s="60">
        <f t="shared" si="8"/>
        <v>1</v>
      </c>
    </row>
  </sheetData>
  <mergeCells count="139">
    <mergeCell ref="B2:G2"/>
    <mergeCell ref="D3:G3"/>
    <mergeCell ref="D4:G4"/>
    <mergeCell ref="D5:G5"/>
    <mergeCell ref="D6:G6"/>
    <mergeCell ref="D7:G7"/>
    <mergeCell ref="C13:D13"/>
    <mergeCell ref="E13:H13"/>
    <mergeCell ref="C14:D14"/>
    <mergeCell ref="E14:H14"/>
    <mergeCell ref="C15:D15"/>
    <mergeCell ref="E15:H15"/>
    <mergeCell ref="D8:G8"/>
    <mergeCell ref="D9:G9"/>
    <mergeCell ref="D10:G10"/>
    <mergeCell ref="B11:H11"/>
    <mergeCell ref="C12:D12"/>
    <mergeCell ref="E12:H12"/>
    <mergeCell ref="C19:D19"/>
    <mergeCell ref="E19:H19"/>
    <mergeCell ref="B20:I20"/>
    <mergeCell ref="C21:D21"/>
    <mergeCell ref="E21:I21"/>
    <mergeCell ref="C22:D22"/>
    <mergeCell ref="E22:I22"/>
    <mergeCell ref="C16:D16"/>
    <mergeCell ref="E16:H16"/>
    <mergeCell ref="C17:D17"/>
    <mergeCell ref="E17:H17"/>
    <mergeCell ref="C18:D18"/>
    <mergeCell ref="E18:H18"/>
    <mergeCell ref="C26:D26"/>
    <mergeCell ref="E26:I26"/>
    <mergeCell ref="C27:D27"/>
    <mergeCell ref="E27:I27"/>
    <mergeCell ref="C28:D28"/>
    <mergeCell ref="E28:I28"/>
    <mergeCell ref="C23:D23"/>
    <mergeCell ref="E23:I23"/>
    <mergeCell ref="C24:D24"/>
    <mergeCell ref="E24:I24"/>
    <mergeCell ref="C25:D25"/>
    <mergeCell ref="E25:I25"/>
    <mergeCell ref="D35:G35"/>
    <mergeCell ref="D36:G36"/>
    <mergeCell ref="D37:G37"/>
    <mergeCell ref="B38:H38"/>
    <mergeCell ref="C39:D39"/>
    <mergeCell ref="E39:H39"/>
    <mergeCell ref="B29:G29"/>
    <mergeCell ref="D30:G30"/>
    <mergeCell ref="D31:G31"/>
    <mergeCell ref="D32:G32"/>
    <mergeCell ref="D33:G33"/>
    <mergeCell ref="D34:G34"/>
    <mergeCell ref="C43:D43"/>
    <mergeCell ref="E43:H43"/>
    <mergeCell ref="C44:D44"/>
    <mergeCell ref="E44:H44"/>
    <mergeCell ref="C45:D45"/>
    <mergeCell ref="E45:H45"/>
    <mergeCell ref="C40:D40"/>
    <mergeCell ref="E40:H40"/>
    <mergeCell ref="C41:D41"/>
    <mergeCell ref="E41:H41"/>
    <mergeCell ref="C42:D42"/>
    <mergeCell ref="E42:H42"/>
    <mergeCell ref="C50:D50"/>
    <mergeCell ref="E50:I50"/>
    <mergeCell ref="C51:D51"/>
    <mergeCell ref="E51:I51"/>
    <mergeCell ref="C52:D52"/>
    <mergeCell ref="E52:I52"/>
    <mergeCell ref="C46:D46"/>
    <mergeCell ref="E46:H46"/>
    <mergeCell ref="B47:I47"/>
    <mergeCell ref="C48:D48"/>
    <mergeCell ref="E48:I48"/>
    <mergeCell ref="C49:D49"/>
    <mergeCell ref="E49:I49"/>
    <mergeCell ref="B56:G56"/>
    <mergeCell ref="D57:G57"/>
    <mergeCell ref="D58:G58"/>
    <mergeCell ref="D59:G59"/>
    <mergeCell ref="D60:G60"/>
    <mergeCell ref="D61:G61"/>
    <mergeCell ref="C53:D53"/>
    <mergeCell ref="E53:I53"/>
    <mergeCell ref="C54:D54"/>
    <mergeCell ref="E54:I54"/>
    <mergeCell ref="C55:D55"/>
    <mergeCell ref="E55:I55"/>
    <mergeCell ref="C67:D67"/>
    <mergeCell ref="E67:H67"/>
    <mergeCell ref="C68:D68"/>
    <mergeCell ref="E68:H68"/>
    <mergeCell ref="C69:D69"/>
    <mergeCell ref="E69:H69"/>
    <mergeCell ref="D62:G62"/>
    <mergeCell ref="D63:G63"/>
    <mergeCell ref="D64:G64"/>
    <mergeCell ref="B65:H65"/>
    <mergeCell ref="C66:D66"/>
    <mergeCell ref="E66:H66"/>
    <mergeCell ref="C73:D73"/>
    <mergeCell ref="E73:H73"/>
    <mergeCell ref="B74:I74"/>
    <mergeCell ref="C75:D75"/>
    <mergeCell ref="E75:I75"/>
    <mergeCell ref="C76:D76"/>
    <mergeCell ref="E76:I76"/>
    <mergeCell ref="C70:D70"/>
    <mergeCell ref="E70:H70"/>
    <mergeCell ref="C71:D71"/>
    <mergeCell ref="E71:H71"/>
    <mergeCell ref="C72:D72"/>
    <mergeCell ref="E72:H72"/>
    <mergeCell ref="C80:D80"/>
    <mergeCell ref="E80:I80"/>
    <mergeCell ref="C81:D81"/>
    <mergeCell ref="E81:I81"/>
    <mergeCell ref="C82:D82"/>
    <mergeCell ref="E82:I82"/>
    <mergeCell ref="C77:D77"/>
    <mergeCell ref="E77:I77"/>
    <mergeCell ref="C78:D78"/>
    <mergeCell ref="E78:I78"/>
    <mergeCell ref="C79:D79"/>
    <mergeCell ref="E79:I79"/>
    <mergeCell ref="A93:B93"/>
    <mergeCell ref="A94:B94"/>
    <mergeCell ref="A95:B95"/>
    <mergeCell ref="C86:E86"/>
    <mergeCell ref="A86:B87"/>
    <mergeCell ref="A88:B88"/>
    <mergeCell ref="A89:B89"/>
    <mergeCell ref="A90:B90"/>
    <mergeCell ref="A91:B91"/>
    <mergeCell ref="A92:B9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35"/>
  <sheetViews>
    <sheetView tabSelected="1" workbookViewId="0">
      <selection activeCell="A34" sqref="A34"/>
    </sheetView>
  </sheetViews>
  <sheetFormatPr baseColWidth="10" defaultRowHeight="15" x14ac:dyDescent="0.15"/>
  <cols>
    <col min="3" max="4" width="20" bestFit="1" customWidth="1"/>
    <col min="5" max="6" width="19.6640625" bestFit="1" customWidth="1"/>
    <col min="7" max="8" width="13.5" bestFit="1" customWidth="1"/>
    <col min="10" max="10" width="14.33203125" customWidth="1"/>
    <col min="11" max="11" width="20.6640625" bestFit="1" customWidth="1"/>
    <col min="12" max="12" width="21.5" customWidth="1"/>
  </cols>
  <sheetData>
    <row r="1" spans="2:25" ht="16" thickBot="1" x14ac:dyDescent="0.2">
      <c r="B1" s="65"/>
      <c r="C1" s="65"/>
      <c r="D1" s="65"/>
      <c r="E1" s="65"/>
      <c r="F1" s="65"/>
      <c r="G1" s="65"/>
      <c r="H1" s="65"/>
      <c r="I1" s="65"/>
      <c r="J1" s="65"/>
      <c r="K1" s="65"/>
      <c r="L1" s="65"/>
      <c r="M1" s="65"/>
      <c r="N1" s="65"/>
      <c r="O1" s="65"/>
      <c r="P1" s="65"/>
      <c r="Q1" s="65"/>
      <c r="R1" s="65"/>
      <c r="S1" s="65"/>
      <c r="T1" s="65"/>
      <c r="U1" s="65"/>
      <c r="V1" s="65"/>
      <c r="W1" s="65"/>
      <c r="X1" s="65"/>
      <c r="Y1" s="65"/>
    </row>
    <row r="2" spans="2:25" x14ac:dyDescent="0.15">
      <c r="B2" s="151" t="s">
        <v>128</v>
      </c>
      <c r="C2" s="152"/>
      <c r="D2" s="152"/>
      <c r="E2" s="152"/>
      <c r="F2" s="152"/>
      <c r="G2" s="152"/>
      <c r="H2" s="152"/>
      <c r="I2" s="152"/>
      <c r="J2" s="152"/>
      <c r="K2" s="152"/>
      <c r="L2" s="153"/>
      <c r="M2" s="65"/>
      <c r="N2" s="65"/>
      <c r="O2" s="65"/>
      <c r="P2" s="65"/>
      <c r="Q2" s="65"/>
      <c r="R2" s="65"/>
      <c r="S2" s="65"/>
      <c r="T2" s="65"/>
      <c r="U2" s="65"/>
      <c r="V2" s="65"/>
      <c r="W2" s="65"/>
      <c r="X2" s="65"/>
      <c r="Y2" s="65"/>
    </row>
    <row r="3" spans="2:25" x14ac:dyDescent="0.15">
      <c r="B3" s="72"/>
      <c r="C3" s="74" t="s">
        <v>120</v>
      </c>
      <c r="D3" s="74" t="s">
        <v>92</v>
      </c>
      <c r="E3" s="74" t="s">
        <v>94</v>
      </c>
      <c r="F3" s="74" t="s">
        <v>96</v>
      </c>
      <c r="G3" s="74" t="s">
        <v>108</v>
      </c>
      <c r="H3" s="74" t="s">
        <v>98</v>
      </c>
      <c r="I3" s="75"/>
      <c r="J3" s="75"/>
      <c r="K3" s="75"/>
      <c r="L3" s="76"/>
      <c r="M3" s="65"/>
      <c r="N3" s="65"/>
      <c r="O3" s="65"/>
      <c r="P3" s="65"/>
      <c r="Q3" s="65"/>
      <c r="R3" s="65"/>
      <c r="S3" s="65"/>
      <c r="T3" s="65"/>
      <c r="U3" s="65"/>
      <c r="V3" s="65"/>
      <c r="W3" s="65"/>
      <c r="X3" s="65"/>
      <c r="Y3" s="65"/>
    </row>
    <row r="4" spans="2:25" x14ac:dyDescent="0.15">
      <c r="B4" s="72">
        <v>2012</v>
      </c>
      <c r="C4" s="73">
        <v>0.66771582733812951</v>
      </c>
      <c r="D4" s="73">
        <v>0.1366906474820144</v>
      </c>
      <c r="E4" s="74">
        <v>1485</v>
      </c>
      <c r="F4" s="74">
        <v>304</v>
      </c>
      <c r="G4" s="74">
        <f>E4/C4</f>
        <v>2224</v>
      </c>
      <c r="H4" s="74" t="s">
        <v>105</v>
      </c>
      <c r="I4" s="75" t="s">
        <v>127</v>
      </c>
      <c r="J4" s="75"/>
      <c r="K4" s="75"/>
      <c r="L4" s="76"/>
      <c r="M4" s="65"/>
      <c r="N4" s="65"/>
      <c r="O4" s="65"/>
      <c r="P4" s="65"/>
      <c r="Q4" s="65"/>
      <c r="R4" s="65"/>
      <c r="S4" s="65"/>
      <c r="T4" s="65"/>
      <c r="U4" s="65"/>
      <c r="V4" s="65"/>
      <c r="W4" s="65"/>
      <c r="X4" s="65"/>
      <c r="Y4" s="65"/>
    </row>
    <row r="5" spans="2:25" x14ac:dyDescent="0.15">
      <c r="B5" s="72">
        <v>2013</v>
      </c>
      <c r="C5" s="73">
        <v>0.75445632798573981</v>
      </c>
      <c r="D5" s="73">
        <v>0.12344028520499109</v>
      </c>
      <c r="E5" s="74">
        <v>1693</v>
      </c>
      <c r="F5" s="74">
        <v>277</v>
      </c>
      <c r="G5" s="74">
        <f>E5/C5</f>
        <v>2244</v>
      </c>
      <c r="H5" s="74" t="s">
        <v>105</v>
      </c>
      <c r="I5" s="77" t="s">
        <v>107</v>
      </c>
      <c r="J5" s="75"/>
      <c r="K5" s="75"/>
      <c r="L5" s="76"/>
      <c r="M5" s="65"/>
      <c r="N5" s="65"/>
      <c r="O5" s="65"/>
      <c r="P5" s="65"/>
      <c r="Q5" s="65"/>
      <c r="R5" s="65"/>
      <c r="S5" s="65"/>
      <c r="T5" s="65"/>
      <c r="U5" s="65"/>
      <c r="V5" s="65"/>
      <c r="W5" s="65"/>
      <c r="X5" s="65"/>
      <c r="Y5" s="65"/>
    </row>
    <row r="6" spans="2:25" ht="16" thickBot="1" x14ac:dyDescent="0.2">
      <c r="B6" s="72">
        <v>2014</v>
      </c>
      <c r="C6" s="73">
        <v>0.76912751677852353</v>
      </c>
      <c r="D6" s="73">
        <v>0.11275167785234899</v>
      </c>
      <c r="E6" s="74">
        <v>1719</v>
      </c>
      <c r="F6" s="74">
        <v>252</v>
      </c>
      <c r="G6" s="74">
        <f t="shared" ref="G6:G13" si="0">E6/C6</f>
        <v>2235</v>
      </c>
      <c r="H6" s="74" t="s">
        <v>105</v>
      </c>
      <c r="I6" s="75" t="s">
        <v>121</v>
      </c>
      <c r="J6" s="75"/>
      <c r="K6" s="75"/>
      <c r="L6" s="76"/>
      <c r="M6" s="65"/>
      <c r="N6" s="65"/>
      <c r="O6" s="65"/>
      <c r="P6" s="65"/>
      <c r="Q6" s="65"/>
      <c r="R6" s="65"/>
      <c r="S6" s="65"/>
      <c r="T6" s="65"/>
      <c r="U6" s="65"/>
      <c r="V6" s="65"/>
      <c r="W6" s="65"/>
      <c r="X6" s="65"/>
      <c r="Y6" s="65"/>
    </row>
    <row r="7" spans="2:25" ht="16" thickBot="1" x14ac:dyDescent="0.2">
      <c r="B7" s="72">
        <v>2015</v>
      </c>
      <c r="C7" s="73">
        <v>0.66314076484947115</v>
      </c>
      <c r="D7" s="73">
        <v>9.7640358014646059E-2</v>
      </c>
      <c r="E7" s="74">
        <v>1630</v>
      </c>
      <c r="F7" s="74">
        <v>240</v>
      </c>
      <c r="G7" s="74">
        <f t="shared" si="0"/>
        <v>2458</v>
      </c>
      <c r="H7" s="74" t="s">
        <v>105</v>
      </c>
      <c r="I7" s="75"/>
      <c r="J7" s="88" t="s">
        <v>109</v>
      </c>
      <c r="K7" s="70"/>
      <c r="L7" s="71"/>
      <c r="M7" s="65"/>
      <c r="N7" s="65"/>
      <c r="O7" s="65"/>
      <c r="P7" s="65"/>
      <c r="Q7" s="65"/>
      <c r="R7" s="65"/>
      <c r="S7" s="65"/>
      <c r="T7" s="65"/>
      <c r="U7" s="65"/>
      <c r="V7" s="65"/>
      <c r="W7" s="65"/>
      <c r="X7" s="65"/>
      <c r="Y7" s="65"/>
    </row>
    <row r="8" spans="2:25" x14ac:dyDescent="0.15">
      <c r="B8" s="72">
        <v>2016</v>
      </c>
      <c r="C8" s="73">
        <v>0.86299081035923142</v>
      </c>
      <c r="D8" s="73">
        <v>9.1478696741854632E-2</v>
      </c>
      <c r="E8" s="74">
        <v>2066</v>
      </c>
      <c r="F8" s="74">
        <v>219</v>
      </c>
      <c r="G8" s="74">
        <f t="shared" si="0"/>
        <v>2394</v>
      </c>
      <c r="H8" s="74" t="s">
        <v>105</v>
      </c>
      <c r="I8" s="75"/>
      <c r="J8" s="89"/>
      <c r="K8" s="67" t="s">
        <v>90</v>
      </c>
      <c r="L8" s="78" t="s">
        <v>92</v>
      </c>
      <c r="M8" s="65"/>
      <c r="N8" s="65"/>
      <c r="O8" s="65"/>
      <c r="P8" s="65"/>
      <c r="Q8" s="65"/>
      <c r="R8" s="65"/>
      <c r="S8" s="65"/>
      <c r="T8" s="65"/>
      <c r="U8" s="65"/>
      <c r="V8" s="65"/>
      <c r="W8" s="65"/>
      <c r="X8" s="65"/>
      <c r="Y8" s="65"/>
    </row>
    <row r="9" spans="2:25" x14ac:dyDescent="0.15">
      <c r="B9" s="72">
        <v>2017</v>
      </c>
      <c r="C9" s="73">
        <v>0.86146496815286622</v>
      </c>
      <c r="D9" s="73">
        <v>0.10429936305732485</v>
      </c>
      <c r="E9" s="74">
        <v>2164</v>
      </c>
      <c r="F9" s="74">
        <v>262</v>
      </c>
      <c r="G9" s="74">
        <f t="shared" si="0"/>
        <v>2512</v>
      </c>
      <c r="H9" s="74" t="s">
        <v>105</v>
      </c>
      <c r="I9" s="75"/>
      <c r="J9" s="90" t="s">
        <v>110</v>
      </c>
      <c r="K9" s="68">
        <v>0.78680166785053973</v>
      </c>
      <c r="L9" s="79">
        <v>0.10763245794979015</v>
      </c>
      <c r="M9" s="65"/>
      <c r="N9" s="65"/>
      <c r="O9" s="65"/>
      <c r="P9" s="65"/>
      <c r="Q9" s="65"/>
      <c r="R9" s="65"/>
      <c r="S9" s="65"/>
      <c r="T9" s="65"/>
      <c r="U9" s="65"/>
      <c r="V9" s="65"/>
      <c r="W9" s="65"/>
      <c r="X9" s="65"/>
      <c r="Y9" s="65"/>
    </row>
    <row r="10" spans="2:25" x14ac:dyDescent="0.15">
      <c r="B10" s="72">
        <v>2018</v>
      </c>
      <c r="C10" s="73">
        <v>0.81786251881585548</v>
      </c>
      <c r="D10" s="73">
        <v>0.10235825388861014</v>
      </c>
      <c r="E10" s="74">
        <v>1630</v>
      </c>
      <c r="F10" s="74">
        <v>204</v>
      </c>
      <c r="G10" s="74">
        <f t="shared" si="0"/>
        <v>1993</v>
      </c>
      <c r="H10" s="74" t="s">
        <v>105</v>
      </c>
      <c r="I10" s="75"/>
      <c r="J10" s="90" t="s">
        <v>111</v>
      </c>
      <c r="K10" s="68">
        <v>5.4709527316393588E-3</v>
      </c>
      <c r="L10" s="79">
        <v>2.5649304316490644E-4</v>
      </c>
      <c r="M10" s="65"/>
      <c r="N10" s="65"/>
      <c r="O10" s="65"/>
      <c r="P10" s="65"/>
      <c r="Q10" s="65"/>
      <c r="R10" s="65"/>
      <c r="S10" s="65"/>
      <c r="T10" s="65"/>
      <c r="U10" s="65"/>
      <c r="V10" s="65"/>
      <c r="W10" s="65"/>
      <c r="X10" s="65"/>
      <c r="Y10" s="65"/>
    </row>
    <row r="11" spans="2:25" x14ac:dyDescent="0.15">
      <c r="B11" s="72">
        <v>2019</v>
      </c>
      <c r="C11" s="73">
        <v>0.847254004576659</v>
      </c>
      <c r="D11" s="73">
        <v>0.11384439359267734</v>
      </c>
      <c r="E11" s="74">
        <v>1481</v>
      </c>
      <c r="F11" s="74">
        <v>199</v>
      </c>
      <c r="G11" s="74">
        <f t="shared" si="0"/>
        <v>1748</v>
      </c>
      <c r="H11" s="74" t="s">
        <v>103</v>
      </c>
      <c r="I11" s="75"/>
      <c r="J11" s="90" t="s">
        <v>112</v>
      </c>
      <c r="K11" s="68">
        <v>10</v>
      </c>
      <c r="L11" s="79">
        <v>10</v>
      </c>
      <c r="M11" s="65"/>
      <c r="N11" s="65"/>
      <c r="O11" s="65"/>
      <c r="P11" s="65"/>
      <c r="Q11" s="65"/>
      <c r="R11" s="65"/>
      <c r="S11" s="65"/>
      <c r="T11" s="65"/>
      <c r="U11" s="65"/>
      <c r="V11" s="65"/>
      <c r="W11" s="65"/>
      <c r="X11" s="65"/>
      <c r="Y11" s="65"/>
    </row>
    <row r="12" spans="2:25" x14ac:dyDescent="0.15">
      <c r="B12" s="72">
        <v>2020</v>
      </c>
      <c r="C12" s="73">
        <v>0.83585313174946008</v>
      </c>
      <c r="D12" s="73">
        <v>0.11303095752339813</v>
      </c>
      <c r="E12" s="74">
        <v>1161</v>
      </c>
      <c r="F12" s="74">
        <v>157</v>
      </c>
      <c r="G12" s="74">
        <f t="shared" si="0"/>
        <v>1389</v>
      </c>
      <c r="H12" s="74" t="s">
        <v>100</v>
      </c>
      <c r="I12" s="75"/>
      <c r="J12" s="90" t="s">
        <v>113</v>
      </c>
      <c r="K12" s="68">
        <v>0</v>
      </c>
      <c r="L12" s="79"/>
      <c r="M12" s="65"/>
      <c r="N12" s="65"/>
      <c r="O12" s="65"/>
      <c r="P12" s="65"/>
      <c r="Q12" s="65"/>
      <c r="R12" s="65"/>
      <c r="S12" s="65"/>
      <c r="T12" s="65"/>
      <c r="U12" s="65"/>
      <c r="V12" s="65"/>
      <c r="W12" s="65"/>
      <c r="X12" s="65"/>
      <c r="Y12" s="65"/>
    </row>
    <row r="13" spans="2:25" x14ac:dyDescent="0.15">
      <c r="B13" s="72">
        <v>2021</v>
      </c>
      <c r="C13" s="73">
        <v>0.78815080789946135</v>
      </c>
      <c r="D13" s="73">
        <v>8.0789946140035901E-2</v>
      </c>
      <c r="E13" s="74">
        <v>439</v>
      </c>
      <c r="F13" s="74">
        <v>45</v>
      </c>
      <c r="G13" s="74">
        <f t="shared" si="0"/>
        <v>557</v>
      </c>
      <c r="H13" s="74" t="s">
        <v>100</v>
      </c>
      <c r="I13" s="75"/>
      <c r="J13" s="90" t="s">
        <v>114</v>
      </c>
      <c r="K13" s="68">
        <v>10</v>
      </c>
      <c r="L13" s="79"/>
      <c r="M13" s="65"/>
      <c r="N13" s="65"/>
      <c r="O13" s="65"/>
      <c r="P13" s="65"/>
      <c r="Q13" s="65"/>
      <c r="R13" s="65"/>
      <c r="S13" s="65"/>
      <c r="T13" s="65"/>
      <c r="U13" s="65"/>
      <c r="V13" s="65"/>
      <c r="W13" s="65"/>
      <c r="X13" s="65"/>
      <c r="Y13" s="65"/>
    </row>
    <row r="14" spans="2:25" x14ac:dyDescent="0.15">
      <c r="B14" s="80"/>
      <c r="C14" s="75"/>
      <c r="D14" s="75"/>
      <c r="E14" s="75"/>
      <c r="F14" s="75"/>
      <c r="G14" s="75"/>
      <c r="H14" s="75"/>
      <c r="I14" s="75"/>
      <c r="J14" s="91" t="s">
        <v>115</v>
      </c>
      <c r="K14" s="66">
        <v>28.379026652522469</v>
      </c>
      <c r="L14" s="79"/>
      <c r="M14" s="65"/>
      <c r="N14" s="65"/>
      <c r="O14" s="65"/>
      <c r="P14" s="65"/>
      <c r="Q14" s="65"/>
      <c r="R14" s="65"/>
      <c r="S14" s="65"/>
      <c r="T14" s="65"/>
      <c r="U14" s="65"/>
      <c r="V14" s="65"/>
      <c r="W14" s="65"/>
      <c r="X14" s="65"/>
      <c r="Y14" s="65"/>
    </row>
    <row r="15" spans="2:25" x14ac:dyDescent="0.15">
      <c r="B15" s="80"/>
      <c r="C15" s="75"/>
      <c r="D15" s="75"/>
      <c r="E15" s="75"/>
      <c r="F15" s="75"/>
      <c r="G15" s="75"/>
      <c r="H15" s="75"/>
      <c r="I15" s="75"/>
      <c r="J15" s="90" t="s">
        <v>116</v>
      </c>
      <c r="K15" s="68">
        <v>3.4318668428556263E-11</v>
      </c>
      <c r="L15" s="79" t="s">
        <v>122</v>
      </c>
      <c r="M15" s="65"/>
      <c r="N15" s="65"/>
      <c r="O15" s="65"/>
      <c r="P15" s="65"/>
      <c r="Q15" s="65"/>
      <c r="R15" s="65"/>
      <c r="S15" s="65"/>
      <c r="T15" s="65"/>
      <c r="U15" s="65"/>
      <c r="V15" s="65"/>
      <c r="W15" s="65"/>
      <c r="X15" s="65"/>
      <c r="Y15" s="65"/>
    </row>
    <row r="16" spans="2:25" x14ac:dyDescent="0.15">
      <c r="B16" s="80"/>
      <c r="C16" s="75"/>
      <c r="D16" s="75"/>
      <c r="E16" s="75"/>
      <c r="F16" s="75"/>
      <c r="G16" s="75"/>
      <c r="H16" s="75"/>
      <c r="I16" s="75"/>
      <c r="J16" s="90" t="s">
        <v>117</v>
      </c>
      <c r="K16" s="68">
        <v>1.812461122811676</v>
      </c>
      <c r="L16" s="79"/>
      <c r="M16" s="65"/>
      <c r="N16" s="65"/>
      <c r="O16" s="65"/>
      <c r="P16" s="65"/>
      <c r="Q16" s="65"/>
      <c r="R16" s="65"/>
      <c r="S16" s="65"/>
      <c r="T16" s="65"/>
      <c r="U16" s="65"/>
      <c r="V16" s="65"/>
      <c r="W16" s="65"/>
      <c r="X16" s="65"/>
      <c r="Y16" s="65"/>
    </row>
    <row r="17" spans="2:25" x14ac:dyDescent="0.15">
      <c r="B17" s="80"/>
      <c r="C17" s="75"/>
      <c r="D17" s="75"/>
      <c r="E17" s="75"/>
      <c r="F17" s="75"/>
      <c r="G17" s="75"/>
      <c r="H17" s="75"/>
      <c r="I17" s="75"/>
      <c r="J17" s="90" t="s">
        <v>118</v>
      </c>
      <c r="K17" s="68">
        <v>6.8637336857112526E-11</v>
      </c>
      <c r="L17" s="79" t="s">
        <v>122</v>
      </c>
      <c r="M17" s="65"/>
      <c r="N17" s="65"/>
      <c r="O17" s="65"/>
      <c r="P17" s="65"/>
      <c r="Q17" s="65"/>
      <c r="R17" s="65"/>
      <c r="S17" s="65"/>
      <c r="T17" s="65"/>
      <c r="U17" s="65"/>
      <c r="V17" s="65"/>
      <c r="W17" s="65"/>
      <c r="X17" s="65"/>
      <c r="Y17" s="65"/>
    </row>
    <row r="18" spans="2:25" ht="16" thickBot="1" x14ac:dyDescent="0.2">
      <c r="B18" s="80"/>
      <c r="C18" s="75"/>
      <c r="D18" s="75"/>
      <c r="E18" s="75"/>
      <c r="F18" s="75"/>
      <c r="G18" s="75"/>
      <c r="H18" s="75"/>
      <c r="I18" s="75"/>
      <c r="J18" s="92" t="s">
        <v>119</v>
      </c>
      <c r="K18" s="69">
        <v>2.2281388519862744</v>
      </c>
      <c r="L18" s="81"/>
      <c r="M18" s="65"/>
      <c r="N18" s="65"/>
      <c r="O18" s="65"/>
      <c r="P18" s="65"/>
      <c r="Q18" s="65"/>
      <c r="R18" s="65"/>
      <c r="S18" s="65"/>
      <c r="T18" s="65"/>
      <c r="U18" s="65"/>
      <c r="V18" s="65"/>
      <c r="W18" s="65"/>
      <c r="X18" s="65"/>
      <c r="Y18" s="65"/>
    </row>
    <row r="19" spans="2:25" ht="16" thickBot="1" x14ac:dyDescent="0.2">
      <c r="B19" s="80"/>
      <c r="C19" s="75"/>
      <c r="D19" s="75"/>
      <c r="E19" s="75"/>
      <c r="F19" s="75"/>
      <c r="G19" s="75"/>
      <c r="H19" s="75"/>
      <c r="I19" s="75"/>
      <c r="J19" s="80" t="s">
        <v>109</v>
      </c>
      <c r="K19" s="75"/>
      <c r="L19" s="76"/>
      <c r="M19" s="65"/>
      <c r="N19" s="65"/>
      <c r="O19" s="65"/>
      <c r="P19" s="65"/>
      <c r="Q19" s="65"/>
      <c r="R19" s="65"/>
      <c r="S19" s="65"/>
      <c r="T19" s="65"/>
      <c r="U19" s="65"/>
      <c r="V19" s="65"/>
      <c r="W19" s="65"/>
      <c r="X19" s="65"/>
      <c r="Y19" s="65"/>
    </row>
    <row r="20" spans="2:25" x14ac:dyDescent="0.15">
      <c r="B20" s="80"/>
      <c r="C20" s="75"/>
      <c r="D20" s="75"/>
      <c r="E20" s="75"/>
      <c r="F20" s="75"/>
      <c r="G20" s="75"/>
      <c r="H20" s="75"/>
      <c r="I20" s="75"/>
      <c r="J20" s="89"/>
      <c r="K20" s="67" t="s">
        <v>94</v>
      </c>
      <c r="L20" s="78" t="s">
        <v>96</v>
      </c>
      <c r="M20" s="65"/>
      <c r="N20" s="65"/>
      <c r="O20" s="65"/>
      <c r="P20" s="65"/>
      <c r="Q20" s="65"/>
      <c r="R20" s="65"/>
      <c r="S20" s="65"/>
      <c r="T20" s="65"/>
      <c r="U20" s="65"/>
      <c r="V20" s="65"/>
      <c r="W20" s="65"/>
      <c r="X20" s="65"/>
      <c r="Y20" s="65"/>
    </row>
    <row r="21" spans="2:25" x14ac:dyDescent="0.15">
      <c r="B21" s="80"/>
      <c r="C21" s="75"/>
      <c r="D21" s="75"/>
      <c r="E21" s="75"/>
      <c r="F21" s="75"/>
      <c r="G21" s="75"/>
      <c r="H21" s="75"/>
      <c r="I21" s="75"/>
      <c r="J21" s="90" t="s">
        <v>110</v>
      </c>
      <c r="K21" s="68">
        <v>1546.8</v>
      </c>
      <c r="L21" s="79">
        <v>215.9</v>
      </c>
      <c r="M21" s="65"/>
      <c r="N21" s="65"/>
      <c r="O21" s="65"/>
      <c r="P21" s="65"/>
      <c r="Q21" s="65"/>
      <c r="R21" s="65"/>
      <c r="S21" s="65"/>
      <c r="T21" s="65"/>
      <c r="U21" s="65"/>
      <c r="V21" s="65"/>
      <c r="W21" s="65"/>
      <c r="X21" s="65"/>
      <c r="Y21" s="65"/>
    </row>
    <row r="22" spans="2:25" x14ac:dyDescent="0.15">
      <c r="B22" s="80"/>
      <c r="C22" s="75"/>
      <c r="D22" s="75"/>
      <c r="E22" s="75"/>
      <c r="F22" s="75"/>
      <c r="G22" s="75"/>
      <c r="H22" s="75"/>
      <c r="I22" s="75"/>
      <c r="J22" s="90" t="s">
        <v>111</v>
      </c>
      <c r="K22" s="68">
        <v>233287.51111111126</v>
      </c>
      <c r="L22" s="79">
        <v>5401.8777777777805</v>
      </c>
      <c r="M22" s="65"/>
      <c r="N22" s="65"/>
      <c r="O22" s="65"/>
      <c r="P22" s="65"/>
      <c r="Q22" s="65"/>
      <c r="R22" s="65"/>
      <c r="S22" s="65"/>
      <c r="T22" s="65"/>
      <c r="U22" s="65"/>
      <c r="V22" s="65"/>
      <c r="W22" s="65"/>
      <c r="X22" s="65"/>
      <c r="Y22" s="65"/>
    </row>
    <row r="23" spans="2:25" x14ac:dyDescent="0.15">
      <c r="B23" s="80"/>
      <c r="C23" s="75"/>
      <c r="D23" s="75"/>
      <c r="E23" s="75"/>
      <c r="F23" s="75"/>
      <c r="G23" s="75"/>
      <c r="H23" s="75"/>
      <c r="I23" s="75"/>
      <c r="J23" s="90" t="s">
        <v>112</v>
      </c>
      <c r="K23" s="68">
        <v>10</v>
      </c>
      <c r="L23" s="79">
        <v>10</v>
      </c>
      <c r="M23" s="65"/>
      <c r="N23" s="65"/>
      <c r="O23" s="65"/>
      <c r="P23" s="65"/>
      <c r="Q23" s="65"/>
      <c r="R23" s="65"/>
      <c r="S23" s="65"/>
      <c r="T23" s="65"/>
      <c r="U23" s="65"/>
      <c r="V23" s="65"/>
      <c r="W23" s="65"/>
      <c r="X23" s="65"/>
      <c r="Y23" s="65"/>
    </row>
    <row r="24" spans="2:25" x14ac:dyDescent="0.15">
      <c r="B24" s="80"/>
      <c r="C24" s="75"/>
      <c r="D24" s="75"/>
      <c r="E24" s="75"/>
      <c r="F24" s="75"/>
      <c r="G24" s="75"/>
      <c r="H24" s="75"/>
      <c r="I24" s="75"/>
      <c r="J24" s="90" t="s">
        <v>113</v>
      </c>
      <c r="K24" s="68">
        <v>0</v>
      </c>
      <c r="L24" s="79"/>
      <c r="M24" s="65"/>
      <c r="N24" s="65"/>
      <c r="O24" s="65"/>
      <c r="P24" s="65"/>
      <c r="Q24" s="65"/>
      <c r="R24" s="65"/>
      <c r="S24" s="65"/>
      <c r="T24" s="65"/>
      <c r="U24" s="65"/>
      <c r="V24" s="65"/>
      <c r="W24" s="65"/>
      <c r="X24" s="65"/>
      <c r="Y24" s="65"/>
    </row>
    <row r="25" spans="2:25" x14ac:dyDescent="0.15">
      <c r="B25" s="80"/>
      <c r="C25" s="75"/>
      <c r="D25" s="75"/>
      <c r="E25" s="75"/>
      <c r="F25" s="75"/>
      <c r="G25" s="75"/>
      <c r="H25" s="75"/>
      <c r="I25" s="75"/>
      <c r="J25" s="90" t="s">
        <v>114</v>
      </c>
      <c r="K25" s="68">
        <v>9</v>
      </c>
      <c r="L25" s="79"/>
      <c r="M25" s="65"/>
      <c r="N25" s="65"/>
      <c r="O25" s="65"/>
      <c r="P25" s="65"/>
      <c r="Q25" s="65"/>
      <c r="R25" s="65"/>
      <c r="S25" s="65"/>
      <c r="T25" s="65"/>
      <c r="U25" s="65"/>
      <c r="V25" s="65"/>
      <c r="W25" s="65"/>
      <c r="X25" s="65"/>
      <c r="Y25" s="65"/>
    </row>
    <row r="26" spans="2:25" x14ac:dyDescent="0.15">
      <c r="B26" s="80"/>
      <c r="C26" s="75"/>
      <c r="D26" s="75"/>
      <c r="E26" s="75"/>
      <c r="F26" s="75"/>
      <c r="G26" s="75"/>
      <c r="H26" s="75"/>
      <c r="I26" s="75"/>
      <c r="J26" s="91" t="s">
        <v>115</v>
      </c>
      <c r="K26" s="66">
        <v>8.6144760672884626</v>
      </c>
      <c r="L26" s="79"/>
      <c r="M26" s="65"/>
      <c r="N26" s="65"/>
      <c r="O26" s="65"/>
      <c r="P26" s="65"/>
      <c r="Q26" s="65"/>
      <c r="R26" s="65"/>
      <c r="S26" s="65"/>
      <c r="T26" s="65"/>
      <c r="U26" s="65"/>
      <c r="V26" s="65"/>
      <c r="W26" s="65"/>
      <c r="X26" s="65"/>
      <c r="Y26" s="65"/>
    </row>
    <row r="27" spans="2:25" x14ac:dyDescent="0.15">
      <c r="B27" s="80"/>
      <c r="C27" s="75"/>
      <c r="D27" s="75"/>
      <c r="E27" s="75"/>
      <c r="F27" s="75"/>
      <c r="G27" s="75"/>
      <c r="H27" s="75"/>
      <c r="I27" s="75"/>
      <c r="J27" s="90" t="s">
        <v>116</v>
      </c>
      <c r="K27" s="68">
        <v>6.0987671573447121E-6</v>
      </c>
      <c r="L27" s="79" t="s">
        <v>122</v>
      </c>
      <c r="M27" s="65"/>
      <c r="N27" s="65"/>
      <c r="O27" s="65"/>
      <c r="P27" s="65"/>
      <c r="Q27" s="65"/>
      <c r="R27" s="65"/>
      <c r="S27" s="65"/>
      <c r="T27" s="65"/>
      <c r="U27" s="65"/>
      <c r="V27" s="65"/>
      <c r="W27" s="65"/>
      <c r="X27" s="65"/>
      <c r="Y27" s="65"/>
    </row>
    <row r="28" spans="2:25" x14ac:dyDescent="0.15">
      <c r="B28" s="80"/>
      <c r="C28" s="75"/>
      <c r="D28" s="75"/>
      <c r="E28" s="75"/>
      <c r="F28" s="75"/>
      <c r="G28" s="75"/>
      <c r="H28" s="75"/>
      <c r="I28" s="75"/>
      <c r="J28" s="90" t="s">
        <v>117</v>
      </c>
      <c r="K28" s="68">
        <v>1.8331129326562374</v>
      </c>
      <c r="L28" s="79"/>
      <c r="M28" s="65"/>
      <c r="N28" s="65"/>
      <c r="O28" s="65"/>
      <c r="P28" s="65"/>
      <c r="Q28" s="65"/>
      <c r="R28" s="65"/>
      <c r="S28" s="65"/>
      <c r="T28" s="65"/>
      <c r="U28" s="65"/>
      <c r="V28" s="65"/>
      <c r="W28" s="65"/>
      <c r="X28" s="65"/>
      <c r="Y28" s="65"/>
    </row>
    <row r="29" spans="2:25" x14ac:dyDescent="0.15">
      <c r="B29" s="82" t="s">
        <v>126</v>
      </c>
      <c r="C29" s="83"/>
      <c r="D29" s="83"/>
      <c r="E29" s="83"/>
      <c r="F29" s="83"/>
      <c r="G29" s="83"/>
      <c r="H29" s="83"/>
      <c r="I29" s="75"/>
      <c r="J29" s="90" t="s">
        <v>118</v>
      </c>
      <c r="K29" s="68">
        <v>1.2197534314689424E-5</v>
      </c>
      <c r="L29" s="79" t="s">
        <v>122</v>
      </c>
      <c r="M29" s="65"/>
      <c r="N29" s="65"/>
      <c r="O29" s="65"/>
      <c r="P29" s="65"/>
      <c r="Q29" s="65"/>
      <c r="R29" s="65"/>
      <c r="S29" s="65"/>
      <c r="T29" s="65"/>
      <c r="U29" s="65"/>
      <c r="V29" s="65"/>
      <c r="W29" s="65"/>
      <c r="X29" s="65"/>
      <c r="Y29" s="65"/>
    </row>
    <row r="30" spans="2:25" ht="16" thickBot="1" x14ac:dyDescent="0.2">
      <c r="B30" s="82" t="s">
        <v>123</v>
      </c>
      <c r="C30" s="83"/>
      <c r="D30" s="83"/>
      <c r="E30" s="83"/>
      <c r="F30" s="83"/>
      <c r="G30" s="83"/>
      <c r="H30" s="83"/>
      <c r="I30" s="75"/>
      <c r="J30" s="92" t="s">
        <v>119</v>
      </c>
      <c r="K30" s="69">
        <v>2.2621571627982053</v>
      </c>
      <c r="L30" s="81"/>
      <c r="M30" s="65"/>
      <c r="N30" s="65"/>
      <c r="O30" s="65"/>
      <c r="P30" s="65"/>
      <c r="Q30" s="65"/>
      <c r="R30" s="65"/>
      <c r="S30" s="65"/>
      <c r="T30" s="65"/>
      <c r="U30" s="65"/>
      <c r="V30" s="65"/>
      <c r="W30" s="65"/>
      <c r="X30" s="65"/>
      <c r="Y30" s="65"/>
    </row>
    <row r="31" spans="2:25" x14ac:dyDescent="0.15">
      <c r="B31" s="82" t="s">
        <v>124</v>
      </c>
      <c r="C31" s="83"/>
      <c r="D31" s="83"/>
      <c r="E31" s="83"/>
      <c r="F31" s="83"/>
      <c r="G31" s="83"/>
      <c r="H31" s="83"/>
      <c r="I31" s="75"/>
      <c r="J31" s="75"/>
      <c r="K31" s="75"/>
      <c r="L31" s="76"/>
      <c r="M31" s="65"/>
      <c r="N31" s="65"/>
      <c r="O31" s="65"/>
      <c r="P31" s="65"/>
      <c r="Q31" s="65"/>
      <c r="R31" s="65"/>
      <c r="S31" s="65"/>
      <c r="T31" s="65"/>
      <c r="U31" s="65"/>
      <c r="V31" s="65"/>
      <c r="W31" s="65"/>
      <c r="X31" s="65"/>
      <c r="Y31" s="65"/>
    </row>
    <row r="32" spans="2:25" ht="16" thickBot="1" x14ac:dyDescent="0.2">
      <c r="B32" s="84" t="s">
        <v>125</v>
      </c>
      <c r="C32" s="85"/>
      <c r="D32" s="85"/>
      <c r="E32" s="85"/>
      <c r="F32" s="85"/>
      <c r="G32" s="85"/>
      <c r="H32" s="85"/>
      <c r="I32" s="86"/>
      <c r="J32" s="86"/>
      <c r="K32" s="86"/>
      <c r="L32" s="87"/>
      <c r="M32" s="65"/>
      <c r="N32" s="65"/>
      <c r="O32" s="65"/>
      <c r="P32" s="65"/>
      <c r="Q32" s="65"/>
      <c r="R32" s="65"/>
      <c r="S32" s="65"/>
      <c r="T32" s="65"/>
      <c r="U32" s="65"/>
      <c r="V32" s="65"/>
      <c r="W32" s="65"/>
      <c r="X32" s="65"/>
      <c r="Y32" s="65"/>
    </row>
    <row r="33" spans="2:25" x14ac:dyDescent="0.15">
      <c r="B33" s="65"/>
      <c r="C33" s="65"/>
      <c r="D33" s="65"/>
      <c r="E33" s="65"/>
      <c r="F33" s="65"/>
      <c r="G33" s="65"/>
      <c r="H33" s="65"/>
      <c r="I33" s="65"/>
      <c r="J33" s="65"/>
      <c r="K33" s="65"/>
      <c r="L33" s="65"/>
      <c r="M33" s="65"/>
      <c r="N33" s="65"/>
      <c r="O33" s="65"/>
      <c r="P33" s="65"/>
      <c r="Q33" s="65"/>
      <c r="R33" s="65"/>
      <c r="S33" s="65"/>
      <c r="T33" s="65"/>
      <c r="U33" s="65"/>
      <c r="V33" s="65"/>
      <c r="W33" s="65"/>
      <c r="X33" s="65"/>
      <c r="Y33" s="65"/>
    </row>
    <row r="34" spans="2:25" x14ac:dyDescent="0.15">
      <c r="B34" s="65"/>
      <c r="C34" s="65"/>
      <c r="D34" s="65"/>
      <c r="E34" s="65"/>
      <c r="F34" s="65"/>
      <c r="G34" s="65"/>
      <c r="H34" s="65"/>
      <c r="I34" s="65"/>
      <c r="J34" s="65"/>
      <c r="K34" s="65"/>
      <c r="L34" s="65"/>
      <c r="M34" s="65"/>
      <c r="N34" s="65"/>
      <c r="O34" s="65"/>
      <c r="P34" s="65"/>
      <c r="Q34" s="65"/>
      <c r="R34" s="65"/>
      <c r="S34" s="65"/>
      <c r="T34" s="65"/>
      <c r="U34" s="65"/>
      <c r="V34" s="65"/>
      <c r="W34" s="65"/>
      <c r="X34" s="65"/>
      <c r="Y34" s="65"/>
    </row>
    <row r="35" spans="2:25" x14ac:dyDescent="0.15">
      <c r="B35" s="65"/>
      <c r="C35" s="65"/>
      <c r="D35" s="65"/>
      <c r="E35" s="65"/>
      <c r="F35" s="65"/>
      <c r="G35" s="65"/>
      <c r="H35" s="65"/>
      <c r="I35" s="65"/>
      <c r="J35" s="65"/>
      <c r="K35" s="65"/>
      <c r="L35" s="65"/>
      <c r="M35" s="65"/>
      <c r="N35" s="65"/>
      <c r="O35" s="65"/>
      <c r="P35" s="65"/>
      <c r="Q35" s="65"/>
      <c r="R35" s="65"/>
      <c r="S35" s="65"/>
      <c r="T35" s="65"/>
      <c r="U35" s="65"/>
      <c r="V35" s="65"/>
      <c r="W35" s="65"/>
      <c r="X35" s="65"/>
      <c r="Y35" s="65"/>
    </row>
  </sheetData>
  <phoneticPr fontId="3" type="noConversion"/>
  <hyperlinks>
    <hyperlink ref="I5" r:id="rId1"/>
  </hyperlinks>
  <pageMargins left="0.7" right="0.7" top="0.75" bottom="0.75" header="0.3" footer="0.3"/>
  <pageSetup paperSize="9" orientation="portrait" horizontalDpi="0" verticalDpi="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Raw data</vt:lpstr>
      <vt:lpstr>工作表2</vt:lpstr>
      <vt:lpstr>工作表3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2021-07-03T03:25:12Z</dcterms:created>
  <dcterms:modified xsi:type="dcterms:W3CDTF">2021-07-03T04:39:24Z</dcterms:modified>
</cp:coreProperties>
</file>