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ahill100\Documents\GitHub\Excel\"/>
    </mc:Choice>
  </mc:AlternateContent>
  <xr:revisionPtr revIDLastSave="0" documentId="13_ncr:1_{37AC9D62-B3AF-4BEE-966F-5B79240A6686}" xr6:coauthVersionLast="43" xr6:coauthVersionMax="43" xr10:uidLastSave="{00000000-0000-0000-0000-000000000000}"/>
  <bookViews>
    <workbookView xWindow="-120" yWindow="-120" windowWidth="29040" windowHeight="15840" firstSheet="1" activeTab="7" xr2:uid="{9EEB0E7B-32FE-4B3E-9361-5E30EC76F173}"/>
  </bookViews>
  <sheets>
    <sheet name="CheckSum" sheetId="12" state="hidden" r:id="rId1"/>
    <sheet name="Part 1" sheetId="10" r:id="rId2"/>
    <sheet name="Data1" sheetId="6" r:id="rId3"/>
    <sheet name="SummaryHigh" sheetId="7" r:id="rId4"/>
    <sheet name="SummaryLow" sheetId="8" r:id="rId5"/>
    <sheet name="MonthSorted" sheetId="9" r:id="rId6"/>
    <sheet name="Part 2" sheetId="13" r:id="rId7"/>
    <sheet name="Scenarios" sheetId="21" r:id="rId8"/>
    <sheet name="Rate_500" sheetId="14" r:id="rId9"/>
    <sheet name="Rate_550" sheetId="16" r:id="rId10"/>
    <sheet name="Rate_600" sheetId="17" r:id="rId11"/>
    <sheet name="Rate_650" sheetId="18" r:id="rId12"/>
    <sheet name="Rate_700" sheetId="19" r:id="rId13"/>
    <sheet name="Rate_750" sheetId="20" r:id="rId14"/>
  </sheets>
  <definedNames>
    <definedName name="Apr">SummaryHigh!$G$5:$G$54</definedName>
    <definedName name="Atlanta">SummaryHigh!$C$5:$O$5</definedName>
    <definedName name="Aug">SummaryHigh!$K$5:$K$54</definedName>
    <definedName name="Austin">SummaryHigh!$C$6:$O$6</definedName>
    <definedName name="Baltimore">SummaryHigh!$C$7:$O$7</definedName>
    <definedName name="Birmingham">SummaryHigh!$C$8:$O$8</definedName>
    <definedName name="Boston">SummaryHigh!$C$9:$O$9</definedName>
    <definedName name="Buffalo">SummaryHigh!$C$10:$O$10</definedName>
    <definedName name="Charlotte">SummaryHigh!$C$11:$O$11</definedName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hicago">SummaryHigh!$C$12:$O$12</definedName>
    <definedName name="Cincinnati">SummaryHigh!$C$13:$O$13</definedName>
    <definedName name="City">SummaryHigh!$C$5:$O$54</definedName>
    <definedName name="Cleveland">SummaryHigh!$C$14:$O$14</definedName>
    <definedName name="Columbus">SummaryHigh!$C$15:$O$15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Dallas">SummaryHigh!$C$16:$O$16</definedName>
    <definedName name="Dec">SummaryHigh!$O$5:$O$54</definedName>
    <definedName name="Denver">SummaryHigh!$C$17:$O$17</definedName>
    <definedName name="Detroit">SummaryHigh!$C$18:$O$18</definedName>
    <definedName name="Feb">SummaryHigh!$E$5:$E$54</definedName>
    <definedName name="Four" localSheetId="8">tbl_500[4]</definedName>
    <definedName name="Hartford">SummaryHigh!$C$19:$O$19</definedName>
    <definedName name="Houston">SummaryHigh!$C$20:$O$20</definedName>
    <definedName name="Indianapolis">SummaryHigh!$C$21:$O$21</definedName>
    <definedName name="InitialDep" localSheetId="8">tbl_500[[4]:[8]]</definedName>
    <definedName name="InitialDep" localSheetId="9">tbl_550[[4]:[8]]</definedName>
    <definedName name="InitialDep" localSheetId="10">tbl_600[[4]:[8]]</definedName>
    <definedName name="InitialDep" localSheetId="11">tbl_650[[4]:[8]]</definedName>
    <definedName name="InitialDep" localSheetId="12">tbl_700[[4]:[8]]</definedName>
    <definedName name="InitialDep" localSheetId="13">tbl_750[[4]:[8]]</definedName>
    <definedName name="Jacksonville">SummaryHigh!$C$22:$O$22</definedName>
    <definedName name="Jan">SummaryHigh!$D$5:$D$54</definedName>
    <definedName name="Jul">SummaryHigh!$J$5:$J$54</definedName>
    <definedName name="Jun">SummaryHigh!$I$5:$I$54</definedName>
    <definedName name="Kansas_City">SummaryHigh!$C$23:$O$23</definedName>
    <definedName name="Las_Vegas">SummaryHigh!$C$24:$O$24</definedName>
    <definedName name="ListCity">CheckSum!$D$2:$D$51</definedName>
    <definedName name="ListsMonthShort">CheckSum!$E$2:$P$2</definedName>
    <definedName name="Los_Angeles">SummaryHigh!$C$25:$O$25</definedName>
    <definedName name="Louisville">SummaryHigh!$C$26:$O$26</definedName>
    <definedName name="Mar">SummaryHigh!$F$5:$F$54</definedName>
    <definedName name="May">SummaryHigh!$H$5:$H$54</definedName>
    <definedName name="Memphis">SummaryHigh!$C$27:$O$27</definedName>
    <definedName name="Miami">SummaryHigh!$C$28:$O$28</definedName>
    <definedName name="Milwaukee">SummaryHigh!$C$29:$O$29</definedName>
    <definedName name="Minneapolis">SummaryHigh!$C$30:$O$30</definedName>
    <definedName name="Nashville">SummaryHigh!$C$31:$O$31</definedName>
    <definedName name="New_Orleans">SummaryHigh!$C$32:$O$32</definedName>
    <definedName name="New_York">SummaryHigh!$C$33:$O$33</definedName>
    <definedName name="Nov">SummaryHigh!$N$5:$N$54</definedName>
    <definedName name="Oct">SummaryHigh!$M$5:$M$54</definedName>
    <definedName name="Oklahoma_City">SummaryHigh!$C$34:$O$34</definedName>
    <definedName name="Orlando">SummaryHigh!$C$35:$O$35</definedName>
    <definedName name="payments" localSheetId="8">tbl_500[Purchase Price (PV) in middle]</definedName>
    <definedName name="payments" localSheetId="9">tbl_550[Purchase Price (PV) in middle]</definedName>
    <definedName name="payments" localSheetId="10">tbl_600[Purchase Price (PV) in middle]</definedName>
    <definedName name="payments" localSheetId="11">tbl_650[Purchase Price (PV) in middle]</definedName>
    <definedName name="payments" localSheetId="12">tbl_700[Purchase Price (PV) in middle]</definedName>
    <definedName name="payments" localSheetId="13">tbl_750[Purchase Price (PV) in middle]</definedName>
    <definedName name="Philadelphia">SummaryHigh!$C$36:$O$36</definedName>
    <definedName name="Phoenix">SummaryHigh!$C$37:$O$37</definedName>
    <definedName name="Pittsburgh">SummaryHigh!$C$38:$O$38</definedName>
    <definedName name="Portland">SummaryHigh!$C$39:$O$39</definedName>
    <definedName name="Providence">SummaryHigh!$C$40:$O$40</definedName>
    <definedName name="Raleigh">SummaryHigh!$C$41:$O$41</definedName>
    <definedName name="Richmond">SummaryHigh!$C$42:$O$42</definedName>
    <definedName name="Riverside">SummaryHigh!$C$43:$O$43</definedName>
    <definedName name="Rochester">SummaryHigh!$C$44:$O$44</definedName>
    <definedName name="Sacramento">SummaryHigh!$C$45:$O$45</definedName>
    <definedName name="Salt_Lake_City">SummaryHigh!$C$46:$O$46</definedName>
    <definedName name="San_Antonio">SummaryHigh!$C$47:$O$47</definedName>
    <definedName name="San_Diego">SummaryHigh!$C$48:$O$48</definedName>
    <definedName name="San_Francisco">SummaryHigh!$C$49:$O$49</definedName>
    <definedName name="San_Jose">SummaryHigh!$C$50:$O$50</definedName>
    <definedName name="Seattle">SummaryHigh!$C$51:$O$51</definedName>
    <definedName name="Sep">SummaryHigh!$L$5:$L$54</definedName>
    <definedName name="St._Louis">SummaryHigh!$C$52:$O$52</definedName>
    <definedName name="State">SummaryHigh!$C$5:$C$54</definedName>
    <definedName name="Tampa">SummaryHigh!$C$53:$O$53</definedName>
    <definedName name="Virginia_Beach">SummaryHigh!$C$54:$O$54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9" l="1"/>
  <c r="A5" i="9" a="1"/>
  <c r="A15" i="9" s="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I54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55" i="21"/>
  <c r="I56" i="21"/>
  <c r="I57" i="21"/>
  <c r="I58" i="21"/>
  <c r="I59" i="21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E55" i="7"/>
  <c r="F55" i="7"/>
  <c r="G55" i="7"/>
  <c r="H55" i="7"/>
  <c r="I55" i="7"/>
  <c r="J55" i="7"/>
  <c r="K55" i="7"/>
  <c r="L55" i="7"/>
  <c r="M55" i="7"/>
  <c r="N55" i="7"/>
  <c r="O55" i="7"/>
  <c r="D55" i="7"/>
  <c r="C5" i="7"/>
  <c r="E55" i="8"/>
  <c r="F55" i="8"/>
  <c r="G55" i="8"/>
  <c r="H55" i="8"/>
  <c r="I55" i="8"/>
  <c r="J55" i="8"/>
  <c r="K55" i="8"/>
  <c r="L55" i="8"/>
  <c r="M55" i="8"/>
  <c r="N55" i="8"/>
  <c r="O55" i="8"/>
  <c r="D55" i="8"/>
  <c r="B5" i="7" a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" i="7"/>
  <c r="D62" i="8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5" i="8" a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D4" i="8" a="1"/>
  <c r="D4" i="8"/>
  <c r="E4" i="8"/>
  <c r="F4" i="8"/>
  <c r="G4" i="8"/>
  <c r="H4" i="8"/>
  <c r="I4" i="8"/>
  <c r="J4" i="8"/>
  <c r="K4" i="8"/>
  <c r="L4" i="8"/>
  <c r="M4" i="8"/>
  <c r="N4" i="8"/>
  <c r="O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D57" i="8" a="1"/>
  <c r="E57" i="8"/>
  <c r="K57" i="8"/>
  <c r="O57" i="8"/>
  <c r="G57" i="8"/>
  <c r="M57" i="8"/>
  <c r="I57" i="8"/>
  <c r="D57" i="8"/>
  <c r="F57" i="8"/>
  <c r="H57" i="8"/>
  <c r="J57" i="8"/>
  <c r="L57" i="8"/>
  <c r="N57" i="8"/>
  <c r="D57" i="7" a="1"/>
  <c r="E57" i="7"/>
  <c r="G57" i="7"/>
  <c r="I57" i="7"/>
  <c r="K57" i="7"/>
  <c r="M57" i="7"/>
  <c r="O57" i="7"/>
  <c r="F57" i="7"/>
  <c r="J57" i="7"/>
  <c r="N57" i="7"/>
  <c r="D57" i="7"/>
  <c r="H57" i="7"/>
  <c r="L57" i="7"/>
  <c r="K12" i="9"/>
  <c r="K29" i="9"/>
  <c r="K30" i="9"/>
  <c r="K40" i="9"/>
  <c r="K10" i="9"/>
  <c r="F60" i="21"/>
  <c r="F59" i="21"/>
  <c r="K42" i="9"/>
  <c r="K47" i="9"/>
  <c r="K20" i="9"/>
  <c r="K37" i="9"/>
  <c r="K38" i="9"/>
  <c r="K48" i="9"/>
  <c r="K11" i="9"/>
  <c r="F64" i="21"/>
  <c r="F78" i="21"/>
  <c r="F66" i="21"/>
  <c r="F61" i="21"/>
  <c r="F69" i="21"/>
  <c r="F75" i="21"/>
  <c r="K16" i="9"/>
  <c r="F80" i="21"/>
  <c r="F77" i="21"/>
  <c r="K28" i="9"/>
  <c r="K45" i="9"/>
  <c r="K46" i="9"/>
  <c r="K9" i="9"/>
  <c r="K19" i="9"/>
  <c r="F68" i="21"/>
  <c r="K18" i="9"/>
  <c r="F73" i="21"/>
  <c r="F67" i="21"/>
  <c r="K26" i="9"/>
  <c r="F83" i="21"/>
  <c r="F82" i="21"/>
  <c r="K36" i="9"/>
  <c r="K53" i="9"/>
  <c r="K54" i="9"/>
  <c r="K17" i="9"/>
  <c r="K27" i="9"/>
  <c r="F72" i="21"/>
  <c r="F74" i="21"/>
  <c r="F79" i="21"/>
  <c r="K50" i="9"/>
  <c r="K33" i="9"/>
  <c r="F70" i="21"/>
  <c r="K44" i="9"/>
  <c r="K5" i="9"/>
  <c r="K8" i="9"/>
  <c r="K25" i="9"/>
  <c r="K35" i="9"/>
  <c r="F76" i="21"/>
  <c r="F63" i="21"/>
  <c r="F81" i="21"/>
  <c r="F55" i="21"/>
  <c r="F57" i="21"/>
  <c r="K6" i="9"/>
  <c r="K43" i="9"/>
  <c r="K52" i="9"/>
  <c r="K13" i="9"/>
  <c r="K14" i="9"/>
  <c r="K24" i="9"/>
  <c r="K41" i="9"/>
  <c r="K51" i="9"/>
  <c r="F54" i="21"/>
  <c r="K34" i="9"/>
  <c r="F71" i="21"/>
  <c r="F65" i="21"/>
  <c r="K31" i="9"/>
  <c r="F58" i="21"/>
  <c r="K21" i="9"/>
  <c r="K22" i="9"/>
  <c r="K32" i="9"/>
  <c r="K49" i="9"/>
  <c r="F56" i="21"/>
  <c r="K39" i="9"/>
  <c r="K7" i="9"/>
  <c r="K15" i="9"/>
  <c r="K23" i="9"/>
  <c r="F62" i="21"/>
  <c r="A44" i="9" l="1"/>
  <c r="A27" i="9"/>
  <c r="A9" i="9"/>
  <c r="A51" i="9"/>
  <c r="A43" i="9"/>
  <c r="A35" i="9"/>
  <c r="A26" i="9"/>
  <c r="A18" i="9"/>
  <c r="A8" i="9"/>
  <c r="A50" i="9"/>
  <c r="A42" i="9"/>
  <c r="A34" i="9"/>
  <c r="A25" i="9"/>
  <c r="A17" i="9"/>
  <c r="A7" i="9"/>
  <c r="A49" i="9"/>
  <c r="A41" i="9"/>
  <c r="A33" i="9"/>
  <c r="A24" i="9"/>
  <c r="A14" i="9"/>
  <c r="A6" i="9"/>
  <c r="A12" i="9"/>
  <c r="A54" i="9"/>
  <c r="A46" i="9"/>
  <c r="A38" i="9"/>
  <c r="A29" i="9"/>
  <c r="A21" i="9"/>
  <c r="A11" i="9"/>
  <c r="A16" i="9"/>
  <c r="A52" i="9"/>
  <c r="A36" i="9"/>
  <c r="A19" i="9"/>
  <c r="A48" i="9"/>
  <c r="A40" i="9"/>
  <c r="A32" i="9"/>
  <c r="A23" i="9"/>
  <c r="A13" i="9"/>
  <c r="A5" i="9"/>
  <c r="A47" i="9"/>
  <c r="A39" i="9"/>
  <c r="A31" i="9"/>
  <c r="A22" i="9"/>
  <c r="A30" i="9"/>
  <c r="A53" i="9"/>
  <c r="A45" i="9"/>
  <c r="A37" i="9"/>
  <c r="A28" i="9"/>
  <c r="A20" i="9"/>
  <c r="A10" i="9"/>
  <c r="G58" i="21"/>
  <c r="L31" i="9"/>
  <c r="G82" i="21"/>
  <c r="G57" i="21"/>
  <c r="L26" i="9"/>
  <c r="G75" i="21"/>
  <c r="G69" i="21"/>
  <c r="G62" i="21"/>
  <c r="L23" i="9"/>
  <c r="G65" i="21"/>
  <c r="G70" i="21"/>
  <c r="G55" i="21"/>
  <c r="L50" i="9"/>
  <c r="G67" i="21"/>
  <c r="G61" i="21"/>
  <c r="L47" i="9"/>
  <c r="L15" i="9"/>
  <c r="G71" i="21"/>
  <c r="G77" i="21"/>
  <c r="G81" i="21"/>
  <c r="G79" i="21"/>
  <c r="G73" i="21"/>
  <c r="G66" i="21"/>
  <c r="L42" i="9"/>
  <c r="L7" i="9"/>
  <c r="L34" i="9"/>
  <c r="G83" i="21"/>
  <c r="G63" i="21"/>
  <c r="G74" i="21"/>
  <c r="L18" i="9"/>
  <c r="G78" i="21"/>
  <c r="G59" i="21"/>
  <c r="L39" i="9"/>
  <c r="G54" i="21"/>
  <c r="F85" i="21"/>
  <c r="G80" i="21"/>
  <c r="G76" i="21"/>
  <c r="G72" i="21"/>
  <c r="G68" i="21"/>
  <c r="G64" i="21"/>
  <c r="G60" i="21"/>
  <c r="G56" i="21"/>
  <c r="L51" i="9"/>
  <c r="L43" i="9"/>
  <c r="L35" i="9"/>
  <c r="L27" i="9"/>
  <c r="L19" i="9"/>
  <c r="L11" i="9"/>
  <c r="L10" i="9"/>
  <c r="L49" i="9"/>
  <c r="L41" i="9"/>
  <c r="L33" i="9"/>
  <c r="L25" i="9"/>
  <c r="L17" i="9"/>
  <c r="L9" i="9"/>
  <c r="L48" i="9"/>
  <c r="L40" i="9"/>
  <c r="L32" i="9"/>
  <c r="L24" i="9"/>
  <c r="L16" i="9"/>
  <c r="L8" i="9"/>
  <c r="L54" i="9"/>
  <c r="L46" i="9"/>
  <c r="L38" i="9"/>
  <c r="L30" i="9"/>
  <c r="L22" i="9"/>
  <c r="L14" i="9"/>
  <c r="L6" i="9"/>
  <c r="L5" i="9"/>
  <c r="L53" i="9"/>
  <c r="L45" i="9"/>
  <c r="L37" i="9"/>
  <c r="L29" i="9"/>
  <c r="L21" i="9"/>
  <c r="L13" i="9"/>
  <c r="L52" i="9"/>
  <c r="L44" i="9"/>
  <c r="L36" i="9"/>
  <c r="L28" i="9"/>
  <c r="L20" i="9"/>
  <c r="L12" i="9"/>
  <c r="M11" i="9" l="1"/>
  <c r="N11" i="9" s="1"/>
  <c r="M28" i="9"/>
  <c r="N28" i="9" s="1"/>
  <c r="M36" i="9"/>
  <c r="N36" i="9" s="1"/>
  <c r="M54" i="9"/>
  <c r="N54" i="9" s="1"/>
  <c r="M44" i="9"/>
  <c r="N44" i="9" s="1"/>
  <c r="M5" i="9"/>
  <c r="N5" i="9" s="1"/>
  <c r="M8" i="9"/>
  <c r="N8" i="9" s="1"/>
  <c r="M25" i="9"/>
  <c r="N25" i="9" s="1"/>
  <c r="M35" i="9"/>
  <c r="N35" i="9" s="1"/>
  <c r="M50" i="9"/>
  <c r="N50" i="9" s="1"/>
  <c r="M26" i="9"/>
  <c r="N26" i="9" s="1"/>
  <c r="M20" i="9"/>
  <c r="N20" i="9" s="1"/>
  <c r="M42" i="9"/>
  <c r="N42" i="9" s="1"/>
  <c r="M19" i="9"/>
  <c r="N19" i="9" s="1"/>
  <c r="M27" i="9"/>
  <c r="N27" i="9" s="1"/>
  <c r="M6" i="9"/>
  <c r="N6" i="9" s="1"/>
  <c r="M16" i="9"/>
  <c r="N16" i="9" s="1"/>
  <c r="M33" i="9"/>
  <c r="N33" i="9" s="1"/>
  <c r="M43" i="9"/>
  <c r="N43" i="9" s="1"/>
  <c r="M38" i="9"/>
  <c r="N38" i="9" s="1"/>
  <c r="M45" i="9"/>
  <c r="N45" i="9" s="1"/>
  <c r="M53" i="9"/>
  <c r="N53" i="9" s="1"/>
  <c r="M18" i="9"/>
  <c r="N18" i="9" s="1"/>
  <c r="M52" i="9"/>
  <c r="N52" i="9" s="1"/>
  <c r="M13" i="9"/>
  <c r="N13" i="9" s="1"/>
  <c r="M14" i="9"/>
  <c r="N14" i="9" s="1"/>
  <c r="M24" i="9"/>
  <c r="N24" i="9" s="1"/>
  <c r="M41" i="9"/>
  <c r="N41" i="9" s="1"/>
  <c r="M51" i="9"/>
  <c r="N51" i="9" s="1"/>
  <c r="M37" i="9"/>
  <c r="N37" i="9" s="1"/>
  <c r="M47" i="9"/>
  <c r="N47" i="9" s="1"/>
  <c r="M9" i="9"/>
  <c r="N9" i="9" s="1"/>
  <c r="M17" i="9"/>
  <c r="N17" i="9" s="1"/>
  <c r="M21" i="9"/>
  <c r="N21" i="9" s="1"/>
  <c r="M22" i="9"/>
  <c r="N22" i="9" s="1"/>
  <c r="M32" i="9"/>
  <c r="N32" i="9" s="1"/>
  <c r="M49" i="9"/>
  <c r="N49" i="9" s="1"/>
  <c r="G85" i="21"/>
  <c r="M34" i="9"/>
  <c r="N34" i="9" s="1"/>
  <c r="M31" i="9"/>
  <c r="N31" i="9" s="1"/>
  <c r="M48" i="9"/>
  <c r="N48" i="9" s="1"/>
  <c r="M46" i="9"/>
  <c r="N46" i="9" s="1"/>
  <c r="M12" i="9"/>
  <c r="N12" i="9" s="1"/>
  <c r="M29" i="9"/>
  <c r="N29" i="9" s="1"/>
  <c r="M30" i="9"/>
  <c r="N30" i="9" s="1"/>
  <c r="M40" i="9"/>
  <c r="N40" i="9" s="1"/>
  <c r="M10" i="9"/>
  <c r="N10" i="9" s="1"/>
  <c r="M39" i="9"/>
  <c r="N39" i="9" s="1"/>
  <c r="M7" i="9"/>
  <c r="N7" i="9" s="1"/>
  <c r="M15" i="9"/>
  <c r="N15" i="9" s="1"/>
  <c r="M23" i="9"/>
  <c r="N23" i="9" s="1"/>
  <c r="C7" i="9" l="1"/>
  <c r="C21" i="9"/>
  <c r="C29" i="9"/>
  <c r="C32" i="9"/>
  <c r="C40" i="9"/>
  <c r="C48" i="9"/>
  <c r="B7" i="9"/>
  <c r="B15" i="9"/>
  <c r="B23" i="9"/>
  <c r="B31" i="9"/>
  <c r="B39" i="9"/>
  <c r="B47" i="9"/>
  <c r="B5" i="9"/>
  <c r="C5" i="9"/>
  <c r="C13" i="9"/>
  <c r="C19" i="9"/>
  <c r="C27" i="9"/>
  <c r="C30" i="9"/>
  <c r="C38" i="9"/>
  <c r="C46" i="9"/>
  <c r="C54" i="9"/>
  <c r="C11" i="9"/>
  <c r="C17" i="9"/>
  <c r="C25" i="9"/>
  <c r="C36" i="9"/>
  <c r="C44" i="9"/>
  <c r="C52" i="9"/>
  <c r="B11" i="9"/>
  <c r="B19" i="9"/>
  <c r="B27" i="9"/>
  <c r="B35" i="9"/>
  <c r="B43" i="9"/>
  <c r="B51" i="9"/>
  <c r="C6" i="9"/>
  <c r="C12" i="9"/>
  <c r="C15" i="9"/>
  <c r="C18" i="9"/>
  <c r="C26" i="9"/>
  <c r="C37" i="9"/>
  <c r="C45" i="9"/>
  <c r="C53" i="9"/>
  <c r="B6" i="9"/>
  <c r="B14" i="9"/>
  <c r="B22" i="9"/>
  <c r="B30" i="9"/>
  <c r="B38" i="9"/>
  <c r="B46" i="9"/>
  <c r="B54" i="9"/>
  <c r="B10" i="9"/>
  <c r="B24" i="9"/>
  <c r="B36" i="9"/>
  <c r="B49" i="9"/>
  <c r="C22" i="9"/>
  <c r="C42" i="9"/>
  <c r="B16" i="9"/>
  <c r="B53" i="9"/>
  <c r="B20" i="9"/>
  <c r="B9" i="9"/>
  <c r="C33" i="9"/>
  <c r="C41" i="9"/>
  <c r="C49" i="9"/>
  <c r="B12" i="9"/>
  <c r="B25" i="9"/>
  <c r="B37" i="9"/>
  <c r="B50" i="9"/>
  <c r="C34" i="9"/>
  <c r="C50" i="9"/>
  <c r="B41" i="9"/>
  <c r="C51" i="9"/>
  <c r="B32" i="9"/>
  <c r="C20" i="9"/>
  <c r="B45" i="9"/>
  <c r="C24" i="9"/>
  <c r="B34" i="9"/>
  <c r="C8" i="9"/>
  <c r="B13" i="9"/>
  <c r="B26" i="9"/>
  <c r="B40" i="9"/>
  <c r="B52" i="9"/>
  <c r="B28" i="9"/>
  <c r="B44" i="9"/>
  <c r="C10" i="9"/>
  <c r="C28" i="9"/>
  <c r="B33" i="9"/>
  <c r="C16" i="9"/>
  <c r="B21" i="9"/>
  <c r="C9" i="9"/>
  <c r="C31" i="9"/>
  <c r="C39" i="9"/>
  <c r="C47" i="9"/>
  <c r="B17" i="9"/>
  <c r="B29" i="9"/>
  <c r="B42" i="9"/>
  <c r="C14" i="9"/>
  <c r="C23" i="9"/>
  <c r="C35" i="9"/>
  <c r="C43" i="9"/>
  <c r="B18" i="9"/>
  <c r="B8" i="9"/>
  <c r="B48" i="9"/>
  <c r="C56" i="9" l="1"/>
  <c r="B56" i="9"/>
</calcChain>
</file>

<file path=xl/sharedStrings.xml><?xml version="1.0" encoding="utf-8"?>
<sst xmlns="http://schemas.openxmlformats.org/spreadsheetml/2006/main" count="1001" uniqueCount="694">
  <si>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</si>
  <si>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</si>
  <si>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</si>
  <si>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</si>
  <si>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</si>
  <si>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</si>
  <si>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</si>
  <si>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</si>
  <si>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</si>
  <si>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</si>
  <si>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</si>
  <si>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</si>
  <si>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</si>
  <si>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</si>
  <si>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</si>
  <si>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</si>
  <si>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</si>
  <si>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</si>
  <si>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</si>
  <si>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</si>
  <si>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</si>
  <si>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</si>
  <si>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</si>
  <si>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</si>
  <si>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</si>
  <si>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</si>
  <si>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</si>
  <si>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</si>
  <si>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</si>
  <si>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</si>
  <si>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</si>
  <si>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</si>
  <si>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</si>
  <si>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</si>
  <si>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</si>
  <si>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</si>
  <si>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</si>
  <si>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</si>
  <si>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</si>
  <si>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</si>
  <si>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</si>
  <si>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</si>
  <si>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</si>
  <si>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</si>
  <si>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</si>
  <si>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</si>
  <si>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</si>
  <si>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</si>
  <si>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</si>
  <si>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</si>
  <si>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</si>
  <si>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</si>
  <si>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</si>
  <si>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</si>
  <si>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</si>
  <si>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</si>
  <si>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</si>
  <si>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</si>
  <si>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</si>
  <si>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</si>
  <si>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</si>
  <si>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</si>
  <si>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</si>
  <si>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</si>
  <si>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</si>
  <si>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</si>
  <si>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</si>
  <si>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</si>
  <si>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</si>
  <si>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</si>
  <si>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</si>
  <si>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</si>
  <si>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</si>
  <si>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</si>
  <si>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</si>
  <si>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</si>
  <si>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</si>
  <si>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</si>
  <si>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</si>
  <si>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</si>
  <si>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</si>
  <si>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</si>
  <si>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</si>
  <si>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</si>
  <si>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</si>
  <si>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</si>
  <si>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</si>
  <si>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</si>
  <si>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</si>
  <si>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</si>
  <si>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</si>
  <si>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</si>
  <si>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</si>
  <si>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</si>
  <si>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</si>
  <si>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</si>
  <si>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</si>
  <si>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</si>
  <si>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</si>
  <si>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</si>
  <si>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</si>
  <si>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</si>
  <si>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</si>
  <si>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</si>
  <si>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</si>
  <si>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</si>
  <si>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</si>
  <si>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</si>
  <si>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</si>
  <si>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</si>
  <si>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</si>
  <si>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</si>
  <si>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</si>
  <si>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</si>
  <si>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</si>
  <si>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</si>
  <si>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</si>
  <si>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</si>
  <si>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</si>
  <si>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</si>
  <si>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</si>
  <si>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</si>
  <si>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</si>
  <si>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</si>
  <si>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</si>
  <si>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</si>
  <si>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</si>
  <si>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</si>
  <si>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</si>
  <si>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</si>
  <si>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</si>
  <si>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</si>
  <si>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</si>
  <si>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</si>
  <si>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</si>
  <si>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</si>
  <si>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</si>
  <si>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</si>
  <si>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</si>
  <si>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</si>
  <si>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</si>
  <si>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</si>
  <si>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</si>
  <si>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</si>
  <si>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</si>
  <si>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</si>
  <si>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</si>
  <si>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</si>
  <si>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</si>
  <si>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</si>
  <si>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</si>
  <si>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</si>
  <si>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</si>
  <si>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</si>
  <si>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</si>
  <si>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</si>
  <si>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</si>
  <si>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</si>
  <si>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</si>
  <si>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</si>
  <si>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</si>
  <si>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</si>
  <si>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</si>
  <si>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</si>
  <si>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</si>
  <si>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</si>
  <si>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</si>
  <si>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</si>
  <si>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</si>
  <si>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</si>
  <si>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</si>
  <si>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</si>
  <si>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</si>
  <si>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</si>
  <si>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</si>
  <si>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</si>
  <si>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</si>
  <si>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</si>
  <si>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</si>
  <si>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</si>
  <si>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</si>
  <si>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</si>
  <si>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</si>
  <si>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</si>
  <si>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</si>
  <si>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</si>
  <si>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</si>
  <si>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</si>
  <si>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</si>
  <si>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</si>
  <si>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</si>
  <si>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</si>
  <si>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</si>
  <si>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</si>
  <si>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</si>
  <si>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</si>
  <si>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</si>
  <si>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</si>
  <si>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</si>
  <si>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</si>
  <si>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</si>
  <si>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</si>
  <si>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</si>
  <si>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</si>
  <si>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</si>
  <si>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</si>
  <si>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</si>
  <si>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</si>
  <si>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</si>
  <si>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</si>
  <si>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</si>
  <si>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</si>
  <si>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</si>
  <si>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</si>
  <si>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</si>
  <si>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</si>
  <si>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</si>
  <si>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</si>
  <si>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</si>
  <si>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</si>
  <si>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</si>
  <si>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</si>
  <si>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</si>
  <si>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</si>
  <si>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</si>
  <si>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</si>
  <si>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</si>
  <si>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</si>
  <si>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</si>
  <si>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</si>
  <si>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</si>
  <si>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</si>
  <si>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</si>
  <si>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</si>
  <si>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</si>
  <si>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</si>
  <si>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</si>
  <si>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</si>
  <si>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</si>
  <si>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</si>
  <si>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</si>
  <si>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</si>
  <si>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</si>
  <si>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</si>
  <si>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</si>
  <si>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</si>
  <si>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</si>
  <si>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</si>
  <si>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</si>
  <si>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</si>
  <si>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</si>
  <si>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</si>
  <si>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</si>
  <si>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</si>
  <si>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</si>
  <si>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</si>
  <si>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</si>
  <si>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</si>
  <si>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</si>
  <si>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</si>
  <si>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</si>
  <si>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</si>
  <si>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</si>
  <si>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</si>
  <si>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</si>
  <si>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</si>
  <si>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</si>
  <si>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</si>
  <si>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</si>
  <si>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</si>
  <si>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</si>
  <si>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</si>
  <si>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</si>
  <si>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</si>
  <si>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</si>
  <si>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</si>
  <si>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</si>
  <si>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</si>
  <si>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</si>
  <si>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</si>
  <si>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</si>
  <si>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</si>
  <si>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</si>
  <si>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</si>
  <si>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</si>
  <si>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</si>
  <si>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</si>
  <si>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</si>
  <si>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</si>
  <si>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</si>
  <si>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</si>
  <si>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</si>
  <si>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</si>
  <si>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</si>
  <si>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</si>
  <si>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</si>
  <si>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</si>
  <si>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</si>
  <si>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</si>
  <si>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</si>
  <si>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</si>
  <si>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</si>
  <si>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</si>
  <si>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</si>
  <si>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</si>
  <si>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</si>
  <si>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</si>
  <si>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</si>
  <si>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</si>
  <si>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</si>
  <si>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</si>
  <si>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</si>
  <si>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</si>
  <si>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</si>
  <si>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</si>
  <si>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</si>
  <si>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</si>
  <si>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</si>
  <si>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</si>
  <si>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</si>
  <si>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</si>
  <si>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</si>
  <si>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</si>
  <si>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</si>
  <si>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</si>
  <si>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</si>
  <si>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</si>
  <si>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</si>
  <si>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</si>
  <si>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</si>
  <si>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</si>
  <si>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</si>
  <si>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</si>
  <si>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</si>
  <si>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</si>
  <si>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</si>
  <si>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</si>
  <si>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</si>
  <si>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</si>
  <si>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</si>
  <si>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</si>
  <si>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</si>
  <si>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</si>
  <si>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</si>
  <si>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</si>
  <si>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</si>
  <si>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</si>
  <si>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</si>
  <si>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</si>
  <si>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</si>
  <si>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</si>
  <si>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</si>
  <si>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</si>
  <si>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</si>
  <si>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</si>
  <si>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</si>
  <si>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</si>
  <si>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</si>
  <si>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</si>
  <si>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</si>
  <si>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</si>
  <si>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</si>
  <si>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</si>
  <si>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</si>
  <si>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</si>
  <si>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</si>
  <si>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</si>
  <si>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</si>
  <si>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</si>
  <si>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</si>
  <si>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</si>
  <si>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</si>
  <si>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</si>
  <si>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</si>
  <si>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</si>
  <si>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</si>
  <si>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</si>
  <si>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</si>
  <si>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</si>
  <si>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</si>
  <si>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</si>
  <si>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</si>
  <si>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</si>
  <si>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</si>
  <si>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</si>
  <si>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</si>
  <si>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</si>
  <si>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</si>
  <si>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</si>
  <si>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</si>
  <si>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</si>
  <si>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</si>
  <si>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</si>
  <si>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</si>
  <si>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</si>
  <si>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</si>
  <si>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</si>
  <si>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</si>
  <si>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</si>
  <si>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</si>
  <si>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</si>
  <si>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</si>
  <si>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</si>
  <si>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</si>
  <si>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</si>
  <si>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</si>
  <si>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</si>
  <si>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</si>
  <si>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</si>
  <si>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</si>
  <si>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</si>
  <si>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</si>
  <si>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</si>
  <si>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</si>
  <si>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</si>
  <si>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</si>
  <si>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</si>
  <si>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</si>
  <si>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</si>
  <si>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</si>
  <si>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</si>
  <si>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</si>
  <si>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</si>
  <si>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</si>
  <si>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</si>
  <si>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</si>
  <si>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</si>
  <si>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</si>
  <si>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</si>
  <si>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</si>
  <si>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</si>
  <si>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</si>
  <si>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</si>
  <si>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</si>
  <si>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</si>
  <si>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</si>
  <si>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</si>
  <si>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</si>
  <si>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</si>
  <si>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</si>
  <si>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</si>
  <si>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</si>
  <si>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</si>
  <si>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</si>
  <si>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</si>
  <si>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</si>
  <si>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</si>
  <si>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</si>
  <si>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</si>
  <si>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</si>
  <si>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</si>
  <si>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</si>
  <si>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</si>
  <si>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</si>
  <si>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</si>
  <si>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</si>
  <si>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</si>
  <si>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</si>
  <si>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</si>
  <si>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</si>
  <si>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</si>
  <si>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</si>
  <si>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</si>
  <si>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</si>
  <si>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</si>
  <si>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</si>
  <si>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</si>
  <si>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</si>
  <si>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</si>
  <si>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</si>
  <si>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</si>
  <si>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</si>
  <si>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</si>
  <si>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</si>
  <si>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</si>
  <si>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</si>
  <si>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</si>
  <si>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</si>
  <si>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</si>
  <si>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</si>
  <si>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</si>
  <si>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</si>
  <si>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</si>
  <si>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</si>
  <si>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</si>
  <si>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</si>
  <si>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</si>
  <si>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</si>
  <si>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</si>
  <si>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</si>
  <si>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</si>
  <si>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</si>
  <si>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</si>
  <si>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</si>
  <si>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</si>
  <si>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</si>
  <si>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</si>
  <si>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</si>
  <si>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</si>
  <si>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</si>
  <si>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</si>
  <si>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</si>
  <si>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</si>
  <si>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</si>
  <si>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</si>
  <si>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</si>
  <si>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</si>
  <si>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</si>
  <si>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</si>
  <si>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</si>
  <si>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</si>
  <si>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</si>
  <si>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</si>
  <si>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</si>
  <si>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</si>
  <si>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</si>
  <si>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</si>
  <si>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</si>
  <si>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</si>
  <si>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</si>
  <si>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</si>
  <si>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</si>
  <si>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</si>
  <si>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</si>
  <si>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</si>
  <si>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</si>
  <si>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</si>
  <si>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</si>
  <si>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</si>
  <si>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</si>
  <si>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</si>
  <si>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</si>
  <si>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</si>
  <si>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</si>
  <si>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</si>
  <si>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</si>
  <si>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</si>
  <si>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</si>
  <si>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</si>
  <si>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</si>
  <si>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</si>
  <si>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</si>
  <si>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</si>
  <si>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</si>
  <si>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</si>
  <si>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</si>
  <si>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</si>
  <si>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</si>
  <si>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</si>
  <si>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</si>
  <si>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</si>
  <si>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</si>
  <si>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</si>
  <si>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</si>
  <si>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</si>
  <si>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</si>
  <si>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</si>
  <si>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</si>
  <si>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</si>
  <si>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</si>
  <si>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</si>
  <si>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</si>
  <si>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</si>
  <si>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</si>
  <si>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</si>
  <si>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</si>
  <si>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</si>
  <si>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</si>
  <si>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</si>
  <si>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</si>
  <si>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</si>
  <si>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</si>
  <si>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</si>
  <si>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</si>
  <si>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</si>
  <si>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</si>
  <si>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</si>
  <si>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</si>
  <si>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</si>
  <si>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</si>
  <si>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</si>
  <si>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</si>
  <si>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</si>
  <si>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</si>
  <si>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</si>
  <si>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</si>
  <si>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</si>
  <si>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</si>
  <si>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</si>
  <si>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</si>
  <si>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</si>
  <si>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</si>
  <si>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</si>
  <si>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</si>
  <si>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</si>
  <si>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</si>
  <si>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</si>
  <si>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</si>
  <si>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</si>
  <si>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</si>
  <si>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</si>
  <si>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</si>
  <si>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</si>
  <si>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</si>
  <si>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</si>
  <si>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</si>
  <si>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</si>
  <si>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</si>
  <si>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</si>
  <si>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</si>
  <si>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</si>
  <si>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</si>
  <si>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</si>
  <si>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</si>
  <si>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</si>
  <si>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</si>
  <si>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</si>
  <si>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</si>
  <si>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</si>
  <si>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</si>
  <si>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</si>
  <si>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</si>
  <si>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</si>
  <si>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</si>
  <si>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</si>
  <si>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</si>
  <si>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</si>
  <si>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</si>
  <si>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</si>
  <si>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</si>
  <si>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</si>
  <si>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</si>
  <si>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</si>
  <si>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</si>
  <si>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</si>
  <si>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</si>
  <si>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</si>
  <si>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</si>
  <si>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</si>
  <si>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</si>
  <si>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</si>
  <si>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</si>
  <si>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</si>
  <si>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</si>
  <si>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</si>
  <si>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</si>
  <si>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</si>
  <si>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</si>
  <si>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</si>
  <si>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</si>
  <si>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</si>
  <si>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</si>
  <si>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</si>
  <si>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</si>
  <si>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</si>
  <si>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</si>
  <si>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</si>
  <si>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</si>
  <si>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</si>
  <si>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</si>
  <si>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</si>
  <si>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</si>
  <si>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</si>
  <si>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</si>
  <si>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</si>
  <si>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</si>
  <si>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</si>
  <si>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</si>
  <si>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</si>
  <si>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</si>
  <si>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</si>
  <si>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</si>
  <si>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</si>
  <si>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</si>
  <si>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</si>
  <si>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</si>
  <si>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</si>
  <si>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</si>
  <si>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</si>
  <si>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</si>
  <si>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</si>
  <si>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</si>
  <si>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Highest Temperatures</t>
  </si>
  <si>
    <t>adjustment rank</t>
  </si>
  <si>
    <t>4</t>
  </si>
  <si>
    <t>5</t>
  </si>
  <si>
    <t>6</t>
  </si>
  <si>
    <t>7</t>
  </si>
  <si>
    <t>8</t>
  </si>
  <si>
    <t>Sheet</t>
  </si>
  <si>
    <t>Table</t>
  </si>
  <si>
    <t>final rank</t>
  </si>
  <si>
    <t>temp</t>
  </si>
  <si>
    <t>alphabetical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</si>
</sst>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&quot;$&quot;#,##0.00;[Red]\-&quot;$&quot;#,##0.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color rgb="FFFBDE2D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04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0" fillId="4" borderId="18" xfId="0" applyFill="1" applyBorder="1"/>
    <xf numFmtId="0" fontId="0" fillId="0" borderId="17" xfId="0" applyBorder="1"/>
    <xf numFmtId="0" fontId="0" fillId="0" borderId="13" xfId="0" applyBorder="1"/>
    <xf numFmtId="0" fontId="0" fillId="0" borderId="14" xfId="0" applyBorder="1"/>
    <xf numFmtId="0" fontId="4" fillId="5" borderId="10" xfId="0" applyFont="1" applyFill="1" applyBorder="1"/>
    <xf numFmtId="0" fontId="4" fillId="5" borderId="21" xfId="0" applyFont="1" applyFill="1" applyBorder="1" applyAlignment="1">
      <alignment horizontal="right"/>
    </xf>
    <xf numFmtId="0" fontId="4" fillId="5" borderId="22" xfId="0" applyFont="1" applyFill="1" applyBorder="1" applyAlignment="1">
      <alignment horizontal="right"/>
    </xf>
    <xf numFmtId="0" fontId="4" fillId="5" borderId="23" xfId="0" applyFont="1" applyFill="1" applyBorder="1" applyAlignment="1">
      <alignment horizontal="right"/>
    </xf>
    <xf numFmtId="0" fontId="4" fillId="5" borderId="21" xfId="0" applyFont="1" applyFill="1" applyBorder="1"/>
    <xf numFmtId="0" fontId="3" fillId="6" borderId="5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0" fillId="4" borderId="17" xfId="0" applyFill="1" applyBorder="1"/>
    <xf numFmtId="0" fontId="5" fillId="7" borderId="25" xfId="0" applyFont="1" applyFill="1" applyBorder="1" applyAlignment="1">
      <alignment horizontal="center"/>
    </xf>
    <xf numFmtId="0" fontId="0" fillId="4" borderId="16" xfId="0" applyFill="1" applyBorder="1"/>
    <xf numFmtId="0" fontId="3" fillId="8" borderId="5" xfId="0" applyFont="1" applyFill="1" applyBorder="1"/>
    <xf numFmtId="0" fontId="3" fillId="8" borderId="12" xfId="0" applyFont="1" applyFill="1" applyBorder="1"/>
    <xf numFmtId="0" fontId="3" fillId="8" borderId="8" xfId="0" applyFont="1" applyFill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3" fillId="9" borderId="9" xfId="0" applyFont="1" applyFill="1" applyBorder="1"/>
    <xf numFmtId="0" fontId="2" fillId="2" borderId="31" xfId="2" applyBorder="1"/>
    <xf numFmtId="0" fontId="0" fillId="11" borderId="30" xfId="0" applyFill="1" applyBorder="1"/>
    <xf numFmtId="0" fontId="0" fillId="11" borderId="10" xfId="0" applyFill="1" applyBorder="1"/>
    <xf numFmtId="0" fontId="0" fillId="11" borderId="11" xfId="0" applyFill="1" applyBorder="1"/>
    <xf numFmtId="0" fontId="6" fillId="11" borderId="9" xfId="0" applyFont="1" applyFill="1" applyBorder="1"/>
    <xf numFmtId="0" fontId="2" fillId="2" borderId="32" xfId="2" applyBorder="1"/>
    <xf numFmtId="0" fontId="3" fillId="10" borderId="0" xfId="0" applyFont="1" applyFill="1" applyAlignment="1">
      <alignment horizontal="center" vertical="center" wrapText="1"/>
    </xf>
    <xf numFmtId="165" fontId="0" fillId="0" borderId="0" xfId="0" applyNumberFormat="1"/>
    <xf numFmtId="9" fontId="7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1" xfId="0" applyNumberFormat="1" applyFont="1" applyFill="1" applyBorder="1" applyAlignment="1">
      <alignment horizontal="center"/>
    </xf>
    <xf numFmtId="9" fontId="3" fillId="8" borderId="12" xfId="0" applyNumberFormat="1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2" borderId="5" xfId="0" applyNumberFormat="1" applyFont="1" applyFill="1" applyBorder="1" applyAlignment="1">
      <alignment horizontal="left"/>
    </xf>
    <xf numFmtId="0" fontId="3" fillId="12" borderId="12" xfId="0" applyFont="1" applyFill="1" applyBorder="1" applyAlignment="1">
      <alignment horizontal="center"/>
    </xf>
    <xf numFmtId="9" fontId="3" fillId="12" borderId="7" xfId="0" applyNumberFormat="1" applyFont="1" applyFill="1" applyBorder="1" applyAlignment="1">
      <alignment horizontal="left"/>
    </xf>
    <xf numFmtId="0" fontId="3" fillId="12" borderId="34" xfId="0" applyFont="1" applyFill="1" applyBorder="1" applyAlignment="1">
      <alignment horizontal="center"/>
    </xf>
    <xf numFmtId="9" fontId="3" fillId="12" borderId="8" xfId="0" applyNumberFormat="1" applyFont="1" applyFill="1" applyBorder="1" applyAlignment="1">
      <alignment horizontal="left"/>
    </xf>
    <xf numFmtId="9" fontId="6" fillId="0" borderId="11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8" fillId="7" borderId="2" xfId="1" applyNumberFormat="1" applyFont="1" applyFill="1" applyBorder="1" applyAlignment="1">
      <alignment horizontal="center"/>
    </xf>
    <xf numFmtId="0" fontId="9" fillId="0" borderId="0" xfId="0" applyFont="1"/>
    <xf numFmtId="0" fontId="8" fillId="7" borderId="2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10" fontId="8" fillId="7" borderId="18" xfId="1" applyNumberFormat="1" applyFont="1" applyFill="1" applyBorder="1" applyAlignment="1">
      <alignment horizontal="center"/>
    </xf>
    <xf numFmtId="10" fontId="8" fillId="7" borderId="13" xfId="1" applyNumberFormat="1" applyFont="1" applyFill="1" applyBorder="1" applyAlignment="1">
      <alignment horizontal="center"/>
    </xf>
    <xf numFmtId="10" fontId="8" fillId="7" borderId="14" xfId="1" applyNumberFormat="1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11" borderId="12" xfId="0" applyFill="1" applyBorder="1"/>
    <xf numFmtId="0" fontId="0" fillId="11" borderId="0" xfId="0" applyFill="1" applyBorder="1"/>
    <xf numFmtId="0" fontId="0" fillId="11" borderId="34" xfId="0" applyFill="1" applyBorder="1"/>
    <xf numFmtId="0" fontId="0" fillId="11" borderId="24" xfId="0" applyFill="1" applyBorder="1"/>
    <xf numFmtId="0" fontId="0" fillId="11" borderId="25" xfId="0" applyFill="1" applyBorder="1"/>
    <xf numFmtId="164" fontId="0" fillId="4" borderId="19" xfId="0" applyNumberForma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0" fillId="0" borderId="0" xfId="0" applyFont="1"/>
    <xf numFmtId="0" fontId="0" fillId="0" borderId="0" xfId="0" applyFill="1"/>
    <xf numFmtId="0" fontId="0" fillId="13" borderId="0" xfId="0" applyFill="1"/>
    <xf numFmtId="0" fontId="11" fillId="0" borderId="0" xfId="0" applyFont="1"/>
    <xf numFmtId="0" fontId="0" fillId="4" borderId="0" xfId="0" applyFill="1"/>
    <xf numFmtId="1" fontId="0" fillId="4" borderId="6" xfId="0" applyNumberFormat="1" applyFill="1" applyBorder="1"/>
    <xf numFmtId="0" fontId="0" fillId="4" borderId="6" xfId="0" applyNumberFormat="1" applyFill="1" applyBorder="1"/>
    <xf numFmtId="0" fontId="0" fillId="4" borderId="18" xfId="0" applyNumberFormat="1" applyFill="1" applyBorder="1"/>
    <xf numFmtId="0" fontId="0" fillId="4" borderId="0" xfId="0" applyNumberFormat="1" applyFill="1"/>
    <xf numFmtId="164" fontId="0" fillId="0" borderId="35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37" xfId="0" applyNumberForma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/>
    </xf>
    <xf numFmtId="0" fontId="13" fillId="0" borderId="0" xfId="0" applyFont="1" applyAlignment="1">
      <alignment vertical="center"/>
    </xf>
    <xf numFmtId="164" fontId="0" fillId="11" borderId="0" xfId="0" applyNumberFormat="1" applyFill="1" applyBorder="1"/>
    <xf numFmtId="166" fontId="0" fillId="11" borderId="30" xfId="0" applyNumberFormat="1" applyFill="1" applyBorder="1"/>
    <xf numFmtId="166" fontId="0" fillId="11" borderId="0" xfId="0" applyNumberFormat="1" applyFill="1" applyBorder="1"/>
    <xf numFmtId="166" fontId="0" fillId="11" borderId="24" xfId="0" applyNumberFormat="1" applyFill="1" applyBorder="1"/>
    <xf numFmtId="0" fontId="0" fillId="11" borderId="9" xfId="0" applyNumberFormat="1" applyFill="1" applyBorder="1"/>
    <xf numFmtId="0" fontId="0" fillId="11" borderId="30" xfId="0" applyNumberFormat="1" applyFill="1" applyBorder="1"/>
    <xf numFmtId="0" fontId="0" fillId="11" borderId="7" xfId="0" applyNumberFormat="1" applyFill="1" applyBorder="1"/>
    <xf numFmtId="0" fontId="0" fillId="11" borderId="0" xfId="0" applyNumberFormat="1" applyFill="1" applyBorder="1"/>
    <xf numFmtId="0" fontId="0" fillId="11" borderId="8" xfId="0" applyNumberFormat="1" applyFill="1" applyBorder="1"/>
    <xf numFmtId="0" fontId="0" fillId="11" borderId="24" xfId="0" applyNumberFormat="1" applyFill="1" applyBorder="1"/>
  </cellXfs>
  <cellStyles count="3">
    <cellStyle name="Calculation" xfId="2" builtinId="22"/>
    <cellStyle name="Normal" xfId="0" builtinId="0"/>
    <cellStyle name="Percent" xfId="1" builtinId="5"/>
  </cellStyles>
  <dxfs count="54"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80808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3300"/>
        </patternFill>
      </fill>
      <alignment horizontal="center" vertical="bottom" textRotation="0" wrapText="0" indent="0" justifyLastLine="0" shrinkToFit="0" readingOrder="0"/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80808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3300"/>
        </patternFill>
      </fill>
      <alignment horizontal="center" vertical="bottom" textRotation="0" wrapText="0" indent="0" justifyLastLine="0" shrinkToFit="0" readingOrder="0"/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80808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3300"/>
        </patternFill>
      </fill>
      <alignment horizontal="center" vertical="bottom" textRotation="0" wrapText="0" indent="0" justifyLastLine="0" shrinkToFit="0" readingOrder="0"/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80808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3300"/>
        </patternFill>
      </fill>
      <alignment horizontal="center" vertical="bottom" textRotation="0" wrapText="0" indent="0" justifyLastLine="0" shrinkToFit="0" readingOrder="0"/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80808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3300"/>
        </patternFill>
      </fill>
      <alignment horizontal="center" vertical="bottom" textRotation="0" wrapText="0" indent="0" justifyLastLine="0" shrinkToFit="0" readingOrder="0"/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&quot;$&quot;#,##0;[Red]\-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80808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633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71CFDF-32E9-41A4-BDD6-6C61E406AD25}" name="tbl_500" displayName="tbl_500" ref="B2:G6" totalsRowShown="0" headerRowDxfId="53" dataDxfId="52" tableBorderDxfId="51">
  <autoFilter ref="B2:G6" xr:uid="{DCA35C15-A7CF-4904-9001-D19B30ACAA67}"/>
  <tableColumns count="6">
    <tableColumn id="1" xr3:uid="{A7F353CB-7C3D-404F-BFCB-29190CA43202}" name="Purchase Price (PV) in middle" dataDxfId="50"/>
    <tableColumn id="2" xr3:uid="{3E5359E1-6C42-49FD-84CE-333277548130}" name="4" dataDxfId="49"/>
    <tableColumn id="3" xr3:uid="{CD677ADA-58BC-45B3-8ED7-7422AC0BE728}" name="5" dataDxfId="48"/>
    <tableColumn id="4" xr3:uid="{8810B6DB-4C6A-490F-AF9D-D61461239C9D}" name="6" dataDxfId="47"/>
    <tableColumn id="5" xr3:uid="{88CF6CE8-7F8F-4291-A69C-913C0ED9D4C3}" name="7" dataDxfId="46"/>
    <tableColumn id="6" xr3:uid="{12B0C5F8-0436-47F7-93C6-1445973ECA67}" name="8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2BA8D-9CC3-47C9-A623-BDED001BCF86}" name="tbl_550" displayName="tbl_550" ref="B2:G6" totalsRowShown="0" headerRowDxfId="44" dataDxfId="43" tableBorderDxfId="42">
  <autoFilter ref="B2:G6" xr:uid="{851F0CCC-1B3D-4036-8AF3-5BA971BBD486}"/>
  <tableColumns count="6">
    <tableColumn id="1" xr3:uid="{A282B005-FE51-403D-927D-C4EBBC58553D}" name="Purchase Price (PV) in middle" dataDxfId="41"/>
    <tableColumn id="2" xr3:uid="{5ECBBCFD-7B00-412C-9446-A4E12FBE08CA}" name="4" dataDxfId="40"/>
    <tableColumn id="3" xr3:uid="{BA2A4CAE-5F06-4C8E-A00B-85162B1F1521}" name="5" dataDxfId="39"/>
    <tableColumn id="4" xr3:uid="{745DFC12-6509-4124-B753-E3CCEA8D0E82}" name="6" dataDxfId="38"/>
    <tableColumn id="5" xr3:uid="{9DB10E1E-73F2-494F-A448-75E9A4A4AE98}" name="7" dataDxfId="37"/>
    <tableColumn id="6" xr3:uid="{8733C91D-AA31-4E3B-A7B1-CAA86448ECD1}" name="8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F497CD-AD82-44C7-B42E-E34FC7D7FCBA}" name="tbl_600" displayName="tbl_600" ref="B2:G6" totalsRowShown="0" headerRowDxfId="35" dataDxfId="34" tableBorderDxfId="33">
  <autoFilter ref="B2:G6" xr:uid="{BFC2F519-5048-473B-9FD5-DB7EFC0EBB4A}"/>
  <tableColumns count="6">
    <tableColumn id="1" xr3:uid="{A183A6FF-0010-4226-8083-285FF1290CB7}" name="Purchase Price (PV) in middle" dataDxfId="32"/>
    <tableColumn id="2" xr3:uid="{B1AC8C80-125C-42E7-9119-D07F47333D63}" name="4" dataDxfId="31"/>
    <tableColumn id="3" xr3:uid="{F95E6D1D-5FDC-4A7C-A253-4F555FEB5143}" name="5" dataDxfId="30"/>
    <tableColumn id="4" xr3:uid="{AF47EA00-8E6C-4023-93C0-28CAA5D0EA30}" name="6" dataDxfId="29"/>
    <tableColumn id="5" xr3:uid="{8CA6C7F2-E78F-4F95-9ADB-938CE686EF52}" name="7" dataDxfId="28"/>
    <tableColumn id="6" xr3:uid="{73020744-E7A3-438C-B5DE-29867A1AE0D3}" name="8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F6EF26-A4D9-48AF-9056-86D2F4A18EA4}" name="tbl_650" displayName="tbl_650" ref="B2:G6" totalsRowShown="0" headerRowDxfId="26" dataDxfId="25" tableBorderDxfId="24">
  <autoFilter ref="B2:G6" xr:uid="{F188B4B7-D7DD-41E1-A70C-68AB07DB5A87}"/>
  <tableColumns count="6">
    <tableColumn id="1" xr3:uid="{541353E2-EDBB-4FDD-9FFF-EFFF433A4612}" name="Purchase Price (PV) in middle" dataDxfId="23"/>
    <tableColumn id="2" xr3:uid="{B61B7966-64C6-42FE-9AA7-559F73D42525}" name="4" dataDxfId="22"/>
    <tableColumn id="3" xr3:uid="{B40624EC-A6B8-4A92-AD5D-708284CBA14F}" name="5" dataDxfId="21"/>
    <tableColumn id="4" xr3:uid="{4BA38290-4D70-428B-AE14-6C479E5E0C61}" name="6" dataDxfId="20"/>
    <tableColumn id="5" xr3:uid="{7B77127F-87FA-430C-8B68-69A6B728CE11}" name="7" dataDxfId="19"/>
    <tableColumn id="6" xr3:uid="{EB5F3713-CBEB-43A5-A1AC-FFF4F4DD541C}" name="8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6B8FAC-7C4A-4C76-9356-0875105D9856}" name="tbl_700" displayName="tbl_700" ref="B2:G6" totalsRowShown="0" headerRowDxfId="17" dataDxfId="16" tableBorderDxfId="15">
  <autoFilter ref="B2:G6" xr:uid="{D1911EFB-84B0-4698-9FC4-E020848C8790}"/>
  <tableColumns count="6">
    <tableColumn id="1" xr3:uid="{D3BD32F6-5191-4952-A352-30E4018476F9}" name="Purchase Price (PV) in middle" dataDxfId="14"/>
    <tableColumn id="2" xr3:uid="{884E395E-DF29-427C-B5EE-6757979A158D}" name="4" dataDxfId="13"/>
    <tableColumn id="3" xr3:uid="{BBA842A1-D8B0-4B29-8C81-0C02157243B4}" name="5" dataDxfId="12"/>
    <tableColumn id="4" xr3:uid="{8E93C551-F592-4702-A56A-2998BBFEC89F}" name="6" dataDxfId="11"/>
    <tableColumn id="5" xr3:uid="{00E53EAA-34A7-4C69-A6FB-F1B4E5F7A7CD}" name="7" dataDxfId="10"/>
    <tableColumn id="6" xr3:uid="{CDEB27F3-3F42-40E3-887D-8E246F532276}" name="8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FAA532-94BD-4465-A9E0-D720200E6A0A}" name="tbl_750" displayName="tbl_750" ref="B2:G6" totalsRowShown="0" headerRowDxfId="8" dataDxfId="7" tableBorderDxfId="6">
  <autoFilter ref="B2:G6" xr:uid="{4014889F-6880-4C0D-BB7D-77ADCDB61BF2}"/>
  <tableColumns count="6">
    <tableColumn id="1" xr3:uid="{4F2CD9DA-8B94-4016-B5DF-C4DFA481565A}" name="Purchase Price (PV) in middle" dataDxfId="5"/>
    <tableColumn id="2" xr3:uid="{25A51A3E-7DC4-4D8A-B4FB-6BE6A51A6092}" name="4" dataDxfId="4"/>
    <tableColumn id="3" xr3:uid="{99FD236D-E4C2-423A-AD34-9A4F85688843}" name="5" dataDxfId="3"/>
    <tableColumn id="4" xr3:uid="{6259190E-F47C-492B-ABF1-5CD84609B49F}" name="6" dataDxfId="2"/>
    <tableColumn id="5" xr3:uid="{EDF3BED5-1244-4B3A-92DB-6BFB41A5981A}" name="7" dataDxfId="1"/>
    <tableColumn id="6" xr3:uid="{8ABFC95C-3564-4499-9B0A-9BCC78CB9185}" name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8515625" defaultRowHeight="15" x14ac:dyDescent="0.25"/>
  <cols>
    <col min="1" max="3" width="9.28515625" style="78"/>
    <col min="4" max="4" width="14.42578125" style="78" customWidth="1"/>
    <col min="5" max="16384" width="9.28515625" style="78"/>
  </cols>
  <sheetData>
    <row r="1" spans="1:16" x14ac:dyDescent="0.25">
      <c r="A1" s="78" t="s">
        <v>69</v>
      </c>
      <c r="B1" s="78" t="s">
        <v>70</v>
      </c>
      <c r="D1" s="78" t="s">
        <v>75</v>
      </c>
      <c r="E1" s="78" t="s">
        <v>74</v>
      </c>
    </row>
    <row r="2" spans="1:16" x14ac:dyDescent="0.25">
      <c r="A2" s="78">
        <v>1</v>
      </c>
      <c r="B2" s="78">
        <v>2</v>
      </c>
      <c r="D2" s="78" t="s">
        <v>8</v>
      </c>
      <c r="E2" s="78" t="s">
        <v>54</v>
      </c>
      <c r="F2" s="78" t="s">
        <v>55</v>
      </c>
      <c r="G2" s="78" t="s">
        <v>56</v>
      </c>
      <c r="H2" s="78" t="s">
        <v>57</v>
      </c>
      <c r="I2" s="78" t="s">
        <v>51</v>
      </c>
      <c r="J2" s="78" t="s">
        <v>58</v>
      </c>
      <c r="K2" s="78" t="s">
        <v>59</v>
      </c>
      <c r="L2" s="78" t="s">
        <v>60</v>
      </c>
      <c r="M2" s="78" t="s">
        <v>61</v>
      </c>
      <c r="N2" s="78" t="s">
        <v>62</v>
      </c>
      <c r="O2" s="78" t="s">
        <v>63</v>
      </c>
      <c r="P2" s="78" t="s">
        <v>64</v>
      </c>
    </row>
    <row r="3" spans="1:16" x14ac:dyDescent="0.25">
      <c r="A3" s="78">
        <v>2</v>
      </c>
      <c r="B3" s="78">
        <v>3</v>
      </c>
      <c r="D3" s="78" t="s">
        <v>34</v>
      </c>
    </row>
    <row r="4" spans="1:16" x14ac:dyDescent="0.25">
      <c r="A4" s="78">
        <v>3</v>
      </c>
      <c r="B4" s="78">
        <v>5</v>
      </c>
      <c r="D4" s="78" t="s">
        <v>19</v>
      </c>
    </row>
    <row r="5" spans="1:16" x14ac:dyDescent="0.25">
      <c r="A5" s="78">
        <v>4</v>
      </c>
      <c r="B5" s="78">
        <v>7</v>
      </c>
      <c r="D5" s="78" t="s">
        <v>48</v>
      </c>
    </row>
    <row r="6" spans="1:16" x14ac:dyDescent="0.25">
      <c r="A6" s="78">
        <v>5</v>
      </c>
      <c r="B6" s="78">
        <v>11</v>
      </c>
      <c r="D6" s="78" t="s">
        <v>9</v>
      </c>
    </row>
    <row r="7" spans="1:16" x14ac:dyDescent="0.25">
      <c r="A7" s="78">
        <v>6</v>
      </c>
      <c r="B7" s="78">
        <v>13</v>
      </c>
      <c r="D7" s="78" t="s">
        <v>46</v>
      </c>
    </row>
    <row r="8" spans="1:16" x14ac:dyDescent="0.25">
      <c r="A8" s="78">
        <v>7</v>
      </c>
      <c r="B8" s="78">
        <v>17</v>
      </c>
      <c r="D8" s="78" t="s">
        <v>32</v>
      </c>
    </row>
    <row r="9" spans="1:16" x14ac:dyDescent="0.25">
      <c r="A9" s="78">
        <v>8</v>
      </c>
      <c r="B9" s="78">
        <v>19</v>
      </c>
      <c r="D9" s="78" t="s">
        <v>3</v>
      </c>
    </row>
    <row r="10" spans="1:16" x14ac:dyDescent="0.25">
      <c r="A10" s="78">
        <v>9</v>
      </c>
      <c r="B10" s="78">
        <v>23</v>
      </c>
      <c r="D10" s="78" t="s">
        <v>26</v>
      </c>
    </row>
    <row r="11" spans="1:16" x14ac:dyDescent="0.25">
      <c r="A11" s="78">
        <v>10</v>
      </c>
      <c r="B11" s="78">
        <v>29</v>
      </c>
      <c r="D11" s="78" t="s">
        <v>27</v>
      </c>
    </row>
    <row r="12" spans="1:16" x14ac:dyDescent="0.25">
      <c r="A12" s="78">
        <v>11</v>
      </c>
      <c r="B12" s="78">
        <v>31</v>
      </c>
      <c r="D12" s="78" t="s">
        <v>31</v>
      </c>
    </row>
    <row r="13" spans="1:16" x14ac:dyDescent="0.25">
      <c r="A13" s="78">
        <v>12</v>
      </c>
      <c r="B13" s="78">
        <v>37</v>
      </c>
      <c r="D13" s="78" t="s">
        <v>4</v>
      </c>
    </row>
    <row r="14" spans="1:16" x14ac:dyDescent="0.25">
      <c r="A14" s="78">
        <v>13</v>
      </c>
      <c r="B14" s="78">
        <v>41</v>
      </c>
      <c r="D14" s="78" t="s">
        <v>20</v>
      </c>
    </row>
    <row r="15" spans="1:16" x14ac:dyDescent="0.25">
      <c r="A15" s="78">
        <v>14</v>
      </c>
      <c r="B15" s="78">
        <v>43</v>
      </c>
      <c r="D15" s="78" t="s">
        <v>11</v>
      </c>
    </row>
    <row r="16" spans="1:16" x14ac:dyDescent="0.25">
      <c r="A16" s="78">
        <v>15</v>
      </c>
      <c r="B16" s="78">
        <v>47</v>
      </c>
      <c r="D16" s="78" t="s">
        <v>44</v>
      </c>
    </row>
    <row r="17" spans="1:4" x14ac:dyDescent="0.25">
      <c r="A17" s="78">
        <v>16</v>
      </c>
      <c r="B17" s="78">
        <v>53</v>
      </c>
      <c r="D17" s="78" t="s">
        <v>6</v>
      </c>
    </row>
    <row r="18" spans="1:4" x14ac:dyDescent="0.25">
      <c r="A18" s="78">
        <v>17</v>
      </c>
      <c r="B18" s="78">
        <v>59</v>
      </c>
      <c r="D18" s="78" t="s">
        <v>33</v>
      </c>
    </row>
    <row r="19" spans="1:4" x14ac:dyDescent="0.25">
      <c r="A19" s="78">
        <v>18</v>
      </c>
      <c r="B19" s="78">
        <v>61</v>
      </c>
      <c r="D19" s="78" t="s">
        <v>39</v>
      </c>
    </row>
    <row r="20" spans="1:4" x14ac:dyDescent="0.25">
      <c r="A20" s="78">
        <v>19</v>
      </c>
      <c r="B20" s="78">
        <v>67</v>
      </c>
      <c r="D20" s="78" t="s">
        <v>28</v>
      </c>
    </row>
    <row r="21" spans="1:4" x14ac:dyDescent="0.25">
      <c r="A21" s="78">
        <v>20</v>
      </c>
      <c r="B21" s="78">
        <v>71</v>
      </c>
      <c r="D21" s="78" t="s">
        <v>29</v>
      </c>
    </row>
    <row r="22" spans="1:4" x14ac:dyDescent="0.25">
      <c r="A22" s="78">
        <v>21</v>
      </c>
      <c r="B22" s="78">
        <v>73</v>
      </c>
      <c r="D22" s="78" t="s">
        <v>2</v>
      </c>
    </row>
    <row r="23" spans="1:4" x14ac:dyDescent="0.25">
      <c r="A23" s="78">
        <v>22</v>
      </c>
      <c r="B23" s="78">
        <v>79</v>
      </c>
      <c r="D23" s="78" t="s">
        <v>41</v>
      </c>
    </row>
    <row r="24" spans="1:4" x14ac:dyDescent="0.25">
      <c r="A24" s="78">
        <v>23</v>
      </c>
      <c r="B24" s="78">
        <v>83</v>
      </c>
      <c r="D24" s="78" t="s">
        <v>40</v>
      </c>
    </row>
    <row r="25" spans="1:4" x14ac:dyDescent="0.25">
      <c r="A25" s="78">
        <v>24</v>
      </c>
      <c r="B25" s="78">
        <v>89</v>
      </c>
      <c r="D25" s="78" t="s">
        <v>7</v>
      </c>
    </row>
    <row r="26" spans="1:4" x14ac:dyDescent="0.25">
      <c r="A26" s="78">
        <v>25</v>
      </c>
      <c r="B26" s="78">
        <v>97</v>
      </c>
      <c r="D26" s="78" t="s">
        <v>38</v>
      </c>
    </row>
    <row r="27" spans="1:4" x14ac:dyDescent="0.25">
      <c r="A27" s="78">
        <v>26</v>
      </c>
      <c r="B27" s="78">
        <v>101</v>
      </c>
      <c r="D27" s="78" t="s">
        <v>15</v>
      </c>
    </row>
    <row r="28" spans="1:4" x14ac:dyDescent="0.25">
      <c r="A28" s="78">
        <v>27</v>
      </c>
      <c r="B28" s="78">
        <v>103</v>
      </c>
      <c r="D28" s="78" t="s">
        <v>37</v>
      </c>
    </row>
    <row r="29" spans="1:4" x14ac:dyDescent="0.25">
      <c r="A29" s="78">
        <v>28</v>
      </c>
      <c r="B29" s="78">
        <v>107</v>
      </c>
      <c r="D29" s="78" t="s">
        <v>45</v>
      </c>
    </row>
    <row r="30" spans="1:4" x14ac:dyDescent="0.25">
      <c r="A30" s="78">
        <v>29</v>
      </c>
      <c r="B30" s="78">
        <v>109</v>
      </c>
      <c r="D30" s="78" t="s">
        <v>1</v>
      </c>
    </row>
    <row r="31" spans="1:4" x14ac:dyDescent="0.25">
      <c r="A31" s="78">
        <v>30</v>
      </c>
      <c r="B31" s="78">
        <v>113</v>
      </c>
      <c r="D31" s="78" t="s">
        <v>43</v>
      </c>
    </row>
    <row r="32" spans="1:4" x14ac:dyDescent="0.25">
      <c r="A32" s="78">
        <v>31</v>
      </c>
      <c r="B32" s="78">
        <v>127</v>
      </c>
      <c r="D32" s="78" t="s">
        <v>25</v>
      </c>
    </row>
    <row r="33" spans="1:4" x14ac:dyDescent="0.25">
      <c r="A33" s="78">
        <v>32</v>
      </c>
      <c r="B33" s="78">
        <v>131</v>
      </c>
      <c r="D33" s="78" t="s">
        <v>5</v>
      </c>
    </row>
    <row r="34" spans="1:4" x14ac:dyDescent="0.25">
      <c r="A34" s="78">
        <v>33</v>
      </c>
      <c r="B34" s="78">
        <v>137</v>
      </c>
      <c r="D34" s="78" t="s">
        <v>13</v>
      </c>
    </row>
    <row r="35" spans="1:4" x14ac:dyDescent="0.25">
      <c r="A35" s="78">
        <v>34</v>
      </c>
      <c r="B35" s="78">
        <v>139</v>
      </c>
      <c r="D35" s="78" t="s">
        <v>21</v>
      </c>
    </row>
    <row r="36" spans="1:4" x14ac:dyDescent="0.25">
      <c r="A36" s="78">
        <v>35</v>
      </c>
      <c r="B36" s="78">
        <v>149</v>
      </c>
      <c r="D36" s="78" t="s">
        <v>22</v>
      </c>
    </row>
    <row r="37" spans="1:4" x14ac:dyDescent="0.25">
      <c r="A37" s="78">
        <v>36</v>
      </c>
      <c r="B37" s="78">
        <v>151</v>
      </c>
      <c r="D37" s="78" t="s">
        <v>36</v>
      </c>
    </row>
    <row r="38" spans="1:4" x14ac:dyDescent="0.25">
      <c r="A38" s="78">
        <v>37</v>
      </c>
      <c r="B38" s="78">
        <v>157</v>
      </c>
      <c r="D38" s="78" t="s">
        <v>47</v>
      </c>
    </row>
    <row r="39" spans="1:4" x14ac:dyDescent="0.25">
      <c r="A39" s="78">
        <v>38</v>
      </c>
      <c r="B39" s="78">
        <v>163</v>
      </c>
      <c r="D39" s="78" t="s">
        <v>42</v>
      </c>
    </row>
    <row r="40" spans="1:4" x14ac:dyDescent="0.25">
      <c r="A40" s="78">
        <v>39</v>
      </c>
      <c r="B40" s="78">
        <v>167</v>
      </c>
      <c r="D40" s="78" t="s">
        <v>12</v>
      </c>
    </row>
    <row r="41" spans="1:4" x14ac:dyDescent="0.25">
      <c r="A41" s="78">
        <v>40</v>
      </c>
      <c r="B41" s="78">
        <v>173</v>
      </c>
      <c r="D41" s="78" t="s">
        <v>50</v>
      </c>
    </row>
    <row r="42" spans="1:4" x14ac:dyDescent="0.25">
      <c r="A42" s="78">
        <v>41</v>
      </c>
      <c r="B42" s="78">
        <v>179</v>
      </c>
      <c r="D42" s="78" t="s">
        <v>23</v>
      </c>
    </row>
    <row r="43" spans="1:4" x14ac:dyDescent="0.25">
      <c r="A43" s="78">
        <v>42</v>
      </c>
      <c r="B43" s="78">
        <v>181</v>
      </c>
      <c r="D43" s="78" t="s">
        <v>49</v>
      </c>
    </row>
    <row r="44" spans="1:4" x14ac:dyDescent="0.25">
      <c r="A44" s="78">
        <v>43</v>
      </c>
      <c r="B44" s="78">
        <v>191</v>
      </c>
      <c r="D44" s="78" t="s">
        <v>24</v>
      </c>
    </row>
    <row r="45" spans="1:4" x14ac:dyDescent="0.25">
      <c r="A45" s="78">
        <v>44</v>
      </c>
      <c r="B45" s="78">
        <v>193</v>
      </c>
      <c r="D45" s="78" t="s">
        <v>16</v>
      </c>
    </row>
    <row r="46" spans="1:4" x14ac:dyDescent="0.25">
      <c r="A46" s="78">
        <v>45</v>
      </c>
      <c r="B46" s="78">
        <v>197</v>
      </c>
      <c r="D46" s="78" t="s">
        <v>10</v>
      </c>
    </row>
    <row r="47" spans="1:4" x14ac:dyDescent="0.25">
      <c r="A47" s="78">
        <v>46</v>
      </c>
      <c r="B47" s="78">
        <v>199</v>
      </c>
      <c r="D47" s="78" t="s">
        <v>30</v>
      </c>
    </row>
    <row r="48" spans="1:4" x14ac:dyDescent="0.25">
      <c r="A48" s="78">
        <v>47</v>
      </c>
      <c r="B48" s="78">
        <v>211</v>
      </c>
      <c r="D48" s="78" t="s">
        <v>14</v>
      </c>
    </row>
    <row r="49" spans="1:4" x14ac:dyDescent="0.25">
      <c r="A49" s="78">
        <v>48</v>
      </c>
      <c r="B49" s="78">
        <v>223</v>
      </c>
      <c r="D49" s="78" t="s">
        <v>17</v>
      </c>
    </row>
    <row r="50" spans="1:4" x14ac:dyDescent="0.25">
      <c r="A50" s="78">
        <v>49</v>
      </c>
      <c r="B50" s="78">
        <v>227</v>
      </c>
      <c r="D50" s="78" t="s">
        <v>18</v>
      </c>
    </row>
    <row r="51" spans="1:4" x14ac:dyDescent="0.25">
      <c r="A51" s="78">
        <v>50</v>
      </c>
      <c r="B51" s="78">
        <v>229</v>
      </c>
      <c r="D51" s="78" t="s">
        <v>35</v>
      </c>
    </row>
    <row r="85" spans="1:4" x14ac:dyDescent="0.25">
      <c r="A85" s="82"/>
      <c r="B85" s="82"/>
      <c r="C85" s="82"/>
      <c r="D85" s="82"/>
    </row>
    <row r="86" spans="1:4" x14ac:dyDescent="0.25">
      <c r="A86" s="82"/>
      <c r="B86" s="82"/>
      <c r="C86" s="82"/>
      <c r="D86" s="82"/>
    </row>
    <row r="87" spans="1:4" x14ac:dyDescent="0.25">
      <c r="A87" s="82"/>
      <c r="B87" s="82"/>
      <c r="C87" s="82"/>
      <c r="D87" s="82"/>
    </row>
    <row r="88" spans="1:4" x14ac:dyDescent="0.25">
      <c r="A88" s="82"/>
      <c r="B88" s="82"/>
      <c r="C88" s="82"/>
      <c r="D88" s="82"/>
    </row>
    <row r="89" spans="1:4" x14ac:dyDescent="0.25">
      <c r="A89" s="82"/>
      <c r="B89" s="82"/>
      <c r="C89" s="82"/>
      <c r="D89" s="82"/>
    </row>
    <row r="90" spans="1:4" x14ac:dyDescent="0.25">
      <c r="A90" s="82"/>
      <c r="B90" s="82"/>
      <c r="C90" s="82"/>
      <c r="D90" s="82"/>
    </row>
    <row r="91" spans="1:4" x14ac:dyDescent="0.25">
      <c r="A91" s="82"/>
      <c r="B91" s="82"/>
      <c r="C91" s="82"/>
      <c r="D91" s="82"/>
    </row>
    <row r="92" spans="1:4" x14ac:dyDescent="0.25">
      <c r="A92" s="82"/>
      <c r="B92" s="82"/>
      <c r="C92" s="82"/>
      <c r="D92" s="82"/>
    </row>
    <row r="93" spans="1:4" x14ac:dyDescent="0.25">
      <c r="A93" s="82"/>
      <c r="B93" s="82"/>
      <c r="C93" s="82"/>
      <c r="D93" s="82"/>
    </row>
    <row r="94" spans="1:4" x14ac:dyDescent="0.25">
      <c r="A94" s="82"/>
      <c r="B94" s="82"/>
      <c r="C94" s="82"/>
      <c r="D94" s="82"/>
    </row>
    <row r="95" spans="1:4" x14ac:dyDescent="0.25">
      <c r="A95" s="82"/>
      <c r="B95" s="82"/>
      <c r="C95" s="82"/>
      <c r="D95" s="82"/>
    </row>
    <row r="96" spans="1:4" x14ac:dyDescent="0.25">
      <c r="A96" s="82"/>
      <c r="B96" s="82"/>
      <c r="C96" s="82"/>
      <c r="D96" s="82"/>
    </row>
    <row r="97" spans="1:4" x14ac:dyDescent="0.25">
      <c r="A97" s="82"/>
      <c r="B97" s="82"/>
      <c r="C97" s="82"/>
      <c r="D97" s="82"/>
    </row>
    <row r="98" spans="1:4" x14ac:dyDescent="0.25">
      <c r="A98" s="82"/>
      <c r="B98" s="82"/>
      <c r="C98" s="82"/>
      <c r="D98" s="82"/>
    </row>
    <row r="99" spans="1:4" x14ac:dyDescent="0.25">
      <c r="A99" s="82"/>
      <c r="B99" s="82"/>
      <c r="C99" s="82"/>
      <c r="D99" s="82"/>
    </row>
    <row r="100" spans="1:4" x14ac:dyDescent="0.25">
      <c r="A100" s="82"/>
      <c r="B100" s="82"/>
      <c r="C100" s="82"/>
      <c r="D100" s="82"/>
    </row>
    <row r="101" spans="1:4" x14ac:dyDescent="0.25">
      <c r="A101" s="82"/>
      <c r="B101" s="82"/>
      <c r="C101" s="82"/>
      <c r="D101" s="82"/>
    </row>
    <row r="102" spans="1:4" x14ac:dyDescent="0.25">
      <c r="A102" s="82"/>
      <c r="B102" s="82"/>
      <c r="C102" s="82"/>
      <c r="D102" s="82"/>
    </row>
    <row r="103" spans="1:4" x14ac:dyDescent="0.25">
      <c r="A103" s="82"/>
      <c r="B103" s="82"/>
      <c r="C103" s="82"/>
      <c r="D103" s="82"/>
    </row>
    <row r="104" spans="1:4" x14ac:dyDescent="0.25">
      <c r="A104" s="82"/>
      <c r="B104" s="82"/>
      <c r="C104" s="82"/>
      <c r="D104" s="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5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M36" sqref="M36"/>
    </sheetView>
  </sheetViews>
  <sheetFormatPr defaultRowHeight="15" x14ac:dyDescent="0.25"/>
  <cols>
    <col min="1" max="1" width="12.7109375" customWidth="1"/>
    <col min="8" max="8" width="9.42578125" customWidth="1"/>
    <col min="13" max="13" width="14.7109375" customWidth="1"/>
  </cols>
  <sheetData>
    <row r="1" spans="1:14" x14ac:dyDescent="0.25">
      <c r="A1" t="s">
        <v>677</v>
      </c>
    </row>
    <row r="2" spans="1:14" x14ac:dyDescent="0.25">
      <c r="A2" t="s">
        <v>8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541</v>
      </c>
      <c r="H2" t="s">
        <v>117</v>
      </c>
      <c r="I2" t="s">
        <v>118</v>
      </c>
      <c r="J2" t="s">
        <v>119</v>
      </c>
      <c r="K2" t="s">
        <v>120</v>
      </c>
      <c r="L2" t="s">
        <v>542</v>
      </c>
      <c r="M2" t="s">
        <v>121</v>
      </c>
      <c r="N2" t="s">
        <v>122</v>
      </c>
    </row>
    <row r="3" spans="1:14" x14ac:dyDescent="0.25">
      <c r="A3" t="s">
        <v>34</v>
      </c>
      <c r="B3" t="s">
        <v>123</v>
      </c>
      <c r="C3" t="s">
        <v>124</v>
      </c>
      <c r="D3" t="s">
        <v>125</v>
      </c>
      <c r="E3" t="s">
        <v>126</v>
      </c>
      <c r="F3" t="s">
        <v>543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544</v>
      </c>
      <c r="M3" t="s">
        <v>132</v>
      </c>
      <c r="N3" t="s">
        <v>133</v>
      </c>
    </row>
    <row r="4" spans="1:14" x14ac:dyDescent="0.25">
      <c r="A4" t="s">
        <v>19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545</v>
      </c>
      <c r="M4" t="s">
        <v>144</v>
      </c>
      <c r="N4" t="s">
        <v>145</v>
      </c>
    </row>
    <row r="5" spans="1:14" x14ac:dyDescent="0.25">
      <c r="A5" t="s">
        <v>48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546</v>
      </c>
      <c r="H5" t="s">
        <v>151</v>
      </c>
      <c r="I5" t="s">
        <v>152</v>
      </c>
      <c r="J5" t="s">
        <v>153</v>
      </c>
      <c r="K5" t="s">
        <v>154</v>
      </c>
      <c r="L5" t="s">
        <v>547</v>
      </c>
      <c r="M5" t="s">
        <v>155</v>
      </c>
      <c r="N5" t="s">
        <v>156</v>
      </c>
    </row>
    <row r="6" spans="1:14" x14ac:dyDescent="0.25">
      <c r="A6" t="s">
        <v>9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548</v>
      </c>
      <c r="H6" t="s">
        <v>549</v>
      </c>
      <c r="I6" t="s">
        <v>162</v>
      </c>
      <c r="J6" t="s">
        <v>550</v>
      </c>
      <c r="K6" t="s">
        <v>163</v>
      </c>
      <c r="L6" t="s">
        <v>551</v>
      </c>
      <c r="M6" t="s">
        <v>164</v>
      </c>
      <c r="N6" t="s">
        <v>165</v>
      </c>
    </row>
    <row r="7" spans="1:14" x14ac:dyDescent="0.25">
      <c r="A7" t="s">
        <v>46</v>
      </c>
      <c r="B7" t="s">
        <v>1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552</v>
      </c>
      <c r="J7" t="s">
        <v>172</v>
      </c>
      <c r="K7" t="s">
        <v>173</v>
      </c>
      <c r="L7" t="s">
        <v>553</v>
      </c>
      <c r="M7" t="s">
        <v>174</v>
      </c>
      <c r="N7" t="s">
        <v>175</v>
      </c>
    </row>
    <row r="8" spans="1:14" x14ac:dyDescent="0.25">
      <c r="A8" t="s">
        <v>32</v>
      </c>
      <c r="B8" t="s">
        <v>176</v>
      </c>
      <c r="C8" t="s">
        <v>554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555</v>
      </c>
      <c r="L8" t="s">
        <v>556</v>
      </c>
      <c r="M8" t="s">
        <v>184</v>
      </c>
      <c r="N8" t="s">
        <v>185</v>
      </c>
    </row>
    <row r="9" spans="1:14" x14ac:dyDescent="0.25">
      <c r="A9" t="s">
        <v>3</v>
      </c>
      <c r="B9" t="s">
        <v>186</v>
      </c>
      <c r="C9" t="s">
        <v>187</v>
      </c>
      <c r="D9" t="s">
        <v>557</v>
      </c>
      <c r="E9" t="s">
        <v>188</v>
      </c>
      <c r="F9" t="s">
        <v>189</v>
      </c>
      <c r="G9" t="s">
        <v>558</v>
      </c>
      <c r="H9" t="s">
        <v>559</v>
      </c>
      <c r="I9" t="s">
        <v>190</v>
      </c>
      <c r="J9" t="s">
        <v>191</v>
      </c>
      <c r="K9" t="s">
        <v>192</v>
      </c>
      <c r="L9" t="s">
        <v>560</v>
      </c>
      <c r="M9" t="s">
        <v>193</v>
      </c>
      <c r="N9" t="s">
        <v>194</v>
      </c>
    </row>
    <row r="10" spans="1:14" x14ac:dyDescent="0.25">
      <c r="A10" t="s">
        <v>26</v>
      </c>
      <c r="B10" t="s">
        <v>195</v>
      </c>
      <c r="C10" t="s">
        <v>561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562</v>
      </c>
      <c r="M10" t="s">
        <v>204</v>
      </c>
      <c r="N10" t="s">
        <v>205</v>
      </c>
    </row>
    <row r="11" spans="1:14" x14ac:dyDescent="0.25">
      <c r="A11" t="s">
        <v>27</v>
      </c>
      <c r="B11" t="s">
        <v>195</v>
      </c>
      <c r="C11" t="s">
        <v>206</v>
      </c>
      <c r="D11" t="s">
        <v>207</v>
      </c>
      <c r="E11" t="s">
        <v>563</v>
      </c>
      <c r="F11" t="s">
        <v>564</v>
      </c>
      <c r="G11" t="s">
        <v>565</v>
      </c>
      <c r="H11" t="s">
        <v>566</v>
      </c>
      <c r="I11" t="s">
        <v>208</v>
      </c>
      <c r="J11" t="s">
        <v>209</v>
      </c>
      <c r="K11" t="s">
        <v>210</v>
      </c>
      <c r="L11" t="s">
        <v>567</v>
      </c>
      <c r="M11" t="s">
        <v>211</v>
      </c>
      <c r="N11" t="s">
        <v>212</v>
      </c>
    </row>
    <row r="12" spans="1:14" x14ac:dyDescent="0.25">
      <c r="A12" t="s">
        <v>31</v>
      </c>
      <c r="B12" t="s">
        <v>195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568</v>
      </c>
      <c r="M12" t="s">
        <v>222</v>
      </c>
      <c r="N12" t="s">
        <v>569</v>
      </c>
    </row>
    <row r="13" spans="1:14" x14ac:dyDescent="0.25">
      <c r="A13" t="s">
        <v>4</v>
      </c>
      <c r="B13" t="s">
        <v>123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570</v>
      </c>
      <c r="M13" t="s">
        <v>232</v>
      </c>
      <c r="N13" t="s">
        <v>233</v>
      </c>
    </row>
    <row r="14" spans="1:14" x14ac:dyDescent="0.25">
      <c r="A14" t="s">
        <v>20</v>
      </c>
      <c r="B14" t="s">
        <v>234</v>
      </c>
      <c r="C14" t="s">
        <v>235</v>
      </c>
      <c r="D14" t="s">
        <v>571</v>
      </c>
      <c r="E14" t="s">
        <v>236</v>
      </c>
      <c r="F14" t="s">
        <v>237</v>
      </c>
      <c r="G14" t="s">
        <v>238</v>
      </c>
      <c r="H14" t="s">
        <v>239</v>
      </c>
      <c r="I14" t="s">
        <v>240</v>
      </c>
      <c r="J14" t="s">
        <v>241</v>
      </c>
      <c r="K14" t="s">
        <v>242</v>
      </c>
      <c r="L14" t="s">
        <v>572</v>
      </c>
      <c r="M14" t="s">
        <v>243</v>
      </c>
      <c r="N14" t="s">
        <v>244</v>
      </c>
    </row>
    <row r="15" spans="1:14" x14ac:dyDescent="0.25">
      <c r="A15" t="s">
        <v>11</v>
      </c>
      <c r="B15" t="s">
        <v>245</v>
      </c>
      <c r="C15" t="s">
        <v>246</v>
      </c>
      <c r="D15" t="s">
        <v>247</v>
      </c>
      <c r="E15" t="s">
        <v>248</v>
      </c>
      <c r="F15" t="s">
        <v>189</v>
      </c>
      <c r="G15" t="s">
        <v>573</v>
      </c>
      <c r="H15" t="s">
        <v>566</v>
      </c>
      <c r="I15" t="s">
        <v>208</v>
      </c>
      <c r="J15" t="s">
        <v>209</v>
      </c>
      <c r="K15" t="s">
        <v>249</v>
      </c>
      <c r="L15" t="s">
        <v>560</v>
      </c>
      <c r="M15" t="s">
        <v>250</v>
      </c>
      <c r="N15" t="s">
        <v>175</v>
      </c>
    </row>
    <row r="16" spans="1:14" x14ac:dyDescent="0.25">
      <c r="A16" t="s">
        <v>44</v>
      </c>
      <c r="B16" t="s">
        <v>251</v>
      </c>
      <c r="C16" t="s">
        <v>252</v>
      </c>
      <c r="D16" t="s">
        <v>253</v>
      </c>
      <c r="E16" t="s">
        <v>254</v>
      </c>
      <c r="F16" t="s">
        <v>255</v>
      </c>
      <c r="G16" t="s">
        <v>256</v>
      </c>
      <c r="H16" t="s">
        <v>574</v>
      </c>
      <c r="I16" t="s">
        <v>257</v>
      </c>
      <c r="J16" t="s">
        <v>258</v>
      </c>
      <c r="K16" t="s">
        <v>259</v>
      </c>
      <c r="L16" t="s">
        <v>575</v>
      </c>
      <c r="M16" t="s">
        <v>260</v>
      </c>
      <c r="N16" t="s">
        <v>576</v>
      </c>
    </row>
    <row r="17" spans="1:14" x14ac:dyDescent="0.25">
      <c r="A17" t="s">
        <v>6</v>
      </c>
      <c r="B17" t="s">
        <v>123</v>
      </c>
      <c r="C17" t="s">
        <v>261</v>
      </c>
      <c r="D17" t="s">
        <v>262</v>
      </c>
      <c r="E17" t="s">
        <v>263</v>
      </c>
      <c r="F17" t="s">
        <v>543</v>
      </c>
      <c r="G17" t="s">
        <v>264</v>
      </c>
      <c r="H17" t="s">
        <v>265</v>
      </c>
      <c r="I17" t="s">
        <v>266</v>
      </c>
      <c r="J17" t="s">
        <v>267</v>
      </c>
      <c r="K17" t="s">
        <v>577</v>
      </c>
      <c r="L17" t="s">
        <v>544</v>
      </c>
      <c r="M17" t="s">
        <v>268</v>
      </c>
      <c r="N17" t="s">
        <v>269</v>
      </c>
    </row>
    <row r="18" spans="1:14" x14ac:dyDescent="0.25">
      <c r="A18" t="s">
        <v>33</v>
      </c>
      <c r="B18" t="s">
        <v>270</v>
      </c>
      <c r="C18" t="s">
        <v>271</v>
      </c>
      <c r="D18" t="s">
        <v>578</v>
      </c>
      <c r="E18" t="s">
        <v>272</v>
      </c>
      <c r="F18" t="s">
        <v>273</v>
      </c>
      <c r="G18" t="s">
        <v>274</v>
      </c>
      <c r="H18" t="s">
        <v>218</v>
      </c>
      <c r="I18" t="s">
        <v>219</v>
      </c>
      <c r="J18" t="s">
        <v>220</v>
      </c>
      <c r="K18" t="s">
        <v>275</v>
      </c>
      <c r="L18" t="s">
        <v>568</v>
      </c>
      <c r="M18" t="s">
        <v>276</v>
      </c>
      <c r="N18" t="s">
        <v>277</v>
      </c>
    </row>
    <row r="19" spans="1:14" x14ac:dyDescent="0.25">
      <c r="A19" t="s">
        <v>39</v>
      </c>
      <c r="B19" t="s">
        <v>278</v>
      </c>
      <c r="C19" t="s">
        <v>279</v>
      </c>
      <c r="D19" t="s">
        <v>280</v>
      </c>
      <c r="E19" t="s">
        <v>579</v>
      </c>
      <c r="F19" t="s">
        <v>281</v>
      </c>
      <c r="G19" t="s">
        <v>282</v>
      </c>
      <c r="H19" t="s">
        <v>580</v>
      </c>
      <c r="I19" t="s">
        <v>283</v>
      </c>
      <c r="J19" t="s">
        <v>284</v>
      </c>
      <c r="K19" t="s">
        <v>581</v>
      </c>
      <c r="L19" t="s">
        <v>582</v>
      </c>
      <c r="M19" t="s">
        <v>285</v>
      </c>
      <c r="N19" t="s">
        <v>286</v>
      </c>
    </row>
    <row r="20" spans="1:14" x14ac:dyDescent="0.25">
      <c r="A20" t="s">
        <v>28</v>
      </c>
      <c r="B20" t="s">
        <v>287</v>
      </c>
      <c r="C20" t="s">
        <v>561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583</v>
      </c>
      <c r="J20" t="s">
        <v>584</v>
      </c>
      <c r="K20" t="s">
        <v>585</v>
      </c>
      <c r="L20" t="s">
        <v>586</v>
      </c>
      <c r="M20" t="s">
        <v>293</v>
      </c>
      <c r="N20" t="s">
        <v>294</v>
      </c>
    </row>
    <row r="21" spans="1:14" x14ac:dyDescent="0.25">
      <c r="A21" t="s">
        <v>29</v>
      </c>
      <c r="B21" t="s">
        <v>295</v>
      </c>
      <c r="C21" t="s">
        <v>296</v>
      </c>
      <c r="D21" t="s">
        <v>297</v>
      </c>
      <c r="E21" t="s">
        <v>587</v>
      </c>
      <c r="F21" t="s">
        <v>298</v>
      </c>
      <c r="G21" t="s">
        <v>299</v>
      </c>
      <c r="H21" t="s">
        <v>300</v>
      </c>
      <c r="I21" t="s">
        <v>588</v>
      </c>
      <c r="J21" t="s">
        <v>589</v>
      </c>
      <c r="K21" t="s">
        <v>301</v>
      </c>
      <c r="L21" t="s">
        <v>590</v>
      </c>
      <c r="M21" t="s">
        <v>302</v>
      </c>
      <c r="N21" t="s">
        <v>303</v>
      </c>
    </row>
    <row r="22" spans="1:14" x14ac:dyDescent="0.25">
      <c r="A22" t="s">
        <v>2</v>
      </c>
      <c r="B22" t="s">
        <v>304</v>
      </c>
      <c r="C22" t="s">
        <v>305</v>
      </c>
      <c r="D22" t="s">
        <v>306</v>
      </c>
      <c r="E22" t="s">
        <v>591</v>
      </c>
      <c r="F22" t="s">
        <v>307</v>
      </c>
      <c r="G22" t="s">
        <v>308</v>
      </c>
      <c r="H22" t="s">
        <v>592</v>
      </c>
      <c r="I22" t="s">
        <v>208</v>
      </c>
      <c r="J22" t="s">
        <v>220</v>
      </c>
      <c r="K22" t="s">
        <v>309</v>
      </c>
      <c r="L22" t="s">
        <v>593</v>
      </c>
      <c r="M22" t="s">
        <v>268</v>
      </c>
      <c r="N22" t="s">
        <v>310</v>
      </c>
    </row>
    <row r="23" spans="1:14" x14ac:dyDescent="0.25">
      <c r="A23" t="s">
        <v>41</v>
      </c>
      <c r="B23" t="s">
        <v>311</v>
      </c>
      <c r="C23" t="s">
        <v>312</v>
      </c>
      <c r="D23" t="s">
        <v>594</v>
      </c>
      <c r="E23" t="s">
        <v>313</v>
      </c>
      <c r="F23" t="s">
        <v>314</v>
      </c>
      <c r="G23" t="s">
        <v>315</v>
      </c>
      <c r="H23" t="s">
        <v>316</v>
      </c>
      <c r="I23" t="s">
        <v>595</v>
      </c>
      <c r="J23" t="s">
        <v>317</v>
      </c>
      <c r="K23" t="s">
        <v>318</v>
      </c>
      <c r="L23" t="s">
        <v>596</v>
      </c>
      <c r="M23" t="s">
        <v>597</v>
      </c>
      <c r="N23" t="s">
        <v>598</v>
      </c>
    </row>
    <row r="24" spans="1:14" x14ac:dyDescent="0.25">
      <c r="A24" t="s">
        <v>40</v>
      </c>
      <c r="B24" t="s">
        <v>319</v>
      </c>
      <c r="C24" t="s">
        <v>599</v>
      </c>
      <c r="D24" t="s">
        <v>320</v>
      </c>
      <c r="E24" t="s">
        <v>321</v>
      </c>
      <c r="F24" t="s">
        <v>322</v>
      </c>
      <c r="G24" t="s">
        <v>323</v>
      </c>
      <c r="H24" t="s">
        <v>600</v>
      </c>
      <c r="I24" t="s">
        <v>324</v>
      </c>
      <c r="J24" t="s">
        <v>284</v>
      </c>
      <c r="K24" t="s">
        <v>325</v>
      </c>
      <c r="L24" t="s">
        <v>601</v>
      </c>
      <c r="M24" t="s">
        <v>326</v>
      </c>
      <c r="N24" t="s">
        <v>327</v>
      </c>
    </row>
    <row r="25" spans="1:14" x14ac:dyDescent="0.25">
      <c r="A25" t="s">
        <v>7</v>
      </c>
      <c r="B25" t="s">
        <v>278</v>
      </c>
      <c r="C25" t="s">
        <v>602</v>
      </c>
      <c r="D25" t="s">
        <v>328</v>
      </c>
      <c r="E25" t="s">
        <v>603</v>
      </c>
      <c r="F25" t="s">
        <v>329</v>
      </c>
      <c r="G25" t="s">
        <v>330</v>
      </c>
      <c r="H25" t="s">
        <v>604</v>
      </c>
      <c r="I25" t="s">
        <v>331</v>
      </c>
      <c r="J25" t="s">
        <v>332</v>
      </c>
      <c r="K25" t="s">
        <v>333</v>
      </c>
      <c r="L25" t="s">
        <v>605</v>
      </c>
      <c r="M25" t="s">
        <v>334</v>
      </c>
      <c r="N25" t="s">
        <v>335</v>
      </c>
    </row>
    <row r="26" spans="1:14" x14ac:dyDescent="0.25">
      <c r="A26" t="s">
        <v>38</v>
      </c>
      <c r="B26" t="s">
        <v>336</v>
      </c>
      <c r="C26" t="s">
        <v>337</v>
      </c>
      <c r="D26" t="s">
        <v>167</v>
      </c>
      <c r="E26" t="s">
        <v>338</v>
      </c>
      <c r="F26" t="s">
        <v>339</v>
      </c>
      <c r="G26" t="s">
        <v>340</v>
      </c>
      <c r="H26" t="s">
        <v>171</v>
      </c>
      <c r="I26" t="s">
        <v>606</v>
      </c>
      <c r="J26" t="s">
        <v>341</v>
      </c>
      <c r="K26" t="s">
        <v>342</v>
      </c>
      <c r="L26" t="s">
        <v>553</v>
      </c>
      <c r="M26" t="s">
        <v>343</v>
      </c>
      <c r="N26" t="s">
        <v>607</v>
      </c>
    </row>
    <row r="27" spans="1:14" x14ac:dyDescent="0.25">
      <c r="A27" t="s">
        <v>15</v>
      </c>
      <c r="B27" t="s">
        <v>344</v>
      </c>
      <c r="C27" t="s">
        <v>345</v>
      </c>
      <c r="D27" t="s">
        <v>346</v>
      </c>
      <c r="E27" t="s">
        <v>347</v>
      </c>
      <c r="F27" t="s">
        <v>348</v>
      </c>
      <c r="G27" t="s">
        <v>349</v>
      </c>
      <c r="H27" t="s">
        <v>350</v>
      </c>
      <c r="I27" t="s">
        <v>208</v>
      </c>
      <c r="J27" t="s">
        <v>351</v>
      </c>
      <c r="K27" t="s">
        <v>352</v>
      </c>
      <c r="L27" t="s">
        <v>608</v>
      </c>
      <c r="M27" t="s">
        <v>353</v>
      </c>
      <c r="N27" t="s">
        <v>354</v>
      </c>
    </row>
    <row r="28" spans="1:14" x14ac:dyDescent="0.25">
      <c r="A28" t="s">
        <v>37</v>
      </c>
      <c r="B28" t="s">
        <v>319</v>
      </c>
      <c r="C28" t="s">
        <v>355</v>
      </c>
      <c r="D28" t="s">
        <v>356</v>
      </c>
      <c r="E28" t="s">
        <v>357</v>
      </c>
      <c r="F28" t="s">
        <v>358</v>
      </c>
      <c r="G28" t="s">
        <v>359</v>
      </c>
      <c r="H28" t="s">
        <v>181</v>
      </c>
      <c r="I28" t="s">
        <v>595</v>
      </c>
      <c r="J28" t="s">
        <v>360</v>
      </c>
      <c r="K28" t="s">
        <v>318</v>
      </c>
      <c r="L28" t="s">
        <v>556</v>
      </c>
      <c r="M28" t="s">
        <v>609</v>
      </c>
      <c r="N28" t="s">
        <v>610</v>
      </c>
    </row>
    <row r="29" spans="1:14" x14ac:dyDescent="0.25">
      <c r="A29" t="s">
        <v>45</v>
      </c>
      <c r="B29" t="s">
        <v>361</v>
      </c>
      <c r="C29" t="s">
        <v>362</v>
      </c>
      <c r="D29" t="s">
        <v>363</v>
      </c>
      <c r="E29" t="s">
        <v>364</v>
      </c>
      <c r="F29" t="s">
        <v>611</v>
      </c>
      <c r="G29" t="s">
        <v>365</v>
      </c>
      <c r="H29" t="s">
        <v>612</v>
      </c>
      <c r="I29" t="s">
        <v>366</v>
      </c>
      <c r="J29" t="s">
        <v>367</v>
      </c>
      <c r="K29" t="s">
        <v>368</v>
      </c>
      <c r="L29" t="s">
        <v>613</v>
      </c>
      <c r="M29" t="s">
        <v>369</v>
      </c>
      <c r="N29" t="s">
        <v>370</v>
      </c>
    </row>
    <row r="30" spans="1:14" x14ac:dyDescent="0.25">
      <c r="A30" t="s">
        <v>1</v>
      </c>
      <c r="B30" t="s">
        <v>1</v>
      </c>
      <c r="C30" t="s">
        <v>371</v>
      </c>
      <c r="D30" t="s">
        <v>372</v>
      </c>
      <c r="E30" t="s">
        <v>614</v>
      </c>
      <c r="F30" t="s">
        <v>373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615</v>
      </c>
      <c r="M30" t="s">
        <v>379</v>
      </c>
      <c r="N30" t="s">
        <v>380</v>
      </c>
    </row>
    <row r="31" spans="1:14" x14ac:dyDescent="0.25">
      <c r="A31" t="s">
        <v>43</v>
      </c>
      <c r="B31" t="s">
        <v>381</v>
      </c>
      <c r="C31" t="s">
        <v>616</v>
      </c>
      <c r="D31" t="s">
        <v>177</v>
      </c>
      <c r="E31" t="s">
        <v>382</v>
      </c>
      <c r="F31" t="s">
        <v>617</v>
      </c>
      <c r="G31" t="s">
        <v>541</v>
      </c>
      <c r="H31" t="s">
        <v>151</v>
      </c>
      <c r="I31" t="s">
        <v>383</v>
      </c>
      <c r="J31" t="s">
        <v>384</v>
      </c>
      <c r="K31" t="s">
        <v>385</v>
      </c>
      <c r="L31" t="s">
        <v>618</v>
      </c>
      <c r="M31" t="s">
        <v>619</v>
      </c>
      <c r="N31" t="s">
        <v>386</v>
      </c>
    </row>
    <row r="32" spans="1:14" x14ac:dyDescent="0.25">
      <c r="A32" t="s">
        <v>25</v>
      </c>
      <c r="B32" t="s">
        <v>278</v>
      </c>
      <c r="C32" t="s">
        <v>387</v>
      </c>
      <c r="D32" t="s">
        <v>388</v>
      </c>
      <c r="E32" t="s">
        <v>389</v>
      </c>
      <c r="F32" t="s">
        <v>620</v>
      </c>
      <c r="G32" t="s">
        <v>390</v>
      </c>
      <c r="H32" t="s">
        <v>391</v>
      </c>
      <c r="I32" t="s">
        <v>324</v>
      </c>
      <c r="J32" t="s">
        <v>392</v>
      </c>
      <c r="K32" t="s">
        <v>621</v>
      </c>
      <c r="L32" t="s">
        <v>622</v>
      </c>
      <c r="M32" t="s">
        <v>393</v>
      </c>
      <c r="N32" t="s">
        <v>394</v>
      </c>
    </row>
    <row r="33" spans="1:14" x14ac:dyDescent="0.25">
      <c r="A33" t="s">
        <v>5</v>
      </c>
      <c r="B33" t="s">
        <v>395</v>
      </c>
      <c r="C33" t="s">
        <v>623</v>
      </c>
      <c r="D33" t="s">
        <v>396</v>
      </c>
      <c r="E33" t="s">
        <v>397</v>
      </c>
      <c r="F33" t="s">
        <v>398</v>
      </c>
      <c r="G33" t="s">
        <v>399</v>
      </c>
      <c r="H33" t="s">
        <v>400</v>
      </c>
      <c r="I33" t="s">
        <v>401</v>
      </c>
      <c r="J33" t="s">
        <v>402</v>
      </c>
      <c r="K33" t="s">
        <v>624</v>
      </c>
      <c r="L33" t="s">
        <v>625</v>
      </c>
      <c r="M33" t="s">
        <v>403</v>
      </c>
      <c r="N33" t="s">
        <v>626</v>
      </c>
    </row>
    <row r="34" spans="1:14" x14ac:dyDescent="0.25">
      <c r="A34" t="s">
        <v>13</v>
      </c>
      <c r="B34" t="s">
        <v>404</v>
      </c>
      <c r="C34" t="s">
        <v>405</v>
      </c>
      <c r="D34" t="s">
        <v>406</v>
      </c>
      <c r="E34" t="s">
        <v>407</v>
      </c>
      <c r="F34" t="s">
        <v>627</v>
      </c>
      <c r="G34" t="s">
        <v>408</v>
      </c>
      <c r="H34" t="s">
        <v>628</v>
      </c>
      <c r="I34" t="s">
        <v>629</v>
      </c>
      <c r="J34" t="s">
        <v>630</v>
      </c>
      <c r="K34" t="s">
        <v>631</v>
      </c>
      <c r="L34" t="s">
        <v>632</v>
      </c>
      <c r="M34" t="s">
        <v>409</v>
      </c>
      <c r="N34" t="s">
        <v>410</v>
      </c>
    </row>
    <row r="35" spans="1:14" x14ac:dyDescent="0.25">
      <c r="A35" t="s">
        <v>21</v>
      </c>
      <c r="B35" t="s">
        <v>395</v>
      </c>
      <c r="C35" t="s">
        <v>271</v>
      </c>
      <c r="D35" t="s">
        <v>411</v>
      </c>
      <c r="E35" t="s">
        <v>633</v>
      </c>
      <c r="F35" t="s">
        <v>634</v>
      </c>
      <c r="G35" t="s">
        <v>412</v>
      </c>
      <c r="H35" t="s">
        <v>413</v>
      </c>
      <c r="I35" t="s">
        <v>414</v>
      </c>
      <c r="J35" t="s">
        <v>351</v>
      </c>
      <c r="K35" t="s">
        <v>415</v>
      </c>
      <c r="L35" t="s">
        <v>635</v>
      </c>
      <c r="M35" t="s">
        <v>416</v>
      </c>
      <c r="N35" t="s">
        <v>417</v>
      </c>
    </row>
    <row r="36" spans="1:14" x14ac:dyDescent="0.25">
      <c r="A36" t="s">
        <v>22</v>
      </c>
      <c r="B36" t="s">
        <v>418</v>
      </c>
      <c r="C36" t="s">
        <v>419</v>
      </c>
      <c r="D36" t="s">
        <v>420</v>
      </c>
      <c r="E36" t="s">
        <v>421</v>
      </c>
      <c r="F36" t="s">
        <v>422</v>
      </c>
      <c r="G36" t="s">
        <v>423</v>
      </c>
      <c r="H36" s="80" t="s">
        <v>540</v>
      </c>
      <c r="I36" t="s">
        <v>424</v>
      </c>
      <c r="J36" t="s">
        <v>425</v>
      </c>
      <c r="K36" t="s">
        <v>426</v>
      </c>
      <c r="L36" t="s">
        <v>636</v>
      </c>
      <c r="M36" s="80" t="s">
        <v>676</v>
      </c>
      <c r="N36" t="s">
        <v>428</v>
      </c>
    </row>
    <row r="37" spans="1:14" x14ac:dyDescent="0.25">
      <c r="A37" t="s">
        <v>36</v>
      </c>
      <c r="B37" t="s">
        <v>429</v>
      </c>
      <c r="C37" t="s">
        <v>430</v>
      </c>
      <c r="D37" t="s">
        <v>578</v>
      </c>
      <c r="E37" t="s">
        <v>637</v>
      </c>
      <c r="F37" t="s">
        <v>564</v>
      </c>
      <c r="G37" t="s">
        <v>431</v>
      </c>
      <c r="H37" t="s">
        <v>432</v>
      </c>
      <c r="I37" t="s">
        <v>208</v>
      </c>
      <c r="J37" t="s">
        <v>209</v>
      </c>
      <c r="K37" t="s">
        <v>249</v>
      </c>
      <c r="L37" t="s">
        <v>638</v>
      </c>
      <c r="M37" t="s">
        <v>222</v>
      </c>
      <c r="N37" t="s">
        <v>294</v>
      </c>
    </row>
    <row r="38" spans="1:14" x14ac:dyDescent="0.25">
      <c r="A38" t="s">
        <v>47</v>
      </c>
      <c r="B38" t="s">
        <v>176</v>
      </c>
      <c r="C38" t="s">
        <v>554</v>
      </c>
      <c r="D38" t="s">
        <v>433</v>
      </c>
      <c r="E38" t="s">
        <v>178</v>
      </c>
      <c r="F38" t="s">
        <v>434</v>
      </c>
      <c r="G38" t="s">
        <v>639</v>
      </c>
      <c r="H38" t="s">
        <v>435</v>
      </c>
      <c r="I38" t="s">
        <v>640</v>
      </c>
      <c r="J38" t="s">
        <v>360</v>
      </c>
      <c r="K38" t="s">
        <v>318</v>
      </c>
      <c r="L38" t="s">
        <v>641</v>
      </c>
      <c r="M38" t="s">
        <v>436</v>
      </c>
      <c r="N38" t="s">
        <v>437</v>
      </c>
    </row>
    <row r="39" spans="1:14" x14ac:dyDescent="0.25">
      <c r="A39" t="s">
        <v>42</v>
      </c>
      <c r="B39" t="s">
        <v>438</v>
      </c>
      <c r="C39" t="s">
        <v>355</v>
      </c>
      <c r="D39" t="s">
        <v>439</v>
      </c>
      <c r="E39" t="s">
        <v>642</v>
      </c>
      <c r="F39" t="s">
        <v>643</v>
      </c>
      <c r="G39" t="s">
        <v>440</v>
      </c>
      <c r="H39" t="s">
        <v>181</v>
      </c>
      <c r="I39" t="s">
        <v>640</v>
      </c>
      <c r="J39" t="s">
        <v>183</v>
      </c>
      <c r="K39" t="s">
        <v>555</v>
      </c>
      <c r="L39" t="s">
        <v>644</v>
      </c>
      <c r="M39" t="s">
        <v>441</v>
      </c>
      <c r="N39" t="s">
        <v>386</v>
      </c>
    </row>
    <row r="40" spans="1:14" x14ac:dyDescent="0.25">
      <c r="A40" t="s">
        <v>12</v>
      </c>
      <c r="B40" t="s">
        <v>304</v>
      </c>
      <c r="C40" t="s">
        <v>442</v>
      </c>
      <c r="D40" t="s">
        <v>645</v>
      </c>
      <c r="E40" t="s">
        <v>443</v>
      </c>
      <c r="F40" t="s">
        <v>646</v>
      </c>
      <c r="G40" t="s">
        <v>444</v>
      </c>
      <c r="H40" t="s">
        <v>445</v>
      </c>
      <c r="I40" t="s">
        <v>446</v>
      </c>
      <c r="J40" t="s">
        <v>447</v>
      </c>
      <c r="K40" t="s">
        <v>448</v>
      </c>
      <c r="L40" t="s">
        <v>647</v>
      </c>
      <c r="M40" t="s">
        <v>449</v>
      </c>
      <c r="N40" t="s">
        <v>450</v>
      </c>
    </row>
    <row r="41" spans="1:14" x14ac:dyDescent="0.25">
      <c r="A41" t="s">
        <v>50</v>
      </c>
      <c r="B41" t="s">
        <v>1</v>
      </c>
      <c r="C41" t="s">
        <v>451</v>
      </c>
      <c r="D41" t="s">
        <v>452</v>
      </c>
      <c r="E41" t="s">
        <v>453</v>
      </c>
      <c r="F41" t="s">
        <v>454</v>
      </c>
      <c r="G41" t="s">
        <v>455</v>
      </c>
      <c r="H41" t="s">
        <v>456</v>
      </c>
      <c r="I41" t="s">
        <v>457</v>
      </c>
      <c r="J41" t="s">
        <v>648</v>
      </c>
      <c r="K41" t="s">
        <v>352</v>
      </c>
      <c r="L41" t="s">
        <v>649</v>
      </c>
      <c r="M41" t="s">
        <v>458</v>
      </c>
      <c r="N41" t="s">
        <v>459</v>
      </c>
    </row>
    <row r="42" spans="1:14" x14ac:dyDescent="0.25">
      <c r="A42" t="s">
        <v>23</v>
      </c>
      <c r="B42" t="s">
        <v>304</v>
      </c>
      <c r="C42" t="s">
        <v>460</v>
      </c>
      <c r="D42" t="s">
        <v>650</v>
      </c>
      <c r="E42" t="s">
        <v>115</v>
      </c>
      <c r="F42" t="s">
        <v>461</v>
      </c>
      <c r="G42" t="s">
        <v>651</v>
      </c>
      <c r="H42" t="s">
        <v>462</v>
      </c>
      <c r="I42" t="s">
        <v>463</v>
      </c>
      <c r="J42" t="s">
        <v>464</v>
      </c>
      <c r="K42" t="s">
        <v>465</v>
      </c>
      <c r="L42" t="s">
        <v>652</v>
      </c>
      <c r="M42" t="s">
        <v>466</v>
      </c>
      <c r="N42" t="s">
        <v>467</v>
      </c>
    </row>
    <row r="43" spans="1:14" x14ac:dyDescent="0.25">
      <c r="A43" t="s">
        <v>49</v>
      </c>
      <c r="B43" t="s">
        <v>468</v>
      </c>
      <c r="C43" t="s">
        <v>469</v>
      </c>
      <c r="D43" t="s">
        <v>470</v>
      </c>
      <c r="E43" t="s">
        <v>137</v>
      </c>
      <c r="F43" t="s">
        <v>634</v>
      </c>
      <c r="G43" t="s">
        <v>471</v>
      </c>
      <c r="H43" t="s">
        <v>472</v>
      </c>
      <c r="I43" t="s">
        <v>473</v>
      </c>
      <c r="J43" t="s">
        <v>474</v>
      </c>
      <c r="K43" t="s">
        <v>475</v>
      </c>
      <c r="L43" t="s">
        <v>653</v>
      </c>
      <c r="M43" t="s">
        <v>476</v>
      </c>
      <c r="N43" t="s">
        <v>477</v>
      </c>
    </row>
    <row r="44" spans="1:14" x14ac:dyDescent="0.25">
      <c r="A44" t="s">
        <v>24</v>
      </c>
      <c r="B44" t="s">
        <v>123</v>
      </c>
      <c r="C44" t="s">
        <v>478</v>
      </c>
      <c r="D44" t="s">
        <v>479</v>
      </c>
      <c r="E44" t="s">
        <v>480</v>
      </c>
      <c r="F44" t="s">
        <v>481</v>
      </c>
      <c r="G44" t="s">
        <v>127</v>
      </c>
      <c r="H44" t="s">
        <v>228</v>
      </c>
      <c r="I44" t="s">
        <v>482</v>
      </c>
      <c r="J44" t="s">
        <v>483</v>
      </c>
      <c r="K44" t="s">
        <v>654</v>
      </c>
      <c r="L44" t="s">
        <v>655</v>
      </c>
      <c r="M44" t="s">
        <v>656</v>
      </c>
      <c r="N44" t="s">
        <v>484</v>
      </c>
    </row>
    <row r="45" spans="1:14" x14ac:dyDescent="0.25">
      <c r="A45" t="s">
        <v>16</v>
      </c>
      <c r="B45" t="s">
        <v>304</v>
      </c>
      <c r="C45" t="s">
        <v>485</v>
      </c>
      <c r="D45" t="s">
        <v>486</v>
      </c>
      <c r="E45" t="s">
        <v>487</v>
      </c>
      <c r="F45" t="s">
        <v>488</v>
      </c>
      <c r="G45" t="s">
        <v>489</v>
      </c>
      <c r="H45" t="s">
        <v>490</v>
      </c>
      <c r="I45" t="s">
        <v>491</v>
      </c>
      <c r="J45" t="s">
        <v>492</v>
      </c>
      <c r="K45" t="s">
        <v>493</v>
      </c>
      <c r="L45" t="s">
        <v>657</v>
      </c>
      <c r="M45" t="s">
        <v>494</v>
      </c>
      <c r="N45" t="s">
        <v>495</v>
      </c>
    </row>
    <row r="46" spans="1:14" x14ac:dyDescent="0.25">
      <c r="A46" t="s">
        <v>10</v>
      </c>
      <c r="B46" t="s">
        <v>304</v>
      </c>
      <c r="C46" t="s">
        <v>496</v>
      </c>
      <c r="D46" t="s">
        <v>658</v>
      </c>
      <c r="E46" t="s">
        <v>497</v>
      </c>
      <c r="F46" t="s">
        <v>498</v>
      </c>
      <c r="G46" t="s">
        <v>499</v>
      </c>
      <c r="H46" t="s">
        <v>500</v>
      </c>
      <c r="I46" t="s">
        <v>501</v>
      </c>
      <c r="J46" t="s">
        <v>502</v>
      </c>
      <c r="K46" t="s">
        <v>659</v>
      </c>
      <c r="L46" t="s">
        <v>660</v>
      </c>
      <c r="M46" t="s">
        <v>661</v>
      </c>
      <c r="N46" t="s">
        <v>503</v>
      </c>
    </row>
    <row r="47" spans="1:14" x14ac:dyDescent="0.25">
      <c r="A47" t="s">
        <v>30</v>
      </c>
      <c r="B47" t="s">
        <v>304</v>
      </c>
      <c r="C47" t="s">
        <v>504</v>
      </c>
      <c r="D47" t="s">
        <v>505</v>
      </c>
      <c r="E47" t="s">
        <v>506</v>
      </c>
      <c r="F47" t="s">
        <v>507</v>
      </c>
      <c r="G47" t="s">
        <v>139</v>
      </c>
      <c r="H47" t="s">
        <v>508</v>
      </c>
      <c r="I47" t="s">
        <v>509</v>
      </c>
      <c r="J47" t="s">
        <v>510</v>
      </c>
      <c r="K47" t="s">
        <v>662</v>
      </c>
      <c r="L47" t="s">
        <v>663</v>
      </c>
      <c r="M47" t="s">
        <v>511</v>
      </c>
      <c r="N47" t="s">
        <v>512</v>
      </c>
    </row>
    <row r="48" spans="1:14" x14ac:dyDescent="0.25">
      <c r="A48" t="s">
        <v>14</v>
      </c>
      <c r="B48" t="s">
        <v>513</v>
      </c>
      <c r="C48" t="s">
        <v>514</v>
      </c>
      <c r="D48" t="s">
        <v>420</v>
      </c>
      <c r="E48" t="s">
        <v>664</v>
      </c>
      <c r="F48" t="s">
        <v>665</v>
      </c>
      <c r="G48" t="s">
        <v>515</v>
      </c>
      <c r="H48" t="s">
        <v>516</v>
      </c>
      <c r="I48" t="s">
        <v>517</v>
      </c>
      <c r="J48" t="s">
        <v>518</v>
      </c>
      <c r="K48" t="s">
        <v>173</v>
      </c>
      <c r="L48" t="s">
        <v>551</v>
      </c>
      <c r="M48" t="s">
        <v>427</v>
      </c>
      <c r="N48" t="s">
        <v>519</v>
      </c>
    </row>
    <row r="49" spans="1:14" x14ac:dyDescent="0.25">
      <c r="A49" t="s">
        <v>17</v>
      </c>
      <c r="B49" t="s">
        <v>287</v>
      </c>
      <c r="C49" t="s">
        <v>666</v>
      </c>
      <c r="D49" t="s">
        <v>520</v>
      </c>
      <c r="E49" t="s">
        <v>521</v>
      </c>
      <c r="F49" t="s">
        <v>290</v>
      </c>
      <c r="G49" t="s">
        <v>291</v>
      </c>
      <c r="H49" t="s">
        <v>292</v>
      </c>
      <c r="I49" t="s">
        <v>118</v>
      </c>
      <c r="J49" t="s">
        <v>317</v>
      </c>
      <c r="K49" t="s">
        <v>585</v>
      </c>
      <c r="L49" t="s">
        <v>667</v>
      </c>
      <c r="M49" t="s">
        <v>522</v>
      </c>
      <c r="N49" t="s">
        <v>523</v>
      </c>
    </row>
    <row r="50" spans="1:14" x14ac:dyDescent="0.25">
      <c r="A50" t="s">
        <v>18</v>
      </c>
      <c r="B50" t="s">
        <v>278</v>
      </c>
      <c r="C50" t="s">
        <v>668</v>
      </c>
      <c r="D50" t="s">
        <v>524</v>
      </c>
      <c r="E50" t="s">
        <v>525</v>
      </c>
      <c r="F50" t="s">
        <v>526</v>
      </c>
      <c r="G50" t="s">
        <v>669</v>
      </c>
      <c r="H50" t="s">
        <v>670</v>
      </c>
      <c r="I50" t="s">
        <v>671</v>
      </c>
      <c r="J50" t="s">
        <v>672</v>
      </c>
      <c r="K50" t="s">
        <v>527</v>
      </c>
      <c r="L50" t="s">
        <v>673</v>
      </c>
      <c r="M50" t="s">
        <v>674</v>
      </c>
      <c r="N50" t="s">
        <v>528</v>
      </c>
    </row>
    <row r="51" spans="1:14" x14ac:dyDescent="0.25">
      <c r="A51" t="s">
        <v>35</v>
      </c>
      <c r="B51" t="s">
        <v>438</v>
      </c>
      <c r="C51" t="s">
        <v>529</v>
      </c>
      <c r="D51" t="s">
        <v>530</v>
      </c>
      <c r="E51" t="s">
        <v>531</v>
      </c>
      <c r="F51" t="s">
        <v>532</v>
      </c>
      <c r="G51" t="s">
        <v>533</v>
      </c>
      <c r="H51" t="s">
        <v>534</v>
      </c>
      <c r="I51" t="s">
        <v>535</v>
      </c>
      <c r="J51" t="s">
        <v>536</v>
      </c>
      <c r="K51" t="s">
        <v>537</v>
      </c>
      <c r="L51" t="s">
        <v>675</v>
      </c>
      <c r="M51" t="s">
        <v>538</v>
      </c>
      <c r="N51" t="s">
        <v>539</v>
      </c>
    </row>
    <row r="53" spans="1:14" x14ac:dyDescent="0.25">
      <c r="D53" s="79"/>
    </row>
  </sheetData>
  <pageMargins left="0.7" right="0.7" top="0.75" bottom="0.75" header="0.3" footer="0.3"/>
  <pageSetup paperSize="9" orientation="portrait" horizontalDpi="75" verticalDpi="7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O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5" sqref="C25"/>
    </sheetView>
  </sheetViews>
  <sheetFormatPr defaultRowHeight="15" x14ac:dyDescent="0.25"/>
  <cols>
    <col min="2" max="3" width="20.7109375" customWidth="1"/>
  </cols>
  <sheetData>
    <row r="3" spans="2:15" x14ac:dyDescent="0.2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5">
      <c r="B5" s="8" t="str">
        <f t="array" ref="B5:B54">ListCity</f>
        <v>Atlanta</v>
      </c>
      <c r="C5" s="3" t="str">
        <f>INDEX(Data1!$B$2:$B$51,MATCH(B5,Data1!$A$2:$A$51,0))</f>
        <v>Georgia</v>
      </c>
      <c r="D5" s="85">
        <v>52</v>
      </c>
      <c r="E5" s="85">
        <v>57</v>
      </c>
      <c r="F5" s="85">
        <v>65</v>
      </c>
      <c r="G5" s="85">
        <v>73</v>
      </c>
      <c r="H5" s="3">
        <v>80</v>
      </c>
      <c r="I5" s="85">
        <v>86</v>
      </c>
      <c r="J5" s="85">
        <v>89</v>
      </c>
      <c r="K5" s="85">
        <v>88</v>
      </c>
      <c r="L5" s="85">
        <v>82</v>
      </c>
      <c r="M5" s="85">
        <v>73</v>
      </c>
      <c r="N5" s="85">
        <v>64</v>
      </c>
      <c r="O5" s="85">
        <v>54</v>
      </c>
    </row>
    <row r="6" spans="2:15" x14ac:dyDescent="0.25">
      <c r="B6" s="9" t="str">
        <v>Austin</v>
      </c>
      <c r="C6" s="3" t="str">
        <f>INDEX(Data1!$B$2:$B$51,MATCH(B6,Data1!$A$2:$A$51,0))</f>
        <v>Texas</v>
      </c>
      <c r="D6" s="85">
        <v>62</v>
      </c>
      <c r="E6" s="85">
        <v>65</v>
      </c>
      <c r="F6" s="85">
        <v>72</v>
      </c>
      <c r="G6" s="3">
        <v>80</v>
      </c>
      <c r="H6" s="85">
        <v>87</v>
      </c>
      <c r="I6" s="85">
        <v>92</v>
      </c>
      <c r="J6" s="85">
        <v>96</v>
      </c>
      <c r="K6" s="85">
        <v>97</v>
      </c>
      <c r="L6" s="85">
        <v>91</v>
      </c>
      <c r="M6" s="85">
        <v>82</v>
      </c>
      <c r="N6" s="85">
        <v>71</v>
      </c>
      <c r="O6" s="85">
        <v>63</v>
      </c>
    </row>
    <row r="7" spans="2:15" x14ac:dyDescent="0.25">
      <c r="B7" s="9" t="str">
        <v>Baltimore</v>
      </c>
      <c r="C7" s="3" t="str">
        <f>INDEX(Data1!$B$2:$B$51,MATCH(B7,Data1!$A$2:$A$51,0))</f>
        <v>Maryland</v>
      </c>
      <c r="D7" s="85">
        <v>41</v>
      </c>
      <c r="E7" s="85">
        <v>45</v>
      </c>
      <c r="F7" s="85">
        <v>54</v>
      </c>
      <c r="G7" s="85">
        <v>65</v>
      </c>
      <c r="H7" s="85">
        <v>74</v>
      </c>
      <c r="I7" s="85">
        <v>83</v>
      </c>
      <c r="J7" s="85">
        <v>87</v>
      </c>
      <c r="K7" s="85">
        <v>85</v>
      </c>
      <c r="L7" s="85">
        <v>78</v>
      </c>
      <c r="M7" s="85">
        <v>67</v>
      </c>
      <c r="N7" s="85">
        <v>56</v>
      </c>
      <c r="O7" s="85">
        <v>45</v>
      </c>
    </row>
    <row r="8" spans="2:15" x14ac:dyDescent="0.25">
      <c r="B8" s="9" t="str">
        <v>Birmingham</v>
      </c>
      <c r="C8" s="3" t="str">
        <f>INDEX(Data1!$B$2:$B$51,MATCH(B8,Data1!$A$2:$A$51,0))</f>
        <v>Alabama</v>
      </c>
      <c r="D8" s="85">
        <v>54</v>
      </c>
      <c r="E8" s="85">
        <v>58</v>
      </c>
      <c r="F8" s="85">
        <v>67</v>
      </c>
      <c r="G8" s="85">
        <v>74</v>
      </c>
      <c r="H8" s="85">
        <v>82</v>
      </c>
      <c r="I8" s="85">
        <v>88</v>
      </c>
      <c r="J8" s="85">
        <v>91</v>
      </c>
      <c r="K8" s="85">
        <v>91</v>
      </c>
      <c r="L8" s="85">
        <v>85</v>
      </c>
      <c r="M8" s="85">
        <v>75</v>
      </c>
      <c r="N8" s="85">
        <v>65</v>
      </c>
      <c r="O8" s="85">
        <v>56</v>
      </c>
    </row>
    <row r="9" spans="2:15" x14ac:dyDescent="0.25">
      <c r="B9" s="9" t="str">
        <v>Boston</v>
      </c>
      <c r="C9" s="3" t="str">
        <f>INDEX(Data1!$B$2:$B$51,MATCH(B9,Data1!$A$2:$A$51,0))</f>
        <v>Massachusetts</v>
      </c>
      <c r="D9" s="85">
        <v>36</v>
      </c>
      <c r="E9" s="85">
        <v>39</v>
      </c>
      <c r="F9" s="85">
        <v>45</v>
      </c>
      <c r="G9" s="85">
        <v>56</v>
      </c>
      <c r="H9" s="85">
        <v>66</v>
      </c>
      <c r="I9" s="85">
        <v>76</v>
      </c>
      <c r="J9" s="85">
        <v>81</v>
      </c>
      <c r="K9" s="3">
        <v>80</v>
      </c>
      <c r="L9" s="85">
        <v>72</v>
      </c>
      <c r="M9" s="85">
        <v>61</v>
      </c>
      <c r="N9" s="85">
        <v>52</v>
      </c>
      <c r="O9" s="85">
        <v>41</v>
      </c>
    </row>
    <row r="10" spans="2:15" x14ac:dyDescent="0.25">
      <c r="B10" s="9" t="str">
        <v>Buffalo</v>
      </c>
      <c r="C10" s="3" t="str">
        <f>INDEX(Data1!$B$2:$B$51,MATCH(B10,Data1!$A$2:$A$51,0))</f>
        <v>New York</v>
      </c>
      <c r="D10" s="85">
        <v>31</v>
      </c>
      <c r="E10" s="85">
        <v>33</v>
      </c>
      <c r="F10" s="85">
        <v>42</v>
      </c>
      <c r="G10" s="85">
        <v>55</v>
      </c>
      <c r="H10" s="85">
        <v>67</v>
      </c>
      <c r="I10" s="85">
        <v>75</v>
      </c>
      <c r="J10" s="3">
        <v>80</v>
      </c>
      <c r="K10" s="85">
        <v>78</v>
      </c>
      <c r="L10" s="85">
        <v>71</v>
      </c>
      <c r="M10" s="85">
        <v>59</v>
      </c>
      <c r="N10" s="85">
        <v>48</v>
      </c>
      <c r="O10" s="85">
        <v>36</v>
      </c>
    </row>
    <row r="11" spans="2:15" x14ac:dyDescent="0.25">
      <c r="B11" s="9" t="str">
        <v>Charlotte</v>
      </c>
      <c r="C11" s="3" t="str">
        <f>INDEX(Data1!$B$2:$B$51,MATCH(B11,Data1!$A$2:$A$51,0))</f>
        <v>North Carolina</v>
      </c>
      <c r="D11" s="85">
        <v>51</v>
      </c>
      <c r="E11" s="85">
        <v>55</v>
      </c>
      <c r="F11" s="85">
        <v>63</v>
      </c>
      <c r="G11" s="85">
        <v>72</v>
      </c>
      <c r="H11" s="85">
        <v>79</v>
      </c>
      <c r="I11" s="85">
        <v>86</v>
      </c>
      <c r="J11" s="85">
        <v>89</v>
      </c>
      <c r="K11" s="85">
        <v>88</v>
      </c>
      <c r="L11" s="85">
        <v>81</v>
      </c>
      <c r="M11" s="85">
        <v>72</v>
      </c>
      <c r="N11" s="85">
        <v>62</v>
      </c>
      <c r="O11" s="85">
        <v>53</v>
      </c>
    </row>
    <row r="12" spans="2:15" x14ac:dyDescent="0.25">
      <c r="B12" s="9" t="str">
        <v>Chicago</v>
      </c>
      <c r="C12" s="3" t="str">
        <f>INDEX(Data1!$B$2:$B$51,MATCH(B12,Data1!$A$2:$A$51,0))</f>
        <v>Illinois</v>
      </c>
      <c r="D12" s="85">
        <v>31</v>
      </c>
      <c r="E12" s="85">
        <v>35</v>
      </c>
      <c r="F12" s="85">
        <v>47</v>
      </c>
      <c r="G12" s="85">
        <v>59</v>
      </c>
      <c r="H12" s="3">
        <v>70</v>
      </c>
      <c r="I12" s="3">
        <v>80</v>
      </c>
      <c r="J12" s="85">
        <v>84</v>
      </c>
      <c r="K12" s="85">
        <v>82</v>
      </c>
      <c r="L12" s="85">
        <v>75</v>
      </c>
      <c r="M12" s="85">
        <v>62</v>
      </c>
      <c r="N12" s="85">
        <v>48</v>
      </c>
      <c r="O12" s="85">
        <v>35</v>
      </c>
    </row>
    <row r="13" spans="2:15" x14ac:dyDescent="0.25">
      <c r="B13" s="9" t="str">
        <v>Cincinnati</v>
      </c>
      <c r="C13" s="3" t="str">
        <f>INDEX(Data1!$B$2:$B$51,MATCH(B13,Data1!$A$2:$A$51,0))</f>
        <v>Ohio</v>
      </c>
      <c r="D13" s="3">
        <v>40</v>
      </c>
      <c r="E13" s="85">
        <v>45</v>
      </c>
      <c r="F13" s="85">
        <v>55</v>
      </c>
      <c r="G13" s="85">
        <v>66</v>
      </c>
      <c r="H13" s="85">
        <v>75</v>
      </c>
      <c r="I13" s="85">
        <v>83</v>
      </c>
      <c r="J13" s="85">
        <v>87</v>
      </c>
      <c r="K13" s="85">
        <v>86</v>
      </c>
      <c r="L13" s="85">
        <v>79</v>
      </c>
      <c r="M13" s="85">
        <v>68</v>
      </c>
      <c r="N13" s="85">
        <v>56</v>
      </c>
      <c r="O13" s="85">
        <v>43</v>
      </c>
    </row>
    <row r="14" spans="2:15" x14ac:dyDescent="0.25">
      <c r="B14" s="9" t="str">
        <v>Cleveland</v>
      </c>
      <c r="C14" s="3" t="str">
        <f>INDEX(Data1!$B$2:$B$51,MATCH(B14,Data1!$A$2:$A$51,0))</f>
        <v>Ohio</v>
      </c>
      <c r="D14" s="85">
        <v>34</v>
      </c>
      <c r="E14" s="85">
        <v>38</v>
      </c>
      <c r="F14" s="85">
        <v>47</v>
      </c>
      <c r="G14" s="85">
        <v>59</v>
      </c>
      <c r="H14" s="3">
        <v>70</v>
      </c>
      <c r="I14" s="85">
        <v>79</v>
      </c>
      <c r="J14" s="85">
        <v>83</v>
      </c>
      <c r="K14" s="85">
        <v>81</v>
      </c>
      <c r="L14" s="85">
        <v>74</v>
      </c>
      <c r="M14" s="85">
        <v>62</v>
      </c>
      <c r="N14" s="85">
        <v>51</v>
      </c>
      <c r="O14" s="85">
        <v>38</v>
      </c>
    </row>
    <row r="15" spans="2:15" x14ac:dyDescent="0.25">
      <c r="B15" s="9" t="str">
        <v>Columbus</v>
      </c>
      <c r="C15" s="3" t="str">
        <f>INDEX(Data1!$B$2:$B$51,MATCH(B15,Data1!$A$2:$A$51,0))</f>
        <v>Ohio</v>
      </c>
      <c r="D15" s="85">
        <v>37</v>
      </c>
      <c r="E15" s="85">
        <v>41</v>
      </c>
      <c r="F15" s="85">
        <v>51</v>
      </c>
      <c r="G15" s="85">
        <v>64</v>
      </c>
      <c r="H15" s="85">
        <v>73</v>
      </c>
      <c r="I15" s="85">
        <v>82</v>
      </c>
      <c r="J15" s="85">
        <v>85</v>
      </c>
      <c r="K15" s="85">
        <v>84</v>
      </c>
      <c r="L15" s="85">
        <v>77</v>
      </c>
      <c r="M15" s="85">
        <v>65</v>
      </c>
      <c r="N15" s="85">
        <v>53</v>
      </c>
      <c r="O15" s="3">
        <v>40</v>
      </c>
    </row>
    <row r="16" spans="2:15" x14ac:dyDescent="0.25">
      <c r="B16" s="9" t="str">
        <v>Dallas</v>
      </c>
      <c r="C16" s="3" t="str">
        <f>INDEX(Data1!$B$2:$B$51,MATCH(B16,Data1!$A$2:$A$51,0))</f>
        <v>Texas</v>
      </c>
      <c r="D16" s="85">
        <v>57</v>
      </c>
      <c r="E16" s="85">
        <v>61</v>
      </c>
      <c r="F16" s="85">
        <v>69</v>
      </c>
      <c r="G16" s="85">
        <v>77</v>
      </c>
      <c r="H16" s="85">
        <v>84</v>
      </c>
      <c r="I16" s="85">
        <v>92</v>
      </c>
      <c r="J16" s="85">
        <v>96</v>
      </c>
      <c r="K16" s="85">
        <v>96</v>
      </c>
      <c r="L16" s="85">
        <v>89</v>
      </c>
      <c r="M16" s="85">
        <v>79</v>
      </c>
      <c r="N16" s="85">
        <v>67</v>
      </c>
      <c r="O16" s="85">
        <v>58</v>
      </c>
    </row>
    <row r="17" spans="2:15" x14ac:dyDescent="0.25">
      <c r="B17" s="9" t="str">
        <v>Denver</v>
      </c>
      <c r="C17" s="3" t="str">
        <f>INDEX(Data1!$B$2:$B$51,MATCH(B17,Data1!$A$2:$A$51,0))</f>
        <v>Colorado</v>
      </c>
      <c r="D17" s="85">
        <v>45</v>
      </c>
      <c r="E17" s="85">
        <v>46</v>
      </c>
      <c r="F17" s="85">
        <v>54</v>
      </c>
      <c r="G17" s="85">
        <v>61</v>
      </c>
      <c r="H17" s="85">
        <v>71</v>
      </c>
      <c r="I17" s="85">
        <v>81</v>
      </c>
      <c r="J17" s="85">
        <v>88</v>
      </c>
      <c r="K17" s="85">
        <v>86</v>
      </c>
      <c r="L17" s="85">
        <v>77</v>
      </c>
      <c r="M17" s="85">
        <v>65</v>
      </c>
      <c r="N17" s="85">
        <v>52</v>
      </c>
      <c r="O17" s="85">
        <v>43</v>
      </c>
    </row>
    <row r="18" spans="2:15" x14ac:dyDescent="0.25">
      <c r="B18" s="9" t="str">
        <v>Detroit</v>
      </c>
      <c r="C18" s="3" t="str">
        <f>INDEX(Data1!$B$2:$B$51,MATCH(B18,Data1!$A$2:$A$51,0))</f>
        <v>Michigan</v>
      </c>
      <c r="D18" s="85">
        <v>32</v>
      </c>
      <c r="E18" s="85">
        <v>35</v>
      </c>
      <c r="F18" s="85">
        <v>46</v>
      </c>
      <c r="G18" s="85">
        <v>59</v>
      </c>
      <c r="H18" s="3">
        <v>70</v>
      </c>
      <c r="I18" s="85">
        <v>79</v>
      </c>
      <c r="J18" s="85">
        <v>83</v>
      </c>
      <c r="K18" s="85">
        <v>81</v>
      </c>
      <c r="L18" s="85">
        <v>74</v>
      </c>
      <c r="M18" s="85">
        <v>62</v>
      </c>
      <c r="N18" s="85">
        <v>49</v>
      </c>
      <c r="O18" s="85">
        <v>36</v>
      </c>
    </row>
    <row r="19" spans="2:15" x14ac:dyDescent="0.25">
      <c r="B19" s="9" t="str">
        <v>Hartford</v>
      </c>
      <c r="C19" s="3" t="str">
        <f>INDEX(Data1!$B$2:$B$51,MATCH(B19,Data1!$A$2:$A$51,0))</f>
        <v>Connecticut</v>
      </c>
      <c r="D19" s="85">
        <v>35</v>
      </c>
      <c r="E19" s="85">
        <v>39</v>
      </c>
      <c r="F19" s="85">
        <v>48</v>
      </c>
      <c r="G19" s="85">
        <v>61</v>
      </c>
      <c r="H19" s="85">
        <v>71</v>
      </c>
      <c r="I19" s="3">
        <v>80</v>
      </c>
      <c r="J19" s="85">
        <v>85</v>
      </c>
      <c r="K19" s="85">
        <v>83</v>
      </c>
      <c r="L19" s="85">
        <v>75</v>
      </c>
      <c r="M19" s="85">
        <v>63</v>
      </c>
      <c r="N19" s="85">
        <v>52</v>
      </c>
      <c r="O19" s="3">
        <v>40</v>
      </c>
    </row>
    <row r="20" spans="2:15" x14ac:dyDescent="0.25">
      <c r="B20" s="9" t="str">
        <v>Houston</v>
      </c>
      <c r="C20" s="3" t="str">
        <f>INDEX(Data1!$B$2:$B$51,MATCH(B20,Data1!$A$2:$A$51,0))</f>
        <v>Texas</v>
      </c>
      <c r="D20" s="85">
        <v>63</v>
      </c>
      <c r="E20" s="85">
        <v>66</v>
      </c>
      <c r="F20" s="85">
        <v>73</v>
      </c>
      <c r="G20" s="3">
        <v>80</v>
      </c>
      <c r="H20" s="85">
        <v>86</v>
      </c>
      <c r="I20" s="85">
        <v>91</v>
      </c>
      <c r="J20" s="85">
        <v>94</v>
      </c>
      <c r="K20" s="85">
        <v>95</v>
      </c>
      <c r="L20" s="3">
        <v>90</v>
      </c>
      <c r="M20" s="85">
        <v>82</v>
      </c>
      <c r="N20" s="85">
        <v>73</v>
      </c>
      <c r="O20" s="85">
        <v>64</v>
      </c>
    </row>
    <row r="21" spans="2:15" x14ac:dyDescent="0.25">
      <c r="B21" s="9" t="str">
        <v>Indianapolis</v>
      </c>
      <c r="C21" s="3" t="str">
        <f>INDEX(Data1!$B$2:$B$51,MATCH(B21,Data1!$A$2:$A$51,0))</f>
        <v>Indiana</v>
      </c>
      <c r="D21" s="85">
        <v>36</v>
      </c>
      <c r="E21" s="3">
        <v>40</v>
      </c>
      <c r="F21" s="85">
        <v>52</v>
      </c>
      <c r="G21" s="85">
        <v>63</v>
      </c>
      <c r="H21" s="85">
        <v>73</v>
      </c>
      <c r="I21" s="85">
        <v>82</v>
      </c>
      <c r="J21" s="85">
        <v>85</v>
      </c>
      <c r="K21" s="85">
        <v>84</v>
      </c>
      <c r="L21" s="85">
        <v>78</v>
      </c>
      <c r="M21" s="85">
        <v>65</v>
      </c>
      <c r="N21" s="85">
        <v>52</v>
      </c>
      <c r="O21" s="85">
        <v>39</v>
      </c>
    </row>
    <row r="22" spans="2:15" x14ac:dyDescent="0.25">
      <c r="B22" s="9" t="str">
        <v>Jacksonville</v>
      </c>
      <c r="C22" s="3" t="str">
        <f>INDEX(Data1!$B$2:$B$51,MATCH(B22,Data1!$A$2:$A$51,0))</f>
        <v>Florida</v>
      </c>
      <c r="D22" s="85">
        <v>65</v>
      </c>
      <c r="E22" s="85">
        <v>68</v>
      </c>
      <c r="F22" s="85">
        <v>74</v>
      </c>
      <c r="G22" s="85">
        <v>79</v>
      </c>
      <c r="H22" s="85">
        <v>86</v>
      </c>
      <c r="I22" s="3">
        <v>90</v>
      </c>
      <c r="J22" s="85">
        <v>92</v>
      </c>
      <c r="K22" s="85">
        <v>91</v>
      </c>
      <c r="L22" s="85">
        <v>87</v>
      </c>
      <c r="M22" s="3">
        <v>80</v>
      </c>
      <c r="N22" s="85">
        <v>74</v>
      </c>
      <c r="O22" s="85">
        <v>67</v>
      </c>
    </row>
    <row r="23" spans="2:15" x14ac:dyDescent="0.25">
      <c r="B23" s="9" t="str">
        <v>Kansas City</v>
      </c>
      <c r="C23" s="3" t="str">
        <f>INDEX(Data1!$B$2:$B$51,MATCH(B23,Data1!$A$2:$A$51,0))</f>
        <v>Missouri</v>
      </c>
      <c r="D23" s="84">
        <v>40</v>
      </c>
      <c r="E23" s="85">
        <v>45</v>
      </c>
      <c r="F23" s="85">
        <v>56</v>
      </c>
      <c r="G23" s="85">
        <v>67</v>
      </c>
      <c r="H23" s="85">
        <v>76</v>
      </c>
      <c r="I23" s="85">
        <v>85</v>
      </c>
      <c r="J23" s="84">
        <v>90</v>
      </c>
      <c r="K23" s="85">
        <v>89</v>
      </c>
      <c r="L23" s="84">
        <v>80</v>
      </c>
      <c r="M23" s="85">
        <v>68</v>
      </c>
      <c r="N23" s="85">
        <v>54</v>
      </c>
      <c r="O23" s="85">
        <v>42</v>
      </c>
    </row>
    <row r="24" spans="2:15" x14ac:dyDescent="0.25">
      <c r="B24" s="9" t="str">
        <v>Las Vegas</v>
      </c>
      <c r="C24" s="3" t="str">
        <f>INDEX(Data1!$B$2:$B$51,MATCH(B24,Data1!$A$2:$A$51,0))</f>
        <v>Nevada</v>
      </c>
      <c r="D24" s="85">
        <v>58</v>
      </c>
      <c r="E24" s="85">
        <v>63</v>
      </c>
      <c r="F24" s="84">
        <v>70</v>
      </c>
      <c r="G24" s="85">
        <v>78</v>
      </c>
      <c r="H24" s="85">
        <v>89</v>
      </c>
      <c r="I24" s="85">
        <v>99</v>
      </c>
      <c r="J24" s="84">
        <v>104</v>
      </c>
      <c r="K24" s="84">
        <v>102</v>
      </c>
      <c r="L24" s="85">
        <v>94</v>
      </c>
      <c r="M24" s="85">
        <v>81</v>
      </c>
      <c r="N24" s="85">
        <v>66</v>
      </c>
      <c r="O24" s="85">
        <v>57</v>
      </c>
    </row>
    <row r="25" spans="2:15" x14ac:dyDescent="0.25">
      <c r="B25" s="9" t="str">
        <v>Los Angeles</v>
      </c>
      <c r="C25" s="3" t="str">
        <f>INDEX(Data1!$B$2:$B$51,MATCH(B25,Data1!$A$2:$A$51,0))</f>
        <v>California</v>
      </c>
      <c r="D25" s="85">
        <v>68</v>
      </c>
      <c r="E25" s="85">
        <v>69</v>
      </c>
      <c r="F25" s="84">
        <v>70</v>
      </c>
      <c r="G25" s="85">
        <v>73</v>
      </c>
      <c r="H25" s="85">
        <v>75</v>
      </c>
      <c r="I25" s="85">
        <v>78</v>
      </c>
      <c r="J25" s="85">
        <v>83</v>
      </c>
      <c r="K25" s="85">
        <v>84</v>
      </c>
      <c r="L25" s="85">
        <v>83</v>
      </c>
      <c r="M25" s="85">
        <v>79</v>
      </c>
      <c r="N25" s="85">
        <v>73</v>
      </c>
      <c r="O25" s="85">
        <v>68</v>
      </c>
    </row>
    <row r="26" spans="2:15" x14ac:dyDescent="0.25">
      <c r="B26" s="9" t="str">
        <v>Louisville</v>
      </c>
      <c r="C26" s="3" t="str">
        <f>INDEX(Data1!$B$2:$B$51,MATCH(B26,Data1!$A$2:$A$51,0))</f>
        <v>Kentucky</v>
      </c>
      <c r="D26" s="85">
        <v>43</v>
      </c>
      <c r="E26" s="85">
        <v>48</v>
      </c>
      <c r="F26" s="85">
        <v>58</v>
      </c>
      <c r="G26" s="85">
        <v>69</v>
      </c>
      <c r="H26" s="85">
        <v>77</v>
      </c>
      <c r="I26" s="85">
        <v>85</v>
      </c>
      <c r="J26" s="85">
        <v>89</v>
      </c>
      <c r="K26" s="85">
        <v>88</v>
      </c>
      <c r="L26" s="85">
        <v>82</v>
      </c>
      <c r="M26" s="84">
        <v>70</v>
      </c>
      <c r="N26" s="85">
        <v>58</v>
      </c>
      <c r="O26" s="85">
        <v>46</v>
      </c>
    </row>
    <row r="27" spans="2:15" x14ac:dyDescent="0.25">
      <c r="B27" s="9" t="str">
        <v>Memphis</v>
      </c>
      <c r="C27" s="3" t="str">
        <f>INDEX(Data1!$B$2:$B$51,MATCH(B27,Data1!$A$2:$A$51,0))</f>
        <v>Tennessee</v>
      </c>
      <c r="D27" s="84">
        <v>50</v>
      </c>
      <c r="E27" s="85">
        <v>55</v>
      </c>
      <c r="F27" s="85">
        <v>64</v>
      </c>
      <c r="G27" s="85">
        <v>73</v>
      </c>
      <c r="H27" s="85">
        <v>81</v>
      </c>
      <c r="I27" s="85">
        <v>89</v>
      </c>
      <c r="J27" s="85">
        <v>92</v>
      </c>
      <c r="K27" s="85">
        <v>91</v>
      </c>
      <c r="L27" s="85">
        <v>85</v>
      </c>
      <c r="M27" s="85">
        <v>74</v>
      </c>
      <c r="N27" s="85">
        <v>63</v>
      </c>
      <c r="O27" s="85">
        <v>52</v>
      </c>
    </row>
    <row r="28" spans="2:15" x14ac:dyDescent="0.25">
      <c r="B28" s="9" t="str">
        <v>Miami</v>
      </c>
      <c r="C28" s="3" t="str">
        <f>INDEX(Data1!$B$2:$B$51,MATCH(B28,Data1!$A$2:$A$51,0))</f>
        <v>Florida</v>
      </c>
      <c r="D28" s="85">
        <v>76</v>
      </c>
      <c r="E28" s="85">
        <v>78</v>
      </c>
      <c r="F28" s="84">
        <v>80</v>
      </c>
      <c r="G28" s="85">
        <v>83</v>
      </c>
      <c r="H28" s="85">
        <v>87</v>
      </c>
      <c r="I28" s="84">
        <v>90</v>
      </c>
      <c r="J28" s="85">
        <v>91</v>
      </c>
      <c r="K28" s="85">
        <v>91</v>
      </c>
      <c r="L28" s="85">
        <v>89</v>
      </c>
      <c r="M28" s="85">
        <v>86</v>
      </c>
      <c r="N28" s="85">
        <v>82</v>
      </c>
      <c r="O28" s="85">
        <v>78</v>
      </c>
    </row>
    <row r="29" spans="2:15" x14ac:dyDescent="0.25">
      <c r="B29" s="9" t="str">
        <v>Milwaukee</v>
      </c>
      <c r="C29" s="3" t="str">
        <f>INDEX(Data1!$B$2:$B$51,MATCH(B29,Data1!$A$2:$A$51,0))</f>
        <v>Wisconsin</v>
      </c>
      <c r="D29" s="85">
        <v>29</v>
      </c>
      <c r="E29" s="85">
        <v>33</v>
      </c>
      <c r="F29" s="85">
        <v>42</v>
      </c>
      <c r="G29" s="85">
        <v>54</v>
      </c>
      <c r="H29" s="85">
        <v>65</v>
      </c>
      <c r="I29" s="85">
        <v>75</v>
      </c>
      <c r="J29" s="84">
        <v>80</v>
      </c>
      <c r="K29" s="85">
        <v>79</v>
      </c>
      <c r="L29" s="85">
        <v>71</v>
      </c>
      <c r="M29" s="85">
        <v>59</v>
      </c>
      <c r="N29" s="85">
        <v>46</v>
      </c>
      <c r="O29" s="85">
        <v>33</v>
      </c>
    </row>
    <row r="30" spans="2:15" x14ac:dyDescent="0.25">
      <c r="B30" s="9" t="str">
        <v>Minneapolis</v>
      </c>
      <c r="C30" s="3" t="str">
        <f>INDEX(Data1!$B$2:$B$51,MATCH(B30,Data1!$A$2:$A$51,0))</f>
        <v>Minnesota</v>
      </c>
      <c r="D30" s="85">
        <v>24</v>
      </c>
      <c r="E30" s="85">
        <v>29</v>
      </c>
      <c r="F30" s="85">
        <v>41</v>
      </c>
      <c r="G30" s="85">
        <v>58</v>
      </c>
      <c r="H30" s="85">
        <v>69</v>
      </c>
      <c r="I30" s="85">
        <v>79</v>
      </c>
      <c r="J30" s="85">
        <v>83</v>
      </c>
      <c r="K30" s="85">
        <v>81</v>
      </c>
      <c r="L30" s="85">
        <v>72</v>
      </c>
      <c r="M30" s="85">
        <v>58</v>
      </c>
      <c r="N30" s="85">
        <v>41</v>
      </c>
      <c r="O30" s="85">
        <v>27</v>
      </c>
    </row>
    <row r="31" spans="2:15" x14ac:dyDescent="0.25">
      <c r="B31" s="9" t="str">
        <v>Nashville</v>
      </c>
      <c r="C31" s="3" t="str">
        <f>INDEX(Data1!$B$2:$B$51,MATCH(B31,Data1!$A$2:$A$51,0))</f>
        <v>Tennessee</v>
      </c>
      <c r="D31" s="85">
        <v>47</v>
      </c>
      <c r="E31" s="85">
        <v>52</v>
      </c>
      <c r="F31" s="85">
        <v>61</v>
      </c>
      <c r="G31" s="85">
        <v>71</v>
      </c>
      <c r="H31" s="85">
        <v>78</v>
      </c>
      <c r="I31" s="85">
        <v>86</v>
      </c>
      <c r="J31" s="85">
        <v>89</v>
      </c>
      <c r="K31" s="85">
        <v>89</v>
      </c>
      <c r="L31" s="85">
        <v>82</v>
      </c>
      <c r="M31" s="85">
        <v>72</v>
      </c>
      <c r="N31" s="84">
        <v>60</v>
      </c>
      <c r="O31" s="84">
        <v>50</v>
      </c>
    </row>
    <row r="32" spans="2:15" x14ac:dyDescent="0.25">
      <c r="B32" s="9" t="str">
        <v>New Orleans</v>
      </c>
      <c r="C32" s="3" t="str">
        <f>INDEX(Data1!$B$2:$B$51,MATCH(B32,Data1!$A$2:$A$51,0))</f>
        <v>Louisiana</v>
      </c>
      <c r="D32" s="85">
        <v>62</v>
      </c>
      <c r="E32" s="85">
        <v>65</v>
      </c>
      <c r="F32" s="85">
        <v>72</v>
      </c>
      <c r="G32" s="85">
        <v>78</v>
      </c>
      <c r="H32" s="85">
        <v>85</v>
      </c>
      <c r="I32" s="84">
        <v>90</v>
      </c>
      <c r="J32" s="85">
        <v>91</v>
      </c>
      <c r="K32" s="85">
        <v>91</v>
      </c>
      <c r="L32" s="85">
        <v>88</v>
      </c>
      <c r="M32" s="84">
        <v>80</v>
      </c>
      <c r="N32" s="85">
        <v>72</v>
      </c>
      <c r="O32" s="85">
        <v>64</v>
      </c>
    </row>
    <row r="33" spans="2:15" x14ac:dyDescent="0.25">
      <c r="B33" s="9" t="str">
        <v>New York</v>
      </c>
      <c r="C33" s="3" t="str">
        <f>INDEX(Data1!$B$2:$B$51,MATCH(B33,Data1!$A$2:$A$51,0))</f>
        <v>New York</v>
      </c>
      <c r="D33" s="85">
        <v>38</v>
      </c>
      <c r="E33" s="85">
        <v>42</v>
      </c>
      <c r="F33" s="84">
        <v>50</v>
      </c>
      <c r="G33" s="85">
        <v>61</v>
      </c>
      <c r="H33" s="85">
        <v>71</v>
      </c>
      <c r="I33" s="85">
        <v>79</v>
      </c>
      <c r="J33" s="85">
        <v>84</v>
      </c>
      <c r="K33" s="85">
        <v>83</v>
      </c>
      <c r="L33" s="85">
        <v>75</v>
      </c>
      <c r="M33" s="85">
        <v>64</v>
      </c>
      <c r="N33" s="85">
        <v>54</v>
      </c>
      <c r="O33" s="85">
        <v>43</v>
      </c>
    </row>
    <row r="34" spans="2:15" x14ac:dyDescent="0.25">
      <c r="B34" s="9" t="str">
        <v>Oklahoma City</v>
      </c>
      <c r="C34" s="3" t="str">
        <f>INDEX(Data1!$B$2:$B$51,MATCH(B34,Data1!$A$2:$A$51,0))</f>
        <v>Oklahoma</v>
      </c>
      <c r="D34" s="84">
        <v>50</v>
      </c>
      <c r="E34" s="85">
        <v>55</v>
      </c>
      <c r="F34" s="85">
        <v>63</v>
      </c>
      <c r="G34" s="85">
        <v>72</v>
      </c>
      <c r="H34" s="84">
        <v>80</v>
      </c>
      <c r="I34" s="85">
        <v>88</v>
      </c>
      <c r="J34" s="85">
        <v>94</v>
      </c>
      <c r="K34" s="85">
        <v>93</v>
      </c>
      <c r="L34" s="85">
        <v>85</v>
      </c>
      <c r="M34" s="85">
        <v>73</v>
      </c>
      <c r="N34" s="85">
        <v>62</v>
      </c>
      <c r="O34" s="85">
        <v>51</v>
      </c>
    </row>
    <row r="35" spans="2:15" x14ac:dyDescent="0.25">
      <c r="B35" s="9" t="str">
        <v>Orlando</v>
      </c>
      <c r="C35" s="3" t="str">
        <f>INDEX(Data1!$B$2:$B$51,MATCH(B35,Data1!$A$2:$A$51,0))</f>
        <v>Florida</v>
      </c>
      <c r="D35" s="85">
        <v>71</v>
      </c>
      <c r="E35" s="85">
        <v>74</v>
      </c>
      <c r="F35" s="85">
        <v>78</v>
      </c>
      <c r="G35" s="85">
        <v>83</v>
      </c>
      <c r="H35" s="85">
        <v>88</v>
      </c>
      <c r="I35" s="85">
        <v>91</v>
      </c>
      <c r="J35" s="85">
        <v>92</v>
      </c>
      <c r="K35" s="85">
        <v>92</v>
      </c>
      <c r="L35" s="84">
        <v>90</v>
      </c>
      <c r="M35" s="85">
        <v>85</v>
      </c>
      <c r="N35" s="85">
        <v>78</v>
      </c>
      <c r="O35" s="85">
        <v>73</v>
      </c>
    </row>
    <row r="36" spans="2:15" x14ac:dyDescent="0.25">
      <c r="B36" s="9" t="str">
        <v>Philadelphia</v>
      </c>
      <c r="C36" s="3" t="str">
        <f>INDEX(Data1!$B$2:$B$51,MATCH(B36,Data1!$A$2:$A$51,0))</f>
        <v>Pennsylvania</v>
      </c>
      <c r="D36" s="84">
        <v>40</v>
      </c>
      <c r="E36" s="85">
        <v>44</v>
      </c>
      <c r="F36" s="85">
        <v>53</v>
      </c>
      <c r="G36" s="85">
        <v>64</v>
      </c>
      <c r="H36" s="85">
        <v>74</v>
      </c>
      <c r="I36" s="85">
        <v>83</v>
      </c>
      <c r="J36" s="85">
        <v>87</v>
      </c>
      <c r="K36" s="85">
        <v>85</v>
      </c>
      <c r="L36" s="85">
        <v>78</v>
      </c>
      <c r="M36" s="85">
        <v>67</v>
      </c>
      <c r="N36" s="85">
        <v>56</v>
      </c>
      <c r="O36" s="85">
        <v>45</v>
      </c>
    </row>
    <row r="37" spans="2:15" x14ac:dyDescent="0.25">
      <c r="B37" s="9" t="str">
        <v>Phoenix</v>
      </c>
      <c r="C37" s="3" t="str">
        <f>INDEX(Data1!$B$2:$B$51,MATCH(B37,Data1!$A$2:$A$51,0))</f>
        <v>Arizona</v>
      </c>
      <c r="D37" s="85">
        <v>69</v>
      </c>
      <c r="E37" s="85">
        <v>72</v>
      </c>
      <c r="F37" s="85">
        <v>78</v>
      </c>
      <c r="G37" s="85">
        <v>86</v>
      </c>
      <c r="H37" s="85">
        <v>95</v>
      </c>
      <c r="I37" s="84">
        <v>104</v>
      </c>
      <c r="J37" s="84">
        <v>106</v>
      </c>
      <c r="K37" s="84">
        <v>104</v>
      </c>
      <c r="L37" s="84">
        <v>100</v>
      </c>
      <c r="M37" s="85">
        <v>89</v>
      </c>
      <c r="N37" s="85">
        <v>76</v>
      </c>
      <c r="O37" s="85">
        <v>67</v>
      </c>
    </row>
    <row r="38" spans="2:15" x14ac:dyDescent="0.25">
      <c r="B38" s="9" t="str">
        <v>Pittsburgh</v>
      </c>
      <c r="C38" s="3" t="str">
        <f>INDEX(Data1!$B$2:$B$51,MATCH(B38,Data1!$A$2:$A$51,0))</f>
        <v>Pennsylvania</v>
      </c>
      <c r="D38" s="85">
        <v>36</v>
      </c>
      <c r="E38" s="85">
        <v>39</v>
      </c>
      <c r="F38" s="85">
        <v>49</v>
      </c>
      <c r="G38" s="85">
        <v>62</v>
      </c>
      <c r="H38" s="85">
        <v>71</v>
      </c>
      <c r="I38" s="85">
        <v>79</v>
      </c>
      <c r="J38" s="85">
        <v>83</v>
      </c>
      <c r="K38" s="85">
        <v>81</v>
      </c>
      <c r="L38" s="85">
        <v>74</v>
      </c>
      <c r="M38" s="85">
        <v>63</v>
      </c>
      <c r="N38" s="85">
        <v>51</v>
      </c>
      <c r="O38" s="85">
        <v>39</v>
      </c>
    </row>
    <row r="39" spans="2:15" x14ac:dyDescent="0.25">
      <c r="B39" s="9" t="str">
        <v>Portland</v>
      </c>
      <c r="C39" s="3" t="str">
        <f>INDEX(Data1!$B$2:$B$51,MATCH(B39,Data1!$A$2:$A$51,0))</f>
        <v>Oregon</v>
      </c>
      <c r="D39" s="85">
        <v>47</v>
      </c>
      <c r="E39" s="85">
        <v>51</v>
      </c>
      <c r="F39" s="85">
        <v>57</v>
      </c>
      <c r="G39" s="85">
        <v>62</v>
      </c>
      <c r="H39" s="85">
        <v>69</v>
      </c>
      <c r="I39" s="85">
        <v>73</v>
      </c>
      <c r="J39" s="85">
        <v>81</v>
      </c>
      <c r="K39" s="85">
        <v>81</v>
      </c>
      <c r="L39" s="85">
        <v>75</v>
      </c>
      <c r="M39" s="85">
        <v>64</v>
      </c>
      <c r="N39" s="85">
        <v>52</v>
      </c>
      <c r="O39" s="85">
        <v>45</v>
      </c>
    </row>
    <row r="40" spans="2:15" x14ac:dyDescent="0.25">
      <c r="B40" s="9" t="str">
        <v>Providence</v>
      </c>
      <c r="C40" s="3" t="str">
        <f>INDEX(Data1!$B$2:$B$51,MATCH(B40,Data1!$A$2:$A$51,0))</f>
        <v>Rhode Island</v>
      </c>
      <c r="D40" s="85">
        <v>37</v>
      </c>
      <c r="E40" s="84">
        <v>40</v>
      </c>
      <c r="F40" s="85">
        <v>48</v>
      </c>
      <c r="G40" s="85">
        <v>59</v>
      </c>
      <c r="H40" s="85">
        <v>68</v>
      </c>
      <c r="I40" s="85">
        <v>78</v>
      </c>
      <c r="J40" s="85">
        <v>83</v>
      </c>
      <c r="K40" s="85">
        <v>81</v>
      </c>
      <c r="L40" s="85">
        <v>74</v>
      </c>
      <c r="M40" s="85">
        <v>63</v>
      </c>
      <c r="N40" s="85">
        <v>53</v>
      </c>
      <c r="O40" s="85">
        <v>42</v>
      </c>
    </row>
    <row r="41" spans="2:15" x14ac:dyDescent="0.25">
      <c r="B41" s="9" t="str">
        <v>Raleigh</v>
      </c>
      <c r="C41" s="3" t="str">
        <f>INDEX(Data1!$B$2:$B$51,MATCH(B41,Data1!$A$2:$A$51,0))</f>
        <v>North Carolina</v>
      </c>
      <c r="D41" s="85">
        <v>51</v>
      </c>
      <c r="E41" s="85">
        <v>55</v>
      </c>
      <c r="F41" s="85">
        <v>63</v>
      </c>
      <c r="G41" s="85">
        <v>72</v>
      </c>
      <c r="H41" s="84">
        <v>80</v>
      </c>
      <c r="I41" s="85">
        <v>87</v>
      </c>
      <c r="J41" s="84">
        <v>90</v>
      </c>
      <c r="K41" s="85">
        <v>89</v>
      </c>
      <c r="L41" s="85">
        <v>82</v>
      </c>
      <c r="M41" s="85">
        <v>73</v>
      </c>
      <c r="N41" s="85">
        <v>63</v>
      </c>
      <c r="O41" s="85">
        <v>54</v>
      </c>
    </row>
    <row r="42" spans="2:15" x14ac:dyDescent="0.25">
      <c r="B42" s="9" t="str">
        <v>Richmond</v>
      </c>
      <c r="C42" s="3" t="str">
        <f>INDEX(Data1!$B$2:$B$51,MATCH(B42,Data1!$A$2:$A$51,0))</f>
        <v>Virginia</v>
      </c>
      <c r="D42" s="85">
        <v>47</v>
      </c>
      <c r="E42" s="85">
        <v>51</v>
      </c>
      <c r="F42" s="84">
        <v>60</v>
      </c>
      <c r="G42" s="84">
        <v>70</v>
      </c>
      <c r="H42" s="85">
        <v>78</v>
      </c>
      <c r="I42" s="85">
        <v>86</v>
      </c>
      <c r="J42" s="84">
        <v>90</v>
      </c>
      <c r="K42" s="85">
        <v>88</v>
      </c>
      <c r="L42" s="85">
        <v>81</v>
      </c>
      <c r="M42" s="85">
        <v>71</v>
      </c>
      <c r="N42" s="85">
        <v>61</v>
      </c>
      <c r="O42" s="85">
        <v>51</v>
      </c>
    </row>
    <row r="43" spans="2:15" x14ac:dyDescent="0.25">
      <c r="B43" s="9" t="str">
        <v>Riverside</v>
      </c>
      <c r="C43" s="3" t="str">
        <f>INDEX(Data1!$B$2:$B$51,MATCH(B43,Data1!$A$2:$A$51,0))</f>
        <v>California</v>
      </c>
      <c r="D43" s="85">
        <v>69</v>
      </c>
      <c r="E43" s="84">
        <v>70</v>
      </c>
      <c r="F43" s="85">
        <v>73</v>
      </c>
      <c r="G43" s="85">
        <v>78</v>
      </c>
      <c r="H43" s="85">
        <v>83</v>
      </c>
      <c r="I43" s="85">
        <v>89</v>
      </c>
      <c r="J43" s="85">
        <v>95</v>
      </c>
      <c r="K43" s="85">
        <v>96</v>
      </c>
      <c r="L43" s="85">
        <v>92</v>
      </c>
      <c r="M43" s="85">
        <v>83</v>
      </c>
      <c r="N43" s="85">
        <v>75</v>
      </c>
      <c r="O43" s="85">
        <v>69</v>
      </c>
    </row>
    <row r="44" spans="2:15" x14ac:dyDescent="0.25">
      <c r="B44" s="9" t="str">
        <v>Rochester</v>
      </c>
      <c r="C44" s="3" t="str">
        <f>INDEX(Data1!$B$2:$B$51,MATCH(B44,Data1!$A$2:$A$51,0))</f>
        <v>New York</v>
      </c>
      <c r="D44" s="85">
        <v>32</v>
      </c>
      <c r="E44" s="85">
        <v>34</v>
      </c>
      <c r="F44" s="85">
        <v>43</v>
      </c>
      <c r="G44" s="85">
        <v>56</v>
      </c>
      <c r="H44" s="85">
        <v>68</v>
      </c>
      <c r="I44" s="85">
        <v>77</v>
      </c>
      <c r="J44" s="85">
        <v>81</v>
      </c>
      <c r="K44" s="85">
        <v>79</v>
      </c>
      <c r="L44" s="85">
        <v>72</v>
      </c>
      <c r="M44" s="84">
        <v>60</v>
      </c>
      <c r="N44" s="85">
        <v>48</v>
      </c>
      <c r="O44" s="85">
        <v>37</v>
      </c>
    </row>
    <row r="45" spans="2:15" x14ac:dyDescent="0.25">
      <c r="B45" s="9" t="str">
        <v>Sacramento</v>
      </c>
      <c r="C45" s="3" t="str">
        <f>INDEX(Data1!$B$2:$B$51,MATCH(B45,Data1!$A$2:$A$51,0))</f>
        <v>California</v>
      </c>
      <c r="D45" s="85">
        <v>54</v>
      </c>
      <c r="E45" s="84">
        <v>60</v>
      </c>
      <c r="F45" s="85">
        <v>65</v>
      </c>
      <c r="G45" s="85">
        <v>71</v>
      </c>
      <c r="H45" s="84">
        <v>80</v>
      </c>
      <c r="I45" s="85">
        <v>87</v>
      </c>
      <c r="J45" s="85">
        <v>92</v>
      </c>
      <c r="K45" s="85">
        <v>91</v>
      </c>
      <c r="L45" s="85">
        <v>87</v>
      </c>
      <c r="M45" s="85">
        <v>78</v>
      </c>
      <c r="N45" s="85">
        <v>64</v>
      </c>
      <c r="O45" s="85">
        <v>54</v>
      </c>
    </row>
    <row r="46" spans="2:15" x14ac:dyDescent="0.25">
      <c r="B46" s="9" t="str">
        <v>Salt Lake City</v>
      </c>
      <c r="C46" s="3" t="str">
        <f>INDEX(Data1!$B$2:$B$51,MATCH(B46,Data1!$A$2:$A$51,0))</f>
        <v>Utah</v>
      </c>
      <c r="D46" s="85">
        <v>37</v>
      </c>
      <c r="E46" s="85">
        <v>43</v>
      </c>
      <c r="F46" s="85">
        <v>54</v>
      </c>
      <c r="G46" s="85">
        <v>62</v>
      </c>
      <c r="H46" s="85">
        <v>72</v>
      </c>
      <c r="I46" s="85">
        <v>83</v>
      </c>
      <c r="J46" s="85">
        <v>93</v>
      </c>
      <c r="K46" s="85">
        <v>91</v>
      </c>
      <c r="L46" s="85">
        <v>79</v>
      </c>
      <c r="M46" s="85">
        <v>65</v>
      </c>
      <c r="N46" s="85">
        <v>49</v>
      </c>
      <c r="O46" s="85">
        <v>38</v>
      </c>
    </row>
    <row r="47" spans="2:15" x14ac:dyDescent="0.25">
      <c r="B47" s="9" t="str">
        <v>San Antonio</v>
      </c>
      <c r="C47" s="3" t="str">
        <f>INDEX(Data1!$B$2:$B$51,MATCH(B47,Data1!$A$2:$A$51,0))</f>
        <v>Texas</v>
      </c>
      <c r="D47" s="85">
        <v>63</v>
      </c>
      <c r="E47" s="85">
        <v>67</v>
      </c>
      <c r="F47" s="85">
        <v>74</v>
      </c>
      <c r="G47" s="85">
        <v>81</v>
      </c>
      <c r="H47" s="85">
        <v>87</v>
      </c>
      <c r="I47" s="85">
        <v>92</v>
      </c>
      <c r="J47" s="85">
        <v>95</v>
      </c>
      <c r="K47" s="85">
        <v>96</v>
      </c>
      <c r="L47" s="84">
        <v>90</v>
      </c>
      <c r="M47" s="85">
        <v>82</v>
      </c>
      <c r="N47" s="85">
        <v>72</v>
      </c>
      <c r="O47" s="85">
        <v>64</v>
      </c>
    </row>
    <row r="48" spans="2:15" x14ac:dyDescent="0.25">
      <c r="B48" s="9" t="str">
        <v>San Diego</v>
      </c>
      <c r="C48" s="3" t="str">
        <f>INDEX(Data1!$B$2:$B$51,MATCH(B48,Data1!$A$2:$A$51,0))</f>
        <v>California</v>
      </c>
      <c r="D48" s="85">
        <v>65</v>
      </c>
      <c r="E48" s="85">
        <v>65</v>
      </c>
      <c r="F48" s="85">
        <v>66</v>
      </c>
      <c r="G48" s="85">
        <v>68</v>
      </c>
      <c r="H48" s="85">
        <v>69</v>
      </c>
      <c r="I48" s="85">
        <v>71</v>
      </c>
      <c r="J48" s="85">
        <v>75</v>
      </c>
      <c r="K48" s="85">
        <v>76</v>
      </c>
      <c r="L48" s="85">
        <v>76</v>
      </c>
      <c r="M48" s="85">
        <v>73</v>
      </c>
      <c r="N48" s="85">
        <v>69</v>
      </c>
      <c r="O48" s="85">
        <v>65</v>
      </c>
    </row>
    <row r="49" spans="2:15" x14ac:dyDescent="0.25">
      <c r="B49" s="9" t="str">
        <v>San Francisco</v>
      </c>
      <c r="C49" s="3" t="str">
        <f>INDEX(Data1!$B$2:$B$51,MATCH(B49,Data1!$A$2:$A$51,0))</f>
        <v>California</v>
      </c>
      <c r="D49" s="85">
        <v>57</v>
      </c>
      <c r="E49" s="84">
        <v>60</v>
      </c>
      <c r="F49" s="85">
        <v>62</v>
      </c>
      <c r="G49" s="85">
        <v>63</v>
      </c>
      <c r="H49" s="85">
        <v>64</v>
      </c>
      <c r="I49" s="85">
        <v>66</v>
      </c>
      <c r="J49" s="85">
        <v>67</v>
      </c>
      <c r="K49" s="85">
        <v>68</v>
      </c>
      <c r="L49" s="84">
        <v>70</v>
      </c>
      <c r="M49" s="85">
        <v>69</v>
      </c>
      <c r="N49" s="85">
        <v>63</v>
      </c>
      <c r="O49" s="85">
        <v>57</v>
      </c>
    </row>
    <row r="50" spans="2:15" x14ac:dyDescent="0.25">
      <c r="B50" s="9" t="str">
        <v>San Jose</v>
      </c>
      <c r="C50" s="3" t="str">
        <f>INDEX(Data1!$B$2:$B$51,MATCH(B50,Data1!$A$2:$A$51,0))</f>
        <v>California</v>
      </c>
      <c r="D50" s="85">
        <v>58</v>
      </c>
      <c r="E50" s="85">
        <v>62</v>
      </c>
      <c r="F50" s="85">
        <v>66</v>
      </c>
      <c r="G50" s="85">
        <v>69</v>
      </c>
      <c r="H50" s="85">
        <v>74</v>
      </c>
      <c r="I50" s="85">
        <v>79</v>
      </c>
      <c r="J50" s="85">
        <v>82</v>
      </c>
      <c r="K50" s="85">
        <v>82</v>
      </c>
      <c r="L50" s="84">
        <v>80</v>
      </c>
      <c r="M50" s="85">
        <v>74</v>
      </c>
      <c r="N50" s="85">
        <v>64</v>
      </c>
      <c r="O50" s="85">
        <v>58</v>
      </c>
    </row>
    <row r="51" spans="2:15" x14ac:dyDescent="0.25">
      <c r="B51" s="9" t="str">
        <v>Seattle</v>
      </c>
      <c r="C51" s="3" t="str">
        <f>INDEX(Data1!$B$2:$B$51,MATCH(B51,Data1!$A$2:$A$51,0))</f>
        <v>Washington</v>
      </c>
      <c r="D51" s="85">
        <v>49</v>
      </c>
      <c r="E51" s="85">
        <v>51</v>
      </c>
      <c r="F51" s="85">
        <v>55</v>
      </c>
      <c r="G51" s="84">
        <v>60</v>
      </c>
      <c r="H51" s="85">
        <v>66</v>
      </c>
      <c r="I51" s="85">
        <v>71</v>
      </c>
      <c r="J51" s="85">
        <v>76</v>
      </c>
      <c r="K51" s="85">
        <v>76</v>
      </c>
      <c r="L51" s="85">
        <v>71</v>
      </c>
      <c r="M51" s="85">
        <v>61</v>
      </c>
      <c r="N51" s="85">
        <v>52</v>
      </c>
      <c r="O51" s="85">
        <v>47</v>
      </c>
    </row>
    <row r="52" spans="2:15" x14ac:dyDescent="0.25">
      <c r="B52" s="9" t="str">
        <v>St. Louis</v>
      </c>
      <c r="C52" s="3" t="str">
        <f>INDEX(Data1!$B$2:$B$51,MATCH(B52,Data1!$A$2:$A$51,0))</f>
        <v>Missouri</v>
      </c>
      <c r="D52" s="84">
        <v>40</v>
      </c>
      <c r="E52" s="85">
        <v>45</v>
      </c>
      <c r="F52" s="85">
        <v>56</v>
      </c>
      <c r="G52" s="85">
        <v>67</v>
      </c>
      <c r="H52" s="85">
        <v>76</v>
      </c>
      <c r="I52" s="85">
        <v>85</v>
      </c>
      <c r="J52" s="85">
        <v>89</v>
      </c>
      <c r="K52" s="85">
        <v>88</v>
      </c>
      <c r="L52" s="84">
        <v>80</v>
      </c>
      <c r="M52" s="85">
        <v>69</v>
      </c>
      <c r="N52" s="85">
        <v>56</v>
      </c>
      <c r="O52" s="85">
        <v>43</v>
      </c>
    </row>
    <row r="53" spans="2:15" x14ac:dyDescent="0.25">
      <c r="B53" s="9" t="str">
        <v>Tampa</v>
      </c>
      <c r="C53" s="3" t="str">
        <f>INDEX(Data1!$B$2:$B$51,MATCH(B53,Data1!$A$2:$A$51,0))</f>
        <v>Florida</v>
      </c>
      <c r="D53" s="84">
        <v>70</v>
      </c>
      <c r="E53" s="85">
        <v>73</v>
      </c>
      <c r="F53" s="85">
        <v>76</v>
      </c>
      <c r="G53" s="85">
        <v>81</v>
      </c>
      <c r="H53" s="85">
        <v>87</v>
      </c>
      <c r="I53" s="84">
        <v>90</v>
      </c>
      <c r="J53" s="84">
        <v>90</v>
      </c>
      <c r="K53" s="84">
        <v>90</v>
      </c>
      <c r="L53" s="85">
        <v>89</v>
      </c>
      <c r="M53" s="85">
        <v>84</v>
      </c>
      <c r="N53" s="85">
        <v>78</v>
      </c>
      <c r="O53" s="85">
        <v>72</v>
      </c>
    </row>
    <row r="54" spans="2:15" x14ac:dyDescent="0.25">
      <c r="B54" s="10" t="str">
        <v>Virginia Beach</v>
      </c>
      <c r="C54" s="3" t="str">
        <f>INDEX(Data1!$B$2:$B$51,MATCH(B54,Data1!$A$2:$A$51,0))</f>
        <v>Virginia</v>
      </c>
      <c r="D54" s="85">
        <v>48</v>
      </c>
      <c r="E54" s="85">
        <v>51</v>
      </c>
      <c r="F54" s="85">
        <v>58</v>
      </c>
      <c r="G54" s="85">
        <v>68</v>
      </c>
      <c r="H54" s="85">
        <v>75</v>
      </c>
      <c r="I54" s="85">
        <v>84</v>
      </c>
      <c r="J54" s="85">
        <v>87</v>
      </c>
      <c r="K54" s="85">
        <v>85</v>
      </c>
      <c r="L54" s="85">
        <v>79</v>
      </c>
      <c r="M54" s="84">
        <v>70</v>
      </c>
      <c r="N54" s="85">
        <v>61</v>
      </c>
      <c r="O54" s="85">
        <v>52</v>
      </c>
    </row>
    <row r="55" spans="2:15" x14ac:dyDescent="0.25">
      <c r="B55" s="10" t="s">
        <v>682</v>
      </c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25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425245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314215</v>
      </c>
      <c r="O57" s="31">
        <v>268310</v>
      </c>
    </row>
  </sheetData>
  <phoneticPr fontId="12" type="noConversion"/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29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5" x14ac:dyDescent="0.25"/>
  <cols>
    <col min="2" max="3" width="20.7109375" customWidth="1"/>
  </cols>
  <sheetData>
    <row r="3" spans="2:15" x14ac:dyDescent="0.2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5">
      <c r="B5" s="8" t="str">
        <f t="array" ref="B5:B54">ListCity</f>
        <v>Atlanta</v>
      </c>
      <c r="C5" s="8" t="s">
        <v>112</v>
      </c>
      <c r="D5" s="86">
        <v>34</v>
      </c>
      <c r="E5" s="86">
        <v>38</v>
      </c>
      <c r="F5" s="86">
        <v>44</v>
      </c>
      <c r="G5" s="86">
        <v>52</v>
      </c>
      <c r="H5" s="7">
        <v>60</v>
      </c>
      <c r="I5" s="86">
        <v>68</v>
      </c>
      <c r="J5" s="86">
        <v>71</v>
      </c>
      <c r="K5" s="86">
        <v>71</v>
      </c>
      <c r="L5" s="86">
        <v>65</v>
      </c>
      <c r="M5" s="86">
        <v>54</v>
      </c>
      <c r="N5" s="86">
        <v>45</v>
      </c>
      <c r="O5" s="86">
        <v>37</v>
      </c>
    </row>
    <row r="6" spans="2:15" x14ac:dyDescent="0.25">
      <c r="B6" s="9" t="str">
        <v>Austin</v>
      </c>
      <c r="C6" s="9" t="s">
        <v>123</v>
      </c>
      <c r="D6" s="86">
        <v>42</v>
      </c>
      <c r="E6" s="86">
        <v>45</v>
      </c>
      <c r="F6" s="86">
        <v>51</v>
      </c>
      <c r="G6" s="86">
        <v>59</v>
      </c>
      <c r="H6" s="86">
        <v>67</v>
      </c>
      <c r="I6" s="86">
        <v>72</v>
      </c>
      <c r="J6" s="86">
        <v>74</v>
      </c>
      <c r="K6" s="86">
        <v>75</v>
      </c>
      <c r="L6" s="86">
        <v>69</v>
      </c>
      <c r="M6" s="86">
        <v>61</v>
      </c>
      <c r="N6" s="86">
        <v>51</v>
      </c>
      <c r="O6" s="86">
        <v>42</v>
      </c>
    </row>
    <row r="7" spans="2:15" x14ac:dyDescent="0.25">
      <c r="B7" s="9" t="str">
        <v>Baltimore</v>
      </c>
      <c r="C7" s="9" t="s">
        <v>134</v>
      </c>
      <c r="D7" s="86">
        <v>24</v>
      </c>
      <c r="E7" s="86">
        <v>27</v>
      </c>
      <c r="F7" s="86">
        <v>34</v>
      </c>
      <c r="G7" s="86">
        <v>43</v>
      </c>
      <c r="H7" s="86">
        <v>52</v>
      </c>
      <c r="I7" s="86">
        <v>62</v>
      </c>
      <c r="J7" s="86">
        <v>67</v>
      </c>
      <c r="K7" s="86">
        <v>65</v>
      </c>
      <c r="L7" s="86">
        <v>58</v>
      </c>
      <c r="M7" s="86">
        <v>45</v>
      </c>
      <c r="N7" s="86">
        <v>37</v>
      </c>
      <c r="O7" s="86">
        <v>28</v>
      </c>
    </row>
    <row r="8" spans="2:15" x14ac:dyDescent="0.25">
      <c r="B8" s="9" t="str">
        <v>Birmingham</v>
      </c>
      <c r="C8" s="9" t="s">
        <v>146</v>
      </c>
      <c r="D8" s="86">
        <v>34</v>
      </c>
      <c r="E8" s="86">
        <v>37</v>
      </c>
      <c r="F8" s="86">
        <v>44</v>
      </c>
      <c r="G8" s="86">
        <v>51</v>
      </c>
      <c r="H8" s="7">
        <v>60</v>
      </c>
      <c r="I8" s="86">
        <v>68</v>
      </c>
      <c r="J8" s="86">
        <v>71</v>
      </c>
      <c r="K8" s="86">
        <v>71</v>
      </c>
      <c r="L8" s="86">
        <v>64</v>
      </c>
      <c r="M8" s="86">
        <v>53</v>
      </c>
      <c r="N8" s="86">
        <v>44</v>
      </c>
      <c r="O8" s="86">
        <v>36</v>
      </c>
    </row>
    <row r="9" spans="2:15" x14ac:dyDescent="0.25">
      <c r="B9" s="9" t="str">
        <v>Boston</v>
      </c>
      <c r="C9" s="9" t="s">
        <v>157</v>
      </c>
      <c r="D9" s="86">
        <v>22</v>
      </c>
      <c r="E9" s="86">
        <v>25</v>
      </c>
      <c r="F9" s="86">
        <v>31</v>
      </c>
      <c r="G9" s="86">
        <v>41</v>
      </c>
      <c r="H9" s="7">
        <v>50</v>
      </c>
      <c r="I9" s="7">
        <v>60</v>
      </c>
      <c r="J9" s="86">
        <v>65</v>
      </c>
      <c r="K9" s="86">
        <v>65</v>
      </c>
      <c r="L9" s="86">
        <v>57</v>
      </c>
      <c r="M9" s="86">
        <v>47</v>
      </c>
      <c r="N9" s="86">
        <v>38</v>
      </c>
      <c r="O9" s="86">
        <v>28</v>
      </c>
    </row>
    <row r="10" spans="2:15" x14ac:dyDescent="0.25">
      <c r="B10" s="9" t="str">
        <v>Buffalo</v>
      </c>
      <c r="C10" s="9" t="s">
        <v>1</v>
      </c>
      <c r="D10" s="86">
        <v>19</v>
      </c>
      <c r="E10" s="86">
        <v>19</v>
      </c>
      <c r="F10" s="86">
        <v>26</v>
      </c>
      <c r="G10" s="86">
        <v>37</v>
      </c>
      <c r="H10" s="86">
        <v>47</v>
      </c>
      <c r="I10" s="86">
        <v>57</v>
      </c>
      <c r="J10" s="86">
        <v>62</v>
      </c>
      <c r="K10" s="86">
        <v>61</v>
      </c>
      <c r="L10" s="86">
        <v>53</v>
      </c>
      <c r="M10" s="86">
        <v>43</v>
      </c>
      <c r="N10" s="86">
        <v>34</v>
      </c>
      <c r="O10" s="86">
        <v>24</v>
      </c>
    </row>
    <row r="11" spans="2:15" x14ac:dyDescent="0.25">
      <c r="B11" s="9" t="str">
        <v>Charlotte</v>
      </c>
      <c r="C11" s="9" t="s">
        <v>176</v>
      </c>
      <c r="D11" s="7">
        <v>30</v>
      </c>
      <c r="E11" s="86">
        <v>33</v>
      </c>
      <c r="F11" s="86">
        <v>39</v>
      </c>
      <c r="G11" s="86">
        <v>47</v>
      </c>
      <c r="H11" s="86">
        <v>56</v>
      </c>
      <c r="I11" s="86">
        <v>65</v>
      </c>
      <c r="J11" s="86">
        <v>68</v>
      </c>
      <c r="K11" s="86">
        <v>67</v>
      </c>
      <c r="L11" s="7">
        <v>60</v>
      </c>
      <c r="M11" s="86">
        <v>49</v>
      </c>
      <c r="N11" s="86">
        <v>39</v>
      </c>
      <c r="O11" s="86">
        <v>32</v>
      </c>
    </row>
    <row r="12" spans="2:15" x14ac:dyDescent="0.25">
      <c r="B12" s="9" t="str">
        <v>Chicago</v>
      </c>
      <c r="C12" s="9" t="s">
        <v>186</v>
      </c>
      <c r="D12" s="86">
        <v>17</v>
      </c>
      <c r="E12" s="7">
        <v>20</v>
      </c>
      <c r="F12" s="86">
        <v>29</v>
      </c>
      <c r="G12" s="86">
        <v>39</v>
      </c>
      <c r="H12" s="86">
        <v>48</v>
      </c>
      <c r="I12" s="86">
        <v>58</v>
      </c>
      <c r="J12" s="86">
        <v>64</v>
      </c>
      <c r="K12" s="86">
        <v>63</v>
      </c>
      <c r="L12" s="86">
        <v>54</v>
      </c>
      <c r="M12" s="86">
        <v>43</v>
      </c>
      <c r="N12" s="86">
        <v>32</v>
      </c>
      <c r="O12" s="86">
        <v>21</v>
      </c>
    </row>
    <row r="13" spans="2:15" x14ac:dyDescent="0.25">
      <c r="B13" s="9" t="str">
        <v>Cincinnati</v>
      </c>
      <c r="C13" s="9" t="s">
        <v>195</v>
      </c>
      <c r="D13" s="86">
        <v>22</v>
      </c>
      <c r="E13" s="86">
        <v>25</v>
      </c>
      <c r="F13" s="86">
        <v>33</v>
      </c>
      <c r="G13" s="86">
        <v>42</v>
      </c>
      <c r="H13" s="86">
        <v>52</v>
      </c>
      <c r="I13" s="86">
        <v>61</v>
      </c>
      <c r="J13" s="86">
        <v>65</v>
      </c>
      <c r="K13" s="86">
        <v>63</v>
      </c>
      <c r="L13" s="86">
        <v>55</v>
      </c>
      <c r="M13" s="86">
        <v>43</v>
      </c>
      <c r="N13" s="86">
        <v>34</v>
      </c>
      <c r="O13" s="86">
        <v>26</v>
      </c>
    </row>
    <row r="14" spans="2:15" x14ac:dyDescent="0.25">
      <c r="B14" s="9" t="str">
        <v>Cleveland</v>
      </c>
      <c r="C14" s="9" t="s">
        <v>195</v>
      </c>
      <c r="D14" s="86">
        <v>22</v>
      </c>
      <c r="E14" s="86">
        <v>24</v>
      </c>
      <c r="F14" s="7">
        <v>30</v>
      </c>
      <c r="G14" s="7">
        <v>40</v>
      </c>
      <c r="H14" s="7">
        <v>50</v>
      </c>
      <c r="I14" s="7">
        <v>60</v>
      </c>
      <c r="J14" s="86">
        <v>64</v>
      </c>
      <c r="K14" s="86">
        <v>63</v>
      </c>
      <c r="L14" s="86">
        <v>56</v>
      </c>
      <c r="M14" s="86">
        <v>45</v>
      </c>
      <c r="N14" s="86">
        <v>37</v>
      </c>
      <c r="O14" s="86">
        <v>26</v>
      </c>
    </row>
    <row r="15" spans="2:15" x14ac:dyDescent="0.25">
      <c r="B15" s="9" t="str">
        <v>Columbus</v>
      </c>
      <c r="C15" s="9" t="s">
        <v>195</v>
      </c>
      <c r="D15" s="86">
        <v>23</v>
      </c>
      <c r="E15" s="86">
        <v>25</v>
      </c>
      <c r="F15" s="86">
        <v>33</v>
      </c>
      <c r="G15" s="86">
        <v>43</v>
      </c>
      <c r="H15" s="86">
        <v>52</v>
      </c>
      <c r="I15" s="86">
        <v>62</v>
      </c>
      <c r="J15" s="86">
        <v>66</v>
      </c>
      <c r="K15" s="86">
        <v>64</v>
      </c>
      <c r="L15" s="86">
        <v>57</v>
      </c>
      <c r="M15" s="86">
        <v>45</v>
      </c>
      <c r="N15" s="86">
        <v>36</v>
      </c>
      <c r="O15" s="86">
        <v>27</v>
      </c>
    </row>
    <row r="16" spans="2:15" x14ac:dyDescent="0.25">
      <c r="B16" s="9" t="str">
        <v>Dallas</v>
      </c>
      <c r="C16" s="9" t="s">
        <v>123</v>
      </c>
      <c r="D16" s="86">
        <v>37</v>
      </c>
      <c r="E16" s="86">
        <v>41</v>
      </c>
      <c r="F16" s="86">
        <v>49</v>
      </c>
      <c r="G16" s="86">
        <v>56</v>
      </c>
      <c r="H16" s="86">
        <v>65</v>
      </c>
      <c r="I16" s="86">
        <v>73</v>
      </c>
      <c r="J16" s="86">
        <v>77</v>
      </c>
      <c r="K16" s="86">
        <v>77</v>
      </c>
      <c r="L16" s="86">
        <v>69</v>
      </c>
      <c r="M16" s="86">
        <v>58</v>
      </c>
      <c r="N16" s="86">
        <v>48</v>
      </c>
      <c r="O16" s="86">
        <v>39</v>
      </c>
    </row>
    <row r="17" spans="2:15" x14ac:dyDescent="0.25">
      <c r="B17" s="9" t="str">
        <v>Denver</v>
      </c>
      <c r="C17" s="9" t="s">
        <v>234</v>
      </c>
      <c r="D17" s="86">
        <v>17</v>
      </c>
      <c r="E17" s="7">
        <v>20</v>
      </c>
      <c r="F17" s="86">
        <v>26</v>
      </c>
      <c r="G17" s="86">
        <v>34</v>
      </c>
      <c r="H17" s="86">
        <v>44</v>
      </c>
      <c r="I17" s="86">
        <v>53</v>
      </c>
      <c r="J17" s="86">
        <v>59</v>
      </c>
      <c r="K17" s="86">
        <v>57</v>
      </c>
      <c r="L17" s="86">
        <v>48</v>
      </c>
      <c r="M17" s="86">
        <v>36</v>
      </c>
      <c r="N17" s="86">
        <v>25</v>
      </c>
      <c r="O17" s="86">
        <v>17</v>
      </c>
    </row>
    <row r="18" spans="2:15" x14ac:dyDescent="0.25">
      <c r="B18" s="9" t="str">
        <v>Detroit</v>
      </c>
      <c r="C18" s="9" t="s">
        <v>245</v>
      </c>
      <c r="D18" s="86">
        <v>19</v>
      </c>
      <c r="E18" s="86">
        <v>21</v>
      </c>
      <c r="F18" s="86">
        <v>29</v>
      </c>
      <c r="G18" s="86">
        <v>39</v>
      </c>
      <c r="H18" s="86">
        <v>49</v>
      </c>
      <c r="I18" s="7">
        <v>60</v>
      </c>
      <c r="J18" s="86">
        <v>64</v>
      </c>
      <c r="K18" s="86">
        <v>63</v>
      </c>
      <c r="L18" s="86">
        <v>55</v>
      </c>
      <c r="M18" s="86">
        <v>43</v>
      </c>
      <c r="N18" s="86">
        <v>34</v>
      </c>
      <c r="O18" s="86">
        <v>24</v>
      </c>
    </row>
    <row r="19" spans="2:15" x14ac:dyDescent="0.25">
      <c r="B19" s="9" t="str">
        <v>Hartford</v>
      </c>
      <c r="C19" s="9" t="s">
        <v>251</v>
      </c>
      <c r="D19" s="86">
        <v>18</v>
      </c>
      <c r="E19" s="86">
        <v>21</v>
      </c>
      <c r="F19" s="86">
        <v>28</v>
      </c>
      <c r="G19" s="86">
        <v>38</v>
      </c>
      <c r="H19" s="86">
        <v>48</v>
      </c>
      <c r="I19" s="86">
        <v>57</v>
      </c>
      <c r="J19" s="86">
        <v>63</v>
      </c>
      <c r="K19" s="86">
        <v>61</v>
      </c>
      <c r="L19" s="86">
        <v>53</v>
      </c>
      <c r="M19" s="86">
        <v>41</v>
      </c>
      <c r="N19" s="86">
        <v>33</v>
      </c>
      <c r="O19" s="86">
        <v>23</v>
      </c>
    </row>
    <row r="20" spans="2:15" x14ac:dyDescent="0.25">
      <c r="B20" s="9" t="str">
        <v>Houston</v>
      </c>
      <c r="C20" s="9" t="s">
        <v>123</v>
      </c>
      <c r="D20" s="86">
        <v>43</v>
      </c>
      <c r="E20" s="86">
        <v>47</v>
      </c>
      <c r="F20" s="86">
        <v>53</v>
      </c>
      <c r="G20" s="86">
        <v>59</v>
      </c>
      <c r="H20" s="86">
        <v>68</v>
      </c>
      <c r="I20" s="86">
        <v>73</v>
      </c>
      <c r="J20" s="86">
        <v>75</v>
      </c>
      <c r="K20" s="86">
        <v>75</v>
      </c>
      <c r="L20" s="7">
        <v>70</v>
      </c>
      <c r="M20" s="86">
        <v>61</v>
      </c>
      <c r="N20" s="86">
        <v>52</v>
      </c>
      <c r="O20" s="86">
        <v>45</v>
      </c>
    </row>
    <row r="21" spans="2:15" x14ac:dyDescent="0.25">
      <c r="B21" s="9" t="str">
        <v>Indianapolis</v>
      </c>
      <c r="C21" s="9" t="s">
        <v>270</v>
      </c>
      <c r="D21" s="86">
        <v>21</v>
      </c>
      <c r="E21" s="86">
        <v>24</v>
      </c>
      <c r="F21" s="86">
        <v>33</v>
      </c>
      <c r="G21" s="86">
        <v>43</v>
      </c>
      <c r="H21" s="86">
        <v>53</v>
      </c>
      <c r="I21" s="86">
        <v>62</v>
      </c>
      <c r="J21" s="86">
        <v>66</v>
      </c>
      <c r="K21" s="86">
        <v>64</v>
      </c>
      <c r="L21" s="86">
        <v>56</v>
      </c>
      <c r="M21" s="86">
        <v>45</v>
      </c>
      <c r="N21" s="86">
        <v>35</v>
      </c>
      <c r="O21" s="86">
        <v>24</v>
      </c>
    </row>
    <row r="22" spans="2:15" x14ac:dyDescent="0.25">
      <c r="B22" s="9" t="str">
        <v>Jacksonville</v>
      </c>
      <c r="C22" s="9" t="s">
        <v>278</v>
      </c>
      <c r="D22" s="86">
        <v>41</v>
      </c>
      <c r="E22" s="86">
        <v>45</v>
      </c>
      <c r="F22" s="7">
        <v>50</v>
      </c>
      <c r="G22" s="86">
        <v>55</v>
      </c>
      <c r="H22" s="86">
        <v>63</v>
      </c>
      <c r="I22" s="7">
        <v>70</v>
      </c>
      <c r="J22" s="86">
        <v>73</v>
      </c>
      <c r="K22" s="86">
        <v>73</v>
      </c>
      <c r="L22" s="7">
        <v>70</v>
      </c>
      <c r="M22" s="86">
        <v>61</v>
      </c>
      <c r="N22" s="86">
        <v>51</v>
      </c>
      <c r="O22" s="86">
        <v>44</v>
      </c>
    </row>
    <row r="23" spans="2:15" x14ac:dyDescent="0.25">
      <c r="B23" s="9" t="str">
        <v>Kansas City</v>
      </c>
      <c r="C23" s="9" t="s">
        <v>287</v>
      </c>
      <c r="D23" s="86">
        <v>22</v>
      </c>
      <c r="E23" s="86">
        <v>26</v>
      </c>
      <c r="F23" s="86">
        <v>36</v>
      </c>
      <c r="G23" s="86">
        <v>47</v>
      </c>
      <c r="H23" s="86">
        <v>57</v>
      </c>
      <c r="I23" s="86">
        <v>67</v>
      </c>
      <c r="J23" s="86">
        <v>72</v>
      </c>
      <c r="K23" s="7">
        <v>70</v>
      </c>
      <c r="L23" s="86">
        <v>61</v>
      </c>
      <c r="M23" s="86">
        <v>49</v>
      </c>
      <c r="N23" s="86">
        <v>37</v>
      </c>
      <c r="O23" s="86">
        <v>26</v>
      </c>
    </row>
    <row r="24" spans="2:15" x14ac:dyDescent="0.25">
      <c r="B24" s="9" t="str">
        <v>Las Vegas</v>
      </c>
      <c r="C24" s="9" t="s">
        <v>295</v>
      </c>
      <c r="D24" s="86">
        <v>39</v>
      </c>
      <c r="E24" s="86">
        <v>43</v>
      </c>
      <c r="F24" s="86">
        <v>49</v>
      </c>
      <c r="G24" s="86">
        <v>56</v>
      </c>
      <c r="H24" s="86">
        <v>66</v>
      </c>
      <c r="I24" s="86">
        <v>75</v>
      </c>
      <c r="J24" s="86">
        <v>81</v>
      </c>
      <c r="K24" s="86">
        <v>79</v>
      </c>
      <c r="L24" s="86">
        <v>71</v>
      </c>
      <c r="M24" s="86">
        <v>59</v>
      </c>
      <c r="N24" s="86">
        <v>47</v>
      </c>
      <c r="O24" s="86">
        <v>39</v>
      </c>
    </row>
    <row r="25" spans="2:15" x14ac:dyDescent="0.25">
      <c r="B25" s="9" t="str">
        <v>Los Angeles</v>
      </c>
      <c r="C25" s="9" t="s">
        <v>304</v>
      </c>
      <c r="D25" s="86">
        <v>48</v>
      </c>
      <c r="E25" s="86">
        <v>49</v>
      </c>
      <c r="F25" s="86">
        <v>51</v>
      </c>
      <c r="G25" s="86">
        <v>54</v>
      </c>
      <c r="H25" s="86">
        <v>57</v>
      </c>
      <c r="I25" s="7">
        <v>60</v>
      </c>
      <c r="J25" s="86">
        <v>64</v>
      </c>
      <c r="K25" s="86">
        <v>64</v>
      </c>
      <c r="L25" s="86">
        <v>63</v>
      </c>
      <c r="M25" s="86">
        <v>59</v>
      </c>
      <c r="N25" s="86">
        <v>52</v>
      </c>
      <c r="O25" s="86">
        <v>48</v>
      </c>
    </row>
    <row r="26" spans="2:15" x14ac:dyDescent="0.25">
      <c r="B26" s="9" t="str">
        <v>Louisville</v>
      </c>
      <c r="C26" s="9" t="s">
        <v>311</v>
      </c>
      <c r="D26" s="86">
        <v>27</v>
      </c>
      <c r="E26" s="7">
        <v>30</v>
      </c>
      <c r="F26" s="86">
        <v>38</v>
      </c>
      <c r="G26" s="86">
        <v>47</v>
      </c>
      <c r="H26" s="86">
        <v>57</v>
      </c>
      <c r="I26" s="86">
        <v>66</v>
      </c>
      <c r="J26" s="7">
        <v>70</v>
      </c>
      <c r="K26" s="86">
        <v>69</v>
      </c>
      <c r="L26" s="86">
        <v>61</v>
      </c>
      <c r="M26" s="86">
        <v>49</v>
      </c>
      <c r="N26" s="7">
        <v>40</v>
      </c>
      <c r="O26" s="7">
        <v>30</v>
      </c>
    </row>
    <row r="27" spans="2:15" x14ac:dyDescent="0.25">
      <c r="B27" s="9" t="str">
        <v>Memphis</v>
      </c>
      <c r="C27" s="9" t="s">
        <v>319</v>
      </c>
      <c r="D27" s="86">
        <v>33</v>
      </c>
      <c r="E27" s="86">
        <v>36</v>
      </c>
      <c r="F27" s="86">
        <v>44</v>
      </c>
      <c r="G27" s="86">
        <v>53</v>
      </c>
      <c r="H27" s="86">
        <v>62</v>
      </c>
      <c r="I27" s="7">
        <v>70</v>
      </c>
      <c r="J27" s="86">
        <v>74</v>
      </c>
      <c r="K27" s="86">
        <v>73</v>
      </c>
      <c r="L27" s="86">
        <v>65</v>
      </c>
      <c r="M27" s="86">
        <v>54</v>
      </c>
      <c r="N27" s="86">
        <v>44</v>
      </c>
      <c r="O27" s="86">
        <v>35</v>
      </c>
    </row>
    <row r="28" spans="2:15" x14ac:dyDescent="0.25">
      <c r="B28" s="9" t="str">
        <v>Miami</v>
      </c>
      <c r="C28" s="9" t="s">
        <v>278</v>
      </c>
      <c r="D28" s="7">
        <v>60</v>
      </c>
      <c r="E28" s="86">
        <v>62</v>
      </c>
      <c r="F28" s="86">
        <v>65</v>
      </c>
      <c r="G28" s="86">
        <v>68</v>
      </c>
      <c r="H28" s="86">
        <v>73</v>
      </c>
      <c r="I28" s="86">
        <v>76</v>
      </c>
      <c r="J28" s="86">
        <v>77</v>
      </c>
      <c r="K28" s="86">
        <v>77</v>
      </c>
      <c r="L28" s="86">
        <v>77</v>
      </c>
      <c r="M28" s="86">
        <v>74</v>
      </c>
      <c r="N28" s="86">
        <v>68</v>
      </c>
      <c r="O28" s="86">
        <v>63</v>
      </c>
    </row>
    <row r="29" spans="2:15" x14ac:dyDescent="0.25">
      <c r="B29" s="9" t="str">
        <v>Milwaukee</v>
      </c>
      <c r="C29" s="9" t="s">
        <v>336</v>
      </c>
      <c r="D29" s="86">
        <v>16</v>
      </c>
      <c r="E29" s="86">
        <v>19</v>
      </c>
      <c r="F29" s="86">
        <v>28</v>
      </c>
      <c r="G29" s="86">
        <v>37</v>
      </c>
      <c r="H29" s="86">
        <v>47</v>
      </c>
      <c r="I29" s="86">
        <v>57</v>
      </c>
      <c r="J29" s="86">
        <v>64</v>
      </c>
      <c r="K29" s="86">
        <v>63</v>
      </c>
      <c r="L29" s="86">
        <v>55</v>
      </c>
      <c r="M29" s="86">
        <v>43</v>
      </c>
      <c r="N29" s="86">
        <v>32</v>
      </c>
      <c r="O29" s="7">
        <v>20</v>
      </c>
    </row>
    <row r="30" spans="2:15" x14ac:dyDescent="0.25">
      <c r="B30" s="9" t="str">
        <v>Minneapolis</v>
      </c>
      <c r="C30" s="9" t="s">
        <v>344</v>
      </c>
      <c r="D30" s="86">
        <v>8</v>
      </c>
      <c r="E30" s="86">
        <v>13</v>
      </c>
      <c r="F30" s="86">
        <v>24</v>
      </c>
      <c r="G30" s="86">
        <v>37</v>
      </c>
      <c r="H30" s="86">
        <v>49</v>
      </c>
      <c r="I30" s="86">
        <v>59</v>
      </c>
      <c r="J30" s="86">
        <v>64</v>
      </c>
      <c r="K30" s="86">
        <v>62</v>
      </c>
      <c r="L30" s="86">
        <v>52</v>
      </c>
      <c r="M30" s="7">
        <v>40</v>
      </c>
      <c r="N30" s="86">
        <v>26</v>
      </c>
      <c r="O30" s="86">
        <v>12</v>
      </c>
    </row>
    <row r="31" spans="2:15" x14ac:dyDescent="0.25">
      <c r="B31" s="9" t="str">
        <v>Nashville</v>
      </c>
      <c r="C31" s="9" t="s">
        <v>319</v>
      </c>
      <c r="D31" s="86">
        <v>28</v>
      </c>
      <c r="E31" s="86">
        <v>32</v>
      </c>
      <c r="F31" s="86">
        <v>39</v>
      </c>
      <c r="G31" s="86">
        <v>48</v>
      </c>
      <c r="H31" s="86">
        <v>57</v>
      </c>
      <c r="I31" s="86">
        <v>65</v>
      </c>
      <c r="J31" s="7">
        <v>70</v>
      </c>
      <c r="K31" s="86">
        <v>68</v>
      </c>
      <c r="L31" s="86">
        <v>61</v>
      </c>
      <c r="M31" s="86">
        <v>49</v>
      </c>
      <c r="N31" s="86">
        <v>39</v>
      </c>
      <c r="O31" s="86">
        <v>31</v>
      </c>
    </row>
    <row r="32" spans="2:15" x14ac:dyDescent="0.25">
      <c r="B32" s="9" t="str">
        <v>New Orleans</v>
      </c>
      <c r="C32" s="9" t="s">
        <v>361</v>
      </c>
      <c r="D32" s="86">
        <v>45</v>
      </c>
      <c r="E32" s="86">
        <v>48</v>
      </c>
      <c r="F32" s="86">
        <v>54</v>
      </c>
      <c r="G32" s="7">
        <v>60</v>
      </c>
      <c r="H32" s="86">
        <v>68</v>
      </c>
      <c r="I32" s="86">
        <v>74</v>
      </c>
      <c r="J32" s="86">
        <v>75</v>
      </c>
      <c r="K32" s="86">
        <v>75</v>
      </c>
      <c r="L32" s="86">
        <v>72</v>
      </c>
      <c r="M32" s="86">
        <v>63</v>
      </c>
      <c r="N32" s="86">
        <v>54</v>
      </c>
      <c r="O32" s="86">
        <v>47</v>
      </c>
    </row>
    <row r="33" spans="2:15" x14ac:dyDescent="0.25">
      <c r="B33" s="9" t="str">
        <v>New York</v>
      </c>
      <c r="C33" s="9" t="s">
        <v>1</v>
      </c>
      <c r="D33" s="86">
        <v>27</v>
      </c>
      <c r="E33" s="86">
        <v>29</v>
      </c>
      <c r="F33" s="86">
        <v>35</v>
      </c>
      <c r="G33" s="86">
        <v>45</v>
      </c>
      <c r="H33" s="86">
        <v>54</v>
      </c>
      <c r="I33" s="86">
        <v>64</v>
      </c>
      <c r="J33" s="86">
        <v>69</v>
      </c>
      <c r="K33" s="86">
        <v>68</v>
      </c>
      <c r="L33" s="86">
        <v>61</v>
      </c>
      <c r="M33" s="7">
        <v>50</v>
      </c>
      <c r="N33" s="86">
        <v>42</v>
      </c>
      <c r="O33" s="86">
        <v>32</v>
      </c>
    </row>
    <row r="34" spans="2:15" x14ac:dyDescent="0.25">
      <c r="B34" s="9" t="str">
        <v>Oklahoma City</v>
      </c>
      <c r="C34" s="9" t="s">
        <v>381</v>
      </c>
      <c r="D34" s="86">
        <v>29</v>
      </c>
      <c r="E34" s="86">
        <v>33</v>
      </c>
      <c r="F34" s="86">
        <v>41</v>
      </c>
      <c r="G34" s="7">
        <v>50</v>
      </c>
      <c r="H34" s="7">
        <v>60</v>
      </c>
      <c r="I34" s="86">
        <v>68</v>
      </c>
      <c r="J34" s="86">
        <v>72</v>
      </c>
      <c r="K34" s="86">
        <v>71</v>
      </c>
      <c r="L34" s="86">
        <v>63</v>
      </c>
      <c r="M34" s="86">
        <v>52</v>
      </c>
      <c r="N34" s="7">
        <v>40</v>
      </c>
      <c r="O34" s="86">
        <v>31</v>
      </c>
    </row>
    <row r="35" spans="2:15" x14ac:dyDescent="0.25">
      <c r="B35" s="9" t="str">
        <v>Orlando</v>
      </c>
      <c r="C35" s="9" t="s">
        <v>278</v>
      </c>
      <c r="D35" s="86">
        <v>49</v>
      </c>
      <c r="E35" s="86">
        <v>52</v>
      </c>
      <c r="F35" s="86">
        <v>56</v>
      </c>
      <c r="G35" s="7">
        <v>60</v>
      </c>
      <c r="H35" s="86">
        <v>66</v>
      </c>
      <c r="I35" s="86">
        <v>72</v>
      </c>
      <c r="J35" s="86">
        <v>74</v>
      </c>
      <c r="K35" s="86">
        <v>74</v>
      </c>
      <c r="L35" s="86">
        <v>73</v>
      </c>
      <c r="M35" s="86">
        <v>66</v>
      </c>
      <c r="N35" s="86">
        <v>59</v>
      </c>
      <c r="O35" s="86">
        <v>52</v>
      </c>
    </row>
    <row r="36" spans="2:15" x14ac:dyDescent="0.25">
      <c r="B36" s="9" t="str">
        <v>Philadelphia</v>
      </c>
      <c r="C36" s="9" t="s">
        <v>395</v>
      </c>
      <c r="D36" s="86">
        <v>26</v>
      </c>
      <c r="E36" s="86">
        <v>28</v>
      </c>
      <c r="F36" s="86">
        <v>34</v>
      </c>
      <c r="G36" s="86">
        <v>44</v>
      </c>
      <c r="H36" s="86">
        <v>54</v>
      </c>
      <c r="I36" s="86">
        <v>64</v>
      </c>
      <c r="J36" s="86">
        <v>69</v>
      </c>
      <c r="K36" s="86">
        <v>68</v>
      </c>
      <c r="L36" s="7">
        <v>60</v>
      </c>
      <c r="M36" s="86">
        <v>48</v>
      </c>
      <c r="N36" s="86">
        <v>39</v>
      </c>
      <c r="O36" s="7">
        <v>30</v>
      </c>
    </row>
    <row r="37" spans="2:15" x14ac:dyDescent="0.25">
      <c r="B37" s="9" t="str">
        <v>Phoenix</v>
      </c>
      <c r="C37" s="9" t="s">
        <v>404</v>
      </c>
      <c r="D37" s="86">
        <v>46</v>
      </c>
      <c r="E37" s="86">
        <v>49</v>
      </c>
      <c r="F37" s="86">
        <v>54</v>
      </c>
      <c r="G37" s="7">
        <v>60</v>
      </c>
      <c r="H37" s="86">
        <v>69</v>
      </c>
      <c r="I37" s="86">
        <v>77</v>
      </c>
      <c r="J37" s="86">
        <v>83</v>
      </c>
      <c r="K37" s="86">
        <v>82</v>
      </c>
      <c r="L37" s="86">
        <v>75</v>
      </c>
      <c r="M37" s="86">
        <v>64</v>
      </c>
      <c r="N37" s="86">
        <v>52</v>
      </c>
      <c r="O37" s="86">
        <v>45</v>
      </c>
    </row>
    <row r="38" spans="2:15" x14ac:dyDescent="0.25">
      <c r="B38" s="9" t="str">
        <v>Pittsburgh</v>
      </c>
      <c r="C38" s="9" t="s">
        <v>395</v>
      </c>
      <c r="D38" s="86">
        <v>21</v>
      </c>
      <c r="E38" s="86">
        <v>23</v>
      </c>
      <c r="F38" s="7">
        <v>30</v>
      </c>
      <c r="G38" s="7">
        <v>40</v>
      </c>
      <c r="H38" s="86">
        <v>49</v>
      </c>
      <c r="I38" s="86">
        <v>58</v>
      </c>
      <c r="J38" s="86">
        <v>63</v>
      </c>
      <c r="K38" s="86">
        <v>62</v>
      </c>
      <c r="L38" s="86">
        <v>54</v>
      </c>
      <c r="M38" s="86">
        <v>43</v>
      </c>
      <c r="N38" s="86">
        <v>35</v>
      </c>
      <c r="O38" s="86">
        <v>25</v>
      </c>
    </row>
    <row r="39" spans="2:15" x14ac:dyDescent="0.25">
      <c r="B39" s="9" t="str">
        <v>Portland</v>
      </c>
      <c r="C39" s="9" t="s">
        <v>418</v>
      </c>
      <c r="D39" s="86">
        <v>36</v>
      </c>
      <c r="E39" s="86">
        <v>37</v>
      </c>
      <c r="F39" s="86">
        <v>39</v>
      </c>
      <c r="G39" s="86">
        <v>43</v>
      </c>
      <c r="H39" s="86">
        <v>48</v>
      </c>
      <c r="I39" s="86">
        <v>52</v>
      </c>
      <c r="J39" s="86">
        <v>56</v>
      </c>
      <c r="K39" s="86">
        <v>57</v>
      </c>
      <c r="L39" s="86">
        <v>52</v>
      </c>
      <c r="M39" s="86">
        <v>46</v>
      </c>
      <c r="N39" s="86">
        <v>41</v>
      </c>
      <c r="O39" s="86">
        <v>35</v>
      </c>
    </row>
    <row r="40" spans="2:15" x14ac:dyDescent="0.25">
      <c r="B40" s="9" t="str">
        <v>Providence</v>
      </c>
      <c r="C40" s="9" t="s">
        <v>429</v>
      </c>
      <c r="D40" s="86">
        <v>21</v>
      </c>
      <c r="E40" s="86">
        <v>24</v>
      </c>
      <c r="F40" s="7">
        <v>30</v>
      </c>
      <c r="G40" s="7">
        <v>40</v>
      </c>
      <c r="H40" s="86">
        <v>49</v>
      </c>
      <c r="I40" s="86">
        <v>58</v>
      </c>
      <c r="J40" s="86">
        <v>64</v>
      </c>
      <c r="K40" s="86">
        <v>63</v>
      </c>
      <c r="L40" s="86">
        <v>55</v>
      </c>
      <c r="M40" s="86">
        <v>44</v>
      </c>
      <c r="N40" s="86">
        <v>36</v>
      </c>
      <c r="O40" s="86">
        <v>26</v>
      </c>
    </row>
    <row r="41" spans="2:15" x14ac:dyDescent="0.25">
      <c r="B41" s="9" t="str">
        <v>Raleigh</v>
      </c>
      <c r="C41" s="9" t="s">
        <v>176</v>
      </c>
      <c r="D41" s="7">
        <v>30</v>
      </c>
      <c r="E41" s="86">
        <v>32</v>
      </c>
      <c r="F41" s="86">
        <v>39</v>
      </c>
      <c r="G41" s="86">
        <v>48</v>
      </c>
      <c r="H41" s="86">
        <v>57</v>
      </c>
      <c r="I41" s="86">
        <v>66</v>
      </c>
      <c r="J41" s="86">
        <v>69</v>
      </c>
      <c r="K41" s="86">
        <v>68</v>
      </c>
      <c r="L41" s="86">
        <v>61</v>
      </c>
      <c r="M41" s="7">
        <v>50</v>
      </c>
      <c r="N41" s="86">
        <v>41</v>
      </c>
      <c r="O41" s="86">
        <v>33</v>
      </c>
    </row>
    <row r="42" spans="2:15" x14ac:dyDescent="0.25">
      <c r="B42" s="9" t="str">
        <v>Richmond</v>
      </c>
      <c r="C42" s="9" t="s">
        <v>438</v>
      </c>
      <c r="D42" s="86">
        <v>28</v>
      </c>
      <c r="E42" s="86">
        <v>31</v>
      </c>
      <c r="F42" s="86">
        <v>37</v>
      </c>
      <c r="G42" s="86">
        <v>46</v>
      </c>
      <c r="H42" s="86">
        <v>55</v>
      </c>
      <c r="I42" s="86">
        <v>65</v>
      </c>
      <c r="J42" s="86">
        <v>69</v>
      </c>
      <c r="K42" s="86">
        <v>67</v>
      </c>
      <c r="L42" s="7">
        <v>60</v>
      </c>
      <c r="M42" s="86">
        <v>48</v>
      </c>
      <c r="N42" s="86">
        <v>39</v>
      </c>
      <c r="O42" s="86">
        <v>31</v>
      </c>
    </row>
    <row r="43" spans="2:15" x14ac:dyDescent="0.25">
      <c r="B43" s="9" t="str">
        <v>Riverside</v>
      </c>
      <c r="C43" s="9" t="s">
        <v>304</v>
      </c>
      <c r="D43" s="86">
        <v>43</v>
      </c>
      <c r="E43" s="86">
        <v>45</v>
      </c>
      <c r="F43" s="86">
        <v>46</v>
      </c>
      <c r="G43" s="7">
        <v>50</v>
      </c>
      <c r="H43" s="86">
        <v>55</v>
      </c>
      <c r="I43" s="86">
        <v>59</v>
      </c>
      <c r="J43" s="86">
        <v>64</v>
      </c>
      <c r="K43" s="86">
        <v>65</v>
      </c>
      <c r="L43" s="86">
        <v>61</v>
      </c>
      <c r="M43" s="86">
        <v>55</v>
      </c>
      <c r="N43" s="86">
        <v>47</v>
      </c>
      <c r="O43" s="86">
        <v>42</v>
      </c>
    </row>
    <row r="44" spans="2:15" x14ac:dyDescent="0.25">
      <c r="B44" s="9" t="str">
        <v>Rochester</v>
      </c>
      <c r="C44" s="9" t="s">
        <v>1</v>
      </c>
      <c r="D44" s="86">
        <v>18</v>
      </c>
      <c r="E44" s="86">
        <v>19</v>
      </c>
      <c r="F44" s="86">
        <v>26</v>
      </c>
      <c r="G44" s="86">
        <v>37</v>
      </c>
      <c r="H44" s="86">
        <v>46</v>
      </c>
      <c r="I44" s="86">
        <v>56</v>
      </c>
      <c r="J44" s="86">
        <v>61</v>
      </c>
      <c r="K44" s="7">
        <v>60</v>
      </c>
      <c r="L44" s="86">
        <v>52</v>
      </c>
      <c r="M44" s="86">
        <v>42</v>
      </c>
      <c r="N44" s="86">
        <v>33</v>
      </c>
      <c r="O44" s="86">
        <v>24</v>
      </c>
    </row>
    <row r="45" spans="2:15" x14ac:dyDescent="0.25">
      <c r="B45" s="9" t="str">
        <v>Sacramento</v>
      </c>
      <c r="C45" s="9" t="s">
        <v>304</v>
      </c>
      <c r="D45" s="86">
        <v>39</v>
      </c>
      <c r="E45" s="86">
        <v>41</v>
      </c>
      <c r="F45" s="86">
        <v>44</v>
      </c>
      <c r="G45" s="86">
        <v>46</v>
      </c>
      <c r="H45" s="86">
        <v>51</v>
      </c>
      <c r="I45" s="86">
        <v>56</v>
      </c>
      <c r="J45" s="86">
        <v>58</v>
      </c>
      <c r="K45" s="86">
        <v>58</v>
      </c>
      <c r="L45" s="86">
        <v>56</v>
      </c>
      <c r="M45" s="7">
        <v>50</v>
      </c>
      <c r="N45" s="86">
        <v>43</v>
      </c>
      <c r="O45" s="86">
        <v>38</v>
      </c>
    </row>
    <row r="46" spans="2:15" x14ac:dyDescent="0.25">
      <c r="B46" s="9" t="str">
        <v>Salt Lake City</v>
      </c>
      <c r="C46" s="9" t="s">
        <v>468</v>
      </c>
      <c r="D46" s="86">
        <v>22</v>
      </c>
      <c r="E46" s="86">
        <v>25</v>
      </c>
      <c r="F46" s="86">
        <v>34</v>
      </c>
      <c r="G46" s="7">
        <v>40</v>
      </c>
      <c r="H46" s="86">
        <v>48</v>
      </c>
      <c r="I46" s="86">
        <v>56</v>
      </c>
      <c r="J46" s="86">
        <v>65</v>
      </c>
      <c r="K46" s="86">
        <v>63</v>
      </c>
      <c r="L46" s="86">
        <v>53</v>
      </c>
      <c r="M46" s="86">
        <v>41</v>
      </c>
      <c r="N46" s="86">
        <v>31</v>
      </c>
      <c r="O46" s="86">
        <v>23</v>
      </c>
    </row>
    <row r="47" spans="2:15" x14ac:dyDescent="0.25">
      <c r="B47" s="9" t="str">
        <v>San Antonio</v>
      </c>
      <c r="C47" s="9" t="s">
        <v>123</v>
      </c>
      <c r="D47" s="86">
        <v>41</v>
      </c>
      <c r="E47" s="86">
        <v>44</v>
      </c>
      <c r="F47" s="86">
        <v>51</v>
      </c>
      <c r="G47" s="86">
        <v>58</v>
      </c>
      <c r="H47" s="86">
        <v>67</v>
      </c>
      <c r="I47" s="86">
        <v>73</v>
      </c>
      <c r="J47" s="86">
        <v>75</v>
      </c>
      <c r="K47" s="86">
        <v>75</v>
      </c>
      <c r="L47" s="86">
        <v>69</v>
      </c>
      <c r="M47" s="7">
        <v>60</v>
      </c>
      <c r="N47" s="7">
        <v>50</v>
      </c>
      <c r="O47" s="86">
        <v>42</v>
      </c>
    </row>
    <row r="48" spans="2:15" x14ac:dyDescent="0.25">
      <c r="B48" s="9" t="str">
        <v>San Diego</v>
      </c>
      <c r="C48" s="9" t="s">
        <v>304</v>
      </c>
      <c r="D48" s="86">
        <v>49</v>
      </c>
      <c r="E48" s="86">
        <v>51</v>
      </c>
      <c r="F48" s="86">
        <v>53</v>
      </c>
      <c r="G48" s="86">
        <v>56</v>
      </c>
      <c r="H48" s="86">
        <v>59</v>
      </c>
      <c r="I48" s="86">
        <v>62</v>
      </c>
      <c r="J48" s="86">
        <v>65</v>
      </c>
      <c r="K48" s="86">
        <v>67</v>
      </c>
      <c r="L48" s="86">
        <v>65</v>
      </c>
      <c r="M48" s="86">
        <v>61</v>
      </c>
      <c r="N48" s="86">
        <v>54</v>
      </c>
      <c r="O48" s="86">
        <v>48</v>
      </c>
    </row>
    <row r="49" spans="2:15" x14ac:dyDescent="0.25">
      <c r="B49" s="9" t="str">
        <v>San Francisco</v>
      </c>
      <c r="C49" s="9" t="s">
        <v>304</v>
      </c>
      <c r="D49" s="86">
        <v>46</v>
      </c>
      <c r="E49" s="86">
        <v>48</v>
      </c>
      <c r="F49" s="86">
        <v>49</v>
      </c>
      <c r="G49" s="86">
        <v>49</v>
      </c>
      <c r="H49" s="86">
        <v>51</v>
      </c>
      <c r="I49" s="86">
        <v>53</v>
      </c>
      <c r="J49" s="86">
        <v>54</v>
      </c>
      <c r="K49" s="86">
        <v>55</v>
      </c>
      <c r="L49" s="86">
        <v>55</v>
      </c>
      <c r="M49" s="86">
        <v>54</v>
      </c>
      <c r="N49" s="7">
        <v>50</v>
      </c>
      <c r="O49" s="86">
        <v>46</v>
      </c>
    </row>
    <row r="50" spans="2:15" x14ac:dyDescent="0.25">
      <c r="B50" s="9" t="str">
        <v>San Jose</v>
      </c>
      <c r="C50" s="9" t="s">
        <v>304</v>
      </c>
      <c r="D50" s="86">
        <v>42</v>
      </c>
      <c r="E50" s="86">
        <v>45</v>
      </c>
      <c r="F50" s="86">
        <v>47</v>
      </c>
      <c r="G50" s="86">
        <v>49</v>
      </c>
      <c r="H50" s="86">
        <v>52</v>
      </c>
      <c r="I50" s="86">
        <v>56</v>
      </c>
      <c r="J50" s="86">
        <v>58</v>
      </c>
      <c r="K50" s="86">
        <v>58</v>
      </c>
      <c r="L50" s="86">
        <v>57</v>
      </c>
      <c r="M50" s="86">
        <v>53</v>
      </c>
      <c r="N50" s="86">
        <v>46</v>
      </c>
      <c r="O50" s="86">
        <v>42</v>
      </c>
    </row>
    <row r="51" spans="2:15" x14ac:dyDescent="0.25">
      <c r="B51" s="9" t="str">
        <v>Seattle</v>
      </c>
      <c r="C51" s="9" t="s">
        <v>513</v>
      </c>
      <c r="D51" s="86">
        <v>37</v>
      </c>
      <c r="E51" s="86">
        <v>37</v>
      </c>
      <c r="F51" s="7">
        <v>40</v>
      </c>
      <c r="G51" s="86">
        <v>43</v>
      </c>
      <c r="H51" s="86">
        <v>49</v>
      </c>
      <c r="I51" s="86">
        <v>53</v>
      </c>
      <c r="J51" s="86">
        <v>57</v>
      </c>
      <c r="K51" s="86">
        <v>57</v>
      </c>
      <c r="L51" s="86">
        <v>53</v>
      </c>
      <c r="M51" s="86">
        <v>47</v>
      </c>
      <c r="N51" s="86">
        <v>41</v>
      </c>
      <c r="O51" s="86">
        <v>36</v>
      </c>
    </row>
    <row r="52" spans="2:15" x14ac:dyDescent="0.25">
      <c r="B52" s="9" t="str">
        <v>St. Louis</v>
      </c>
      <c r="C52" s="9" t="s">
        <v>287</v>
      </c>
      <c r="D52" s="86">
        <v>24</v>
      </c>
      <c r="E52" s="86">
        <v>28</v>
      </c>
      <c r="F52" s="86">
        <v>37</v>
      </c>
      <c r="G52" s="86">
        <v>47</v>
      </c>
      <c r="H52" s="86">
        <v>57</v>
      </c>
      <c r="I52" s="86">
        <v>67</v>
      </c>
      <c r="J52" s="86">
        <v>71</v>
      </c>
      <c r="K52" s="86">
        <v>69</v>
      </c>
      <c r="L52" s="86">
        <v>61</v>
      </c>
      <c r="M52" s="86">
        <v>49</v>
      </c>
      <c r="N52" s="86">
        <v>38</v>
      </c>
      <c r="O52" s="86">
        <v>27</v>
      </c>
    </row>
    <row r="53" spans="2:15" x14ac:dyDescent="0.25">
      <c r="B53" s="9" t="str">
        <v>Tampa</v>
      </c>
      <c r="C53" s="9" t="s">
        <v>278</v>
      </c>
      <c r="D53" s="86">
        <v>52</v>
      </c>
      <c r="E53" s="86">
        <v>54</v>
      </c>
      <c r="F53" s="86">
        <v>58</v>
      </c>
      <c r="G53" s="86">
        <v>63</v>
      </c>
      <c r="H53" s="7">
        <v>70</v>
      </c>
      <c r="I53" s="86">
        <v>75</v>
      </c>
      <c r="J53" s="86">
        <v>76</v>
      </c>
      <c r="K53" s="86">
        <v>76</v>
      </c>
      <c r="L53" s="86">
        <v>75</v>
      </c>
      <c r="M53" s="86">
        <v>68</v>
      </c>
      <c r="N53" s="7">
        <v>60</v>
      </c>
      <c r="O53" s="86">
        <v>54</v>
      </c>
    </row>
    <row r="54" spans="2:15" x14ac:dyDescent="0.25">
      <c r="B54" s="10" t="str">
        <v>Virginia Beach</v>
      </c>
      <c r="C54" s="10" t="s">
        <v>438</v>
      </c>
      <c r="D54" s="86">
        <v>33</v>
      </c>
      <c r="E54" s="86">
        <v>34</v>
      </c>
      <c r="F54" s="86">
        <v>41</v>
      </c>
      <c r="G54" s="86">
        <v>49</v>
      </c>
      <c r="H54" s="86">
        <v>58</v>
      </c>
      <c r="I54" s="86">
        <v>67</v>
      </c>
      <c r="J54" s="86">
        <v>72</v>
      </c>
      <c r="K54" s="86">
        <v>71</v>
      </c>
      <c r="L54" s="86">
        <v>65</v>
      </c>
      <c r="M54" s="86">
        <v>54</v>
      </c>
      <c r="N54" s="86">
        <v>45</v>
      </c>
      <c r="O54" s="86">
        <v>36</v>
      </c>
    </row>
    <row r="55" spans="2:15" x14ac:dyDescent="0.25">
      <c r="B55" s="10" t="s">
        <v>678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25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1">
        <v>182849</v>
      </c>
    </row>
    <row r="62" spans="2:15" x14ac:dyDescent="0.25">
      <c r="D62">
        <f>MIN(CS_TableLow)</f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zoomScale="110" zoomScaleNormal="110" workbookViewId="0">
      <selection activeCell="E7" sqref="E7"/>
    </sheetView>
  </sheetViews>
  <sheetFormatPr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1" width="10.28515625" customWidth="1"/>
    <col min="12" max="12" width="14.5703125" customWidth="1"/>
    <col min="13" max="13" width="15.5703125" customWidth="1"/>
    <col min="14" max="14" width="10.28515625" customWidth="1"/>
    <col min="16" max="16" width="9.28515625" customWidth="1"/>
    <col min="18" max="18" width="9.28515625" customWidth="1"/>
  </cols>
  <sheetData>
    <row r="1" spans="1:14" x14ac:dyDescent="0.25">
      <c r="J1" s="81" t="s">
        <v>679</v>
      </c>
      <c r="K1" s="81"/>
      <c r="L1" s="81"/>
      <c r="M1" s="81"/>
      <c r="N1" s="81"/>
    </row>
    <row r="2" spans="1:14" x14ac:dyDescent="0.25">
      <c r="B2" s="22" t="s">
        <v>67</v>
      </c>
      <c r="C2" s="23"/>
      <c r="J2" s="81" t="s">
        <v>680</v>
      </c>
      <c r="K2" s="87" t="str">
        <f>$C$3</f>
        <v>Jun</v>
      </c>
      <c r="L2" s="81"/>
      <c r="M2" s="81"/>
      <c r="N2" s="81"/>
    </row>
    <row r="3" spans="1:14" x14ac:dyDescent="0.25">
      <c r="B3" s="24" t="s">
        <v>68</v>
      </c>
      <c r="C3" s="20" t="s">
        <v>58</v>
      </c>
      <c r="J3" s="81" t="s">
        <v>681</v>
      </c>
      <c r="K3" s="81" t="s">
        <v>692</v>
      </c>
      <c r="L3" s="81" t="s">
        <v>683</v>
      </c>
      <c r="M3" s="81" t="s">
        <v>693</v>
      </c>
      <c r="N3" s="81" t="s">
        <v>691</v>
      </c>
    </row>
    <row r="4" spans="1:14" x14ac:dyDescent="0.25">
      <c r="A4" s="15" t="s">
        <v>71</v>
      </c>
      <c r="B4" s="15" t="s">
        <v>0</v>
      </c>
      <c r="C4" s="15" t="s">
        <v>66</v>
      </c>
    </row>
    <row r="5" spans="1:14" x14ac:dyDescent="0.25">
      <c r="A5" s="27">
        <f t="array" ref="A5:A54">CS_Int</f>
        <v>1</v>
      </c>
      <c r="B5" s="19" t="str">
        <f t="shared" ref="B5:B36" ca="1" si="0">INDEX($J$5:$J$54,MATCH(A5,$N$5:$N$54,0))</f>
        <v>Phoenix</v>
      </c>
      <c r="C5" s="21">
        <f t="shared" ref="C5:C36" ca="1" si="1">OFFSET(INDEX($J$5:$J$54,MATCH(A5,$N$5:$N$54,0)),0,1)</f>
        <v>104</v>
      </c>
      <c r="J5" t="s">
        <v>8</v>
      </c>
      <c r="K5" s="83">
        <f ca="1">INDEX(SummaryHigh!$D$5:$O$54,MATCH($J5,SummaryHigh!$B$5:$B$54,0),COLUMN(INDIRECT($K$2,FALSE))-3)</f>
        <v>86</v>
      </c>
      <c r="L5" s="83">
        <f ca="1">COUNTIFS($K$5:$K$54,"&gt;="&amp;K5)</f>
        <v>21</v>
      </c>
      <c r="M5" s="83">
        <f ca="1">COUNTIFS($L$5:$L$54,L5,$J$5:$J$54,"&gt;="&amp;J5)</f>
        <v>4</v>
      </c>
      <c r="N5" s="83">
        <f ca="1">L5-M5+1</f>
        <v>18</v>
      </c>
    </row>
    <row r="6" spans="1:14" x14ac:dyDescent="0.25">
      <c r="A6" s="28">
        <v>2</v>
      </c>
      <c r="B6" s="19" t="str">
        <f t="shared" ca="1" si="0"/>
        <v>Las Vegas</v>
      </c>
      <c r="C6" s="21">
        <f t="shared" ca="1" si="1"/>
        <v>99</v>
      </c>
      <c r="J6" t="s">
        <v>34</v>
      </c>
      <c r="K6" s="83">
        <f ca="1">INDEX(SummaryHigh!$D$5:$O$54,MATCH($J6,SummaryHigh!$B$5:$B$54,0),COLUMN(INDIRECT($K$2,FALSE))-3)</f>
        <v>92</v>
      </c>
      <c r="L6" s="83">
        <f t="shared" ref="L6:L54" ca="1" si="2">COUNTIFS($K$5:$K$54,"&gt;="&amp;K6)</f>
        <v>5</v>
      </c>
      <c r="M6" s="83">
        <f t="shared" ref="M6:M54" ca="1" si="3">COUNTIFS($L$5:$L$54,L6,$J$5:$J$54,"&gt;="&amp;J6)</f>
        <v>3</v>
      </c>
      <c r="N6" s="83">
        <f t="shared" ref="N6:N54" ca="1" si="4">L6-M6+1</f>
        <v>3</v>
      </c>
    </row>
    <row r="7" spans="1:14" x14ac:dyDescent="0.25">
      <c r="A7" s="28">
        <v>3</v>
      </c>
      <c r="B7" s="19" t="str">
        <f t="shared" ca="1" si="0"/>
        <v>Austin</v>
      </c>
      <c r="C7" s="21">
        <f t="shared" ca="1" si="1"/>
        <v>92</v>
      </c>
      <c r="J7" t="s">
        <v>19</v>
      </c>
      <c r="K7" s="83">
        <f ca="1">INDEX(SummaryHigh!$D$5:$O$54,MATCH($J7,SummaryHigh!$B$5:$B$54,0),COLUMN(INDIRECT($K$2,FALSE))-3)</f>
        <v>83</v>
      </c>
      <c r="L7" s="83">
        <f t="shared" ca="1" si="2"/>
        <v>29</v>
      </c>
      <c r="M7" s="83">
        <f t="shared" ca="1" si="3"/>
        <v>4</v>
      </c>
      <c r="N7" s="83">
        <f t="shared" ca="1" si="4"/>
        <v>26</v>
      </c>
    </row>
    <row r="8" spans="1:14" x14ac:dyDescent="0.25">
      <c r="A8" s="28">
        <v>4</v>
      </c>
      <c r="B8" s="19" t="str">
        <f t="shared" ca="1" si="0"/>
        <v>Dallas</v>
      </c>
      <c r="C8" s="21">
        <f t="shared" ca="1" si="1"/>
        <v>92</v>
      </c>
      <c r="J8" t="s">
        <v>48</v>
      </c>
      <c r="K8" s="83">
        <f ca="1">INDEX(SummaryHigh!$D$5:$O$54,MATCH($J8,SummaryHigh!$B$5:$B$54,0),COLUMN(INDIRECT($K$2,FALSE))-3)</f>
        <v>88</v>
      </c>
      <c r="L8" s="83">
        <f t="shared" ca="1" si="2"/>
        <v>15</v>
      </c>
      <c r="M8" s="83">
        <f t="shared" ca="1" si="3"/>
        <v>2</v>
      </c>
      <c r="N8" s="83">
        <f t="shared" ca="1" si="4"/>
        <v>14</v>
      </c>
    </row>
    <row r="9" spans="1:14" x14ac:dyDescent="0.25">
      <c r="A9" s="28">
        <v>5</v>
      </c>
      <c r="B9" s="19" t="str">
        <f t="shared" ca="1" si="0"/>
        <v>San Antonio</v>
      </c>
      <c r="C9" s="21">
        <f t="shared" ca="1" si="1"/>
        <v>92</v>
      </c>
      <c r="J9" t="s">
        <v>9</v>
      </c>
      <c r="K9" s="83">
        <f ca="1">INDEX(SummaryHigh!$D$5:$O$54,MATCH($J9,SummaryHigh!$B$5:$B$54,0),COLUMN(INDIRECT($K$2,FALSE))-3)</f>
        <v>76</v>
      </c>
      <c r="L9" s="83">
        <f t="shared" ca="1" si="2"/>
        <v>44</v>
      </c>
      <c r="M9" s="83">
        <f t="shared" ca="1" si="3"/>
        <v>1</v>
      </c>
      <c r="N9" s="83">
        <f t="shared" ca="1" si="4"/>
        <v>44</v>
      </c>
    </row>
    <row r="10" spans="1:14" x14ac:dyDescent="0.25">
      <c r="A10" s="28">
        <v>6</v>
      </c>
      <c r="B10" s="19" t="str">
        <f t="shared" ca="1" si="0"/>
        <v>Houston</v>
      </c>
      <c r="C10" s="21">
        <f t="shared" ca="1" si="1"/>
        <v>91</v>
      </c>
      <c r="J10" t="s">
        <v>46</v>
      </c>
      <c r="K10" s="83">
        <f ca="1">INDEX(SummaryHigh!$D$5:$O$54,MATCH($J10,SummaryHigh!$B$5:$B$54,0),COLUMN(INDIRECT($K$2,FALSE))-3)</f>
        <v>75</v>
      </c>
      <c r="L10" s="83">
        <f t="shared" ca="1" si="2"/>
        <v>46</v>
      </c>
      <c r="M10" s="83">
        <f t="shared" ca="1" si="3"/>
        <v>2</v>
      </c>
      <c r="N10" s="83">
        <f t="shared" ca="1" si="4"/>
        <v>45</v>
      </c>
    </row>
    <row r="11" spans="1:14" x14ac:dyDescent="0.25">
      <c r="A11" s="28">
        <v>7</v>
      </c>
      <c r="B11" s="19" t="str">
        <f t="shared" ca="1" si="0"/>
        <v>Orlando</v>
      </c>
      <c r="C11" s="21">
        <f t="shared" ca="1" si="1"/>
        <v>91</v>
      </c>
      <c r="J11" t="s">
        <v>32</v>
      </c>
      <c r="K11" s="83">
        <f ca="1">INDEX(SummaryHigh!$D$5:$O$54,MATCH($J11,SummaryHigh!$B$5:$B$54,0),COLUMN(INDIRECT($K$2,FALSE))-3)</f>
        <v>86</v>
      </c>
      <c r="L11" s="83">
        <f t="shared" ca="1" si="2"/>
        <v>21</v>
      </c>
      <c r="M11" s="83">
        <f t="shared" ca="1" si="3"/>
        <v>3</v>
      </c>
      <c r="N11" s="83">
        <f t="shared" ca="1" si="4"/>
        <v>19</v>
      </c>
    </row>
    <row r="12" spans="1:14" x14ac:dyDescent="0.25">
      <c r="A12" s="28">
        <v>8</v>
      </c>
      <c r="B12" s="19" t="str">
        <f t="shared" ca="1" si="0"/>
        <v>Jacksonville</v>
      </c>
      <c r="C12" s="21">
        <f t="shared" ca="1" si="1"/>
        <v>90</v>
      </c>
      <c r="J12" t="s">
        <v>3</v>
      </c>
      <c r="K12" s="83">
        <f ca="1">INDEX(SummaryHigh!$D$5:$O$54,MATCH($J12,SummaryHigh!$B$5:$B$54,0),COLUMN(INDIRECT($K$2,FALSE))-3)</f>
        <v>80</v>
      </c>
      <c r="L12" s="83">
        <f t="shared" ca="1" si="2"/>
        <v>34</v>
      </c>
      <c r="M12" s="83">
        <f t="shared" ca="1" si="3"/>
        <v>2</v>
      </c>
      <c r="N12" s="83">
        <f t="shared" ca="1" si="4"/>
        <v>33</v>
      </c>
    </row>
    <row r="13" spans="1:14" x14ac:dyDescent="0.25">
      <c r="A13" s="28">
        <v>9</v>
      </c>
      <c r="B13" s="19" t="str">
        <f t="shared" ca="1" si="0"/>
        <v>Miami</v>
      </c>
      <c r="C13" s="21">
        <f t="shared" ca="1" si="1"/>
        <v>90</v>
      </c>
      <c r="J13" t="s">
        <v>26</v>
      </c>
      <c r="K13" s="83">
        <f ca="1">INDEX(SummaryHigh!$D$5:$O$54,MATCH($J13,SummaryHigh!$B$5:$B$54,0),COLUMN(INDIRECT($K$2,FALSE))-3)</f>
        <v>83</v>
      </c>
      <c r="L13" s="83">
        <f t="shared" ca="1" si="2"/>
        <v>29</v>
      </c>
      <c r="M13" s="83">
        <f t="shared" ca="1" si="3"/>
        <v>3</v>
      </c>
      <c r="N13" s="83">
        <f t="shared" ca="1" si="4"/>
        <v>27</v>
      </c>
    </row>
    <row r="14" spans="1:14" x14ac:dyDescent="0.25">
      <c r="A14" s="28">
        <v>10</v>
      </c>
      <c r="B14" s="19" t="str">
        <f t="shared" ca="1" si="0"/>
        <v>New Orleans</v>
      </c>
      <c r="C14" s="21">
        <f t="shared" ca="1" si="1"/>
        <v>90</v>
      </c>
      <c r="J14" t="s">
        <v>27</v>
      </c>
      <c r="K14" s="83">
        <f ca="1">INDEX(SummaryHigh!$D$5:$O$54,MATCH($J14,SummaryHigh!$B$5:$B$54,0),COLUMN(INDIRECT($K$2,FALSE))-3)</f>
        <v>79</v>
      </c>
      <c r="L14" s="83">
        <f t="shared" ca="1" si="2"/>
        <v>40</v>
      </c>
      <c r="M14" s="83">
        <f t="shared" ca="1" si="3"/>
        <v>6</v>
      </c>
      <c r="N14" s="83">
        <f t="shared" ca="1" si="4"/>
        <v>35</v>
      </c>
    </row>
    <row r="15" spans="1:14" x14ac:dyDescent="0.25">
      <c r="A15" s="28">
        <v>11</v>
      </c>
      <c r="B15" s="19" t="str">
        <f t="shared" ca="1" si="0"/>
        <v>Tampa</v>
      </c>
      <c r="C15" s="21">
        <f t="shared" ca="1" si="1"/>
        <v>90</v>
      </c>
      <c r="J15" t="s">
        <v>31</v>
      </c>
      <c r="K15" s="83">
        <f ca="1">INDEX(SummaryHigh!$D$5:$O$54,MATCH($J15,SummaryHigh!$B$5:$B$54,0),COLUMN(INDIRECT($K$2,FALSE))-3)</f>
        <v>82</v>
      </c>
      <c r="L15" s="83">
        <f t="shared" ca="1" si="2"/>
        <v>31</v>
      </c>
      <c r="M15" s="83">
        <f t="shared" ca="1" si="3"/>
        <v>2</v>
      </c>
      <c r="N15" s="83">
        <f t="shared" ca="1" si="4"/>
        <v>30</v>
      </c>
    </row>
    <row r="16" spans="1:14" x14ac:dyDescent="0.25">
      <c r="A16" s="28">
        <v>12</v>
      </c>
      <c r="B16" s="19" t="str">
        <f t="shared" ca="1" si="0"/>
        <v>Memphis</v>
      </c>
      <c r="C16" s="21">
        <f t="shared" ca="1" si="1"/>
        <v>89</v>
      </c>
      <c r="J16" t="s">
        <v>4</v>
      </c>
      <c r="K16" s="83">
        <f ca="1">INDEX(SummaryHigh!$D$5:$O$54,MATCH($J16,SummaryHigh!$B$5:$B$54,0),COLUMN(INDIRECT($K$2,FALSE))-3)</f>
        <v>92</v>
      </c>
      <c r="L16" s="83">
        <f t="shared" ca="1" si="2"/>
        <v>5</v>
      </c>
      <c r="M16" s="83">
        <f t="shared" ca="1" si="3"/>
        <v>2</v>
      </c>
      <c r="N16" s="83">
        <f t="shared" ca="1" si="4"/>
        <v>4</v>
      </c>
    </row>
    <row r="17" spans="1:14" x14ac:dyDescent="0.25">
      <c r="A17" s="28">
        <v>13</v>
      </c>
      <c r="B17" s="19" t="str">
        <f t="shared" ca="1" si="0"/>
        <v>Riverside</v>
      </c>
      <c r="C17" s="21">
        <f t="shared" ca="1" si="1"/>
        <v>89</v>
      </c>
      <c r="J17" t="s">
        <v>20</v>
      </c>
      <c r="K17" s="83">
        <f ca="1">INDEX(SummaryHigh!$D$5:$O$54,MATCH($J17,SummaryHigh!$B$5:$B$54,0),COLUMN(INDIRECT($K$2,FALSE))-3)</f>
        <v>81</v>
      </c>
      <c r="L17" s="83">
        <f t="shared" ca="1" si="2"/>
        <v>32</v>
      </c>
      <c r="M17" s="83">
        <f t="shared" ca="1" si="3"/>
        <v>1</v>
      </c>
      <c r="N17" s="83">
        <f t="shared" ca="1" si="4"/>
        <v>32</v>
      </c>
    </row>
    <row r="18" spans="1:14" x14ac:dyDescent="0.25">
      <c r="A18" s="28">
        <v>14</v>
      </c>
      <c r="B18" s="19" t="str">
        <f t="shared" ca="1" si="0"/>
        <v>Birmingham</v>
      </c>
      <c r="C18" s="21">
        <f t="shared" ca="1" si="1"/>
        <v>88</v>
      </c>
      <c r="J18" t="s">
        <v>11</v>
      </c>
      <c r="K18" s="83">
        <f ca="1">INDEX(SummaryHigh!$D$5:$O$54,MATCH($J18,SummaryHigh!$B$5:$B$54,0),COLUMN(INDIRECT($K$2,FALSE))-3)</f>
        <v>79</v>
      </c>
      <c r="L18" s="83">
        <f t="shared" ca="1" si="2"/>
        <v>40</v>
      </c>
      <c r="M18" s="83">
        <f t="shared" ca="1" si="3"/>
        <v>5</v>
      </c>
      <c r="N18" s="83">
        <f t="shared" ca="1" si="4"/>
        <v>36</v>
      </c>
    </row>
    <row r="19" spans="1:14" x14ac:dyDescent="0.25">
      <c r="A19" s="28">
        <v>15</v>
      </c>
      <c r="B19" s="19" t="str">
        <f t="shared" ca="1" si="0"/>
        <v>Oklahoma City</v>
      </c>
      <c r="C19" s="21">
        <f t="shared" ca="1" si="1"/>
        <v>88</v>
      </c>
      <c r="J19" t="s">
        <v>44</v>
      </c>
      <c r="K19" s="83">
        <f ca="1">INDEX(SummaryHigh!$D$5:$O$54,MATCH($J19,SummaryHigh!$B$5:$B$54,0),COLUMN(INDIRECT($K$2,FALSE))-3)</f>
        <v>80</v>
      </c>
      <c r="L19" s="83">
        <f t="shared" ca="1" si="2"/>
        <v>34</v>
      </c>
      <c r="M19" s="83">
        <f t="shared" ca="1" si="3"/>
        <v>1</v>
      </c>
      <c r="N19" s="83">
        <f t="shared" ca="1" si="4"/>
        <v>34</v>
      </c>
    </row>
    <row r="20" spans="1:14" x14ac:dyDescent="0.25">
      <c r="A20" s="28">
        <v>16</v>
      </c>
      <c r="B20" s="19" t="str">
        <f t="shared" ca="1" si="0"/>
        <v>Raleigh</v>
      </c>
      <c r="C20" s="21">
        <f t="shared" ca="1" si="1"/>
        <v>87</v>
      </c>
      <c r="J20" t="s">
        <v>6</v>
      </c>
      <c r="K20" s="83">
        <f ca="1">INDEX(SummaryHigh!$D$5:$O$54,MATCH($J20,SummaryHigh!$B$5:$B$54,0),COLUMN(INDIRECT($K$2,FALSE))-3)</f>
        <v>91</v>
      </c>
      <c r="L20" s="83">
        <f t="shared" ca="1" si="2"/>
        <v>7</v>
      </c>
      <c r="M20" s="83">
        <f t="shared" ca="1" si="3"/>
        <v>2</v>
      </c>
      <c r="N20" s="83">
        <f t="shared" ca="1" si="4"/>
        <v>6</v>
      </c>
    </row>
    <row r="21" spans="1:14" x14ac:dyDescent="0.25">
      <c r="A21" s="28">
        <v>17</v>
      </c>
      <c r="B21" s="19" t="str">
        <f t="shared" ca="1" si="0"/>
        <v>Sacramento</v>
      </c>
      <c r="C21" s="21">
        <f t="shared" ca="1" si="1"/>
        <v>87</v>
      </c>
      <c r="J21" t="s">
        <v>33</v>
      </c>
      <c r="K21" s="83">
        <f ca="1">INDEX(SummaryHigh!$D$5:$O$54,MATCH($J21,SummaryHigh!$B$5:$B$54,0),COLUMN(INDIRECT($K$2,FALSE))-3)</f>
        <v>82</v>
      </c>
      <c r="L21" s="83">
        <f t="shared" ca="1" si="2"/>
        <v>31</v>
      </c>
      <c r="M21" s="83">
        <f t="shared" ca="1" si="3"/>
        <v>1</v>
      </c>
      <c r="N21" s="83">
        <f t="shared" ca="1" si="4"/>
        <v>31</v>
      </c>
    </row>
    <row r="22" spans="1:14" x14ac:dyDescent="0.25">
      <c r="A22" s="28">
        <v>18</v>
      </c>
      <c r="B22" s="19" t="str">
        <f t="shared" ca="1" si="0"/>
        <v>Atlanta</v>
      </c>
      <c r="C22" s="21">
        <f t="shared" ca="1" si="1"/>
        <v>86</v>
      </c>
      <c r="J22" t="s">
        <v>39</v>
      </c>
      <c r="K22" s="83">
        <f ca="1">INDEX(SummaryHigh!$D$5:$O$54,MATCH($J22,SummaryHigh!$B$5:$B$54,0),COLUMN(INDIRECT($K$2,FALSE))-3)</f>
        <v>90</v>
      </c>
      <c r="L22" s="83">
        <f t="shared" ca="1" si="2"/>
        <v>11</v>
      </c>
      <c r="M22" s="83">
        <f t="shared" ca="1" si="3"/>
        <v>4</v>
      </c>
      <c r="N22" s="83">
        <f t="shared" ca="1" si="4"/>
        <v>8</v>
      </c>
    </row>
    <row r="23" spans="1:14" x14ac:dyDescent="0.25">
      <c r="A23" s="28">
        <v>19</v>
      </c>
      <c r="B23" s="19" t="str">
        <f t="shared" ca="1" si="0"/>
        <v>Charlotte</v>
      </c>
      <c r="C23" s="21">
        <f t="shared" ca="1" si="1"/>
        <v>86</v>
      </c>
      <c r="J23" t="s">
        <v>28</v>
      </c>
      <c r="K23" s="83">
        <f ca="1">INDEX(SummaryHigh!$D$5:$O$54,MATCH($J23,SummaryHigh!$B$5:$B$54,0),COLUMN(INDIRECT($K$2,FALSE))-3)</f>
        <v>85</v>
      </c>
      <c r="L23" s="83">
        <f t="shared" ca="1" si="2"/>
        <v>24</v>
      </c>
      <c r="M23" s="83">
        <f t="shared" ca="1" si="3"/>
        <v>3</v>
      </c>
      <c r="N23" s="83">
        <f t="shared" ca="1" si="4"/>
        <v>22</v>
      </c>
    </row>
    <row r="24" spans="1:14" x14ac:dyDescent="0.25">
      <c r="A24" s="28">
        <v>20</v>
      </c>
      <c r="B24" s="19" t="str">
        <f t="shared" ca="1" si="0"/>
        <v>Nashville</v>
      </c>
      <c r="C24" s="21">
        <f t="shared" ca="1" si="1"/>
        <v>86</v>
      </c>
      <c r="J24" t="s">
        <v>29</v>
      </c>
      <c r="K24" s="83">
        <f ca="1">INDEX(SummaryHigh!$D$5:$O$54,MATCH($J24,SummaryHigh!$B$5:$B$54,0),COLUMN(INDIRECT($K$2,FALSE))-3)</f>
        <v>99</v>
      </c>
      <c r="L24" s="83">
        <f t="shared" ca="1" si="2"/>
        <v>2</v>
      </c>
      <c r="M24" s="83">
        <f t="shared" ca="1" si="3"/>
        <v>1</v>
      </c>
      <c r="N24" s="83">
        <f t="shared" ca="1" si="4"/>
        <v>2</v>
      </c>
    </row>
    <row r="25" spans="1:14" x14ac:dyDescent="0.25">
      <c r="A25" s="28">
        <v>21</v>
      </c>
      <c r="B25" s="19" t="str">
        <f t="shared" ca="1" si="0"/>
        <v>Richmond</v>
      </c>
      <c r="C25" s="21">
        <f t="shared" ca="1" si="1"/>
        <v>86</v>
      </c>
      <c r="J25" t="s">
        <v>2</v>
      </c>
      <c r="K25" s="83">
        <f ca="1">INDEX(SummaryHigh!$D$5:$O$54,MATCH($J25,SummaryHigh!$B$5:$B$54,0),COLUMN(INDIRECT($K$2,FALSE))-3)</f>
        <v>78</v>
      </c>
      <c r="L25" s="83">
        <f t="shared" ca="1" si="2"/>
        <v>42</v>
      </c>
      <c r="M25" s="83">
        <f t="shared" ca="1" si="3"/>
        <v>2</v>
      </c>
      <c r="N25" s="83">
        <f t="shared" ca="1" si="4"/>
        <v>41</v>
      </c>
    </row>
    <row r="26" spans="1:14" x14ac:dyDescent="0.25">
      <c r="A26" s="28">
        <v>22</v>
      </c>
      <c r="B26" s="19" t="str">
        <f t="shared" ca="1" si="0"/>
        <v>Kansas City</v>
      </c>
      <c r="C26" s="21">
        <f t="shared" ca="1" si="1"/>
        <v>85</v>
      </c>
      <c r="J26" t="s">
        <v>41</v>
      </c>
      <c r="K26" s="83">
        <f ca="1">INDEX(SummaryHigh!$D$5:$O$54,MATCH($J26,SummaryHigh!$B$5:$B$54,0),COLUMN(INDIRECT($K$2,FALSE))-3)</f>
        <v>85</v>
      </c>
      <c r="L26" s="83">
        <f t="shared" ca="1" si="2"/>
        <v>24</v>
      </c>
      <c r="M26" s="83">
        <f t="shared" ca="1" si="3"/>
        <v>2</v>
      </c>
      <c r="N26" s="83">
        <f t="shared" ca="1" si="4"/>
        <v>23</v>
      </c>
    </row>
    <row r="27" spans="1:14" x14ac:dyDescent="0.25">
      <c r="A27" s="28">
        <v>23</v>
      </c>
      <c r="B27" s="19" t="str">
        <f t="shared" ca="1" si="0"/>
        <v>Louisville</v>
      </c>
      <c r="C27" s="21">
        <f t="shared" ca="1" si="1"/>
        <v>85</v>
      </c>
      <c r="J27" t="s">
        <v>40</v>
      </c>
      <c r="K27" s="83">
        <f ca="1">INDEX(SummaryHigh!$D$5:$O$54,MATCH($J27,SummaryHigh!$B$5:$B$54,0),COLUMN(INDIRECT($K$2,FALSE))-3)</f>
        <v>89</v>
      </c>
      <c r="L27" s="83">
        <f t="shared" ca="1" si="2"/>
        <v>13</v>
      </c>
      <c r="M27" s="83">
        <f t="shared" ca="1" si="3"/>
        <v>2</v>
      </c>
      <c r="N27" s="83">
        <f t="shared" ca="1" si="4"/>
        <v>12</v>
      </c>
    </row>
    <row r="28" spans="1:14" x14ac:dyDescent="0.25">
      <c r="A28" s="28">
        <v>24</v>
      </c>
      <c r="B28" s="19" t="str">
        <f t="shared" ca="1" si="0"/>
        <v>St. Louis</v>
      </c>
      <c r="C28" s="21">
        <f t="shared" ca="1" si="1"/>
        <v>85</v>
      </c>
      <c r="J28" t="s">
        <v>7</v>
      </c>
      <c r="K28" s="83">
        <f ca="1">INDEX(SummaryHigh!$D$5:$O$54,MATCH($J28,SummaryHigh!$B$5:$B$54,0),COLUMN(INDIRECT($K$2,FALSE))-3)</f>
        <v>90</v>
      </c>
      <c r="L28" s="83">
        <f t="shared" ca="1" si="2"/>
        <v>11</v>
      </c>
      <c r="M28" s="83">
        <f t="shared" ca="1" si="3"/>
        <v>3</v>
      </c>
      <c r="N28" s="83">
        <f t="shared" ca="1" si="4"/>
        <v>9</v>
      </c>
    </row>
    <row r="29" spans="1:14" x14ac:dyDescent="0.25">
      <c r="A29" s="28">
        <v>25</v>
      </c>
      <c r="B29" s="19" t="str">
        <f t="shared" ca="1" si="0"/>
        <v>Virginia Beach</v>
      </c>
      <c r="C29" s="21">
        <f t="shared" ca="1" si="1"/>
        <v>84</v>
      </c>
      <c r="J29" t="s">
        <v>38</v>
      </c>
      <c r="K29" s="83">
        <f ca="1">INDEX(SummaryHigh!$D$5:$O$54,MATCH($J29,SummaryHigh!$B$5:$B$54,0),COLUMN(INDIRECT($K$2,FALSE))-3)</f>
        <v>75</v>
      </c>
      <c r="L29" s="83">
        <f t="shared" ca="1" si="2"/>
        <v>46</v>
      </c>
      <c r="M29" s="83">
        <f t="shared" ca="1" si="3"/>
        <v>1</v>
      </c>
      <c r="N29" s="83">
        <f t="shared" ca="1" si="4"/>
        <v>46</v>
      </c>
    </row>
    <row r="30" spans="1:14" x14ac:dyDescent="0.25">
      <c r="A30" s="28">
        <v>26</v>
      </c>
      <c r="B30" s="19" t="str">
        <f t="shared" ca="1" si="0"/>
        <v>Baltimore</v>
      </c>
      <c r="C30" s="21">
        <f t="shared" ca="1" si="1"/>
        <v>83</v>
      </c>
      <c r="J30" t="s">
        <v>15</v>
      </c>
      <c r="K30" s="83">
        <f ca="1">INDEX(SummaryHigh!$D$5:$O$54,MATCH($J30,SummaryHigh!$B$5:$B$54,0),COLUMN(INDIRECT($K$2,FALSE))-3)</f>
        <v>79</v>
      </c>
      <c r="L30" s="83">
        <f t="shared" ca="1" si="2"/>
        <v>40</v>
      </c>
      <c r="M30" s="83">
        <f t="shared" ca="1" si="3"/>
        <v>4</v>
      </c>
      <c r="N30" s="83">
        <f t="shared" ca="1" si="4"/>
        <v>37</v>
      </c>
    </row>
    <row r="31" spans="1:14" x14ac:dyDescent="0.25">
      <c r="A31" s="28">
        <v>27</v>
      </c>
      <c r="B31" s="19" t="str">
        <f t="shared" ca="1" si="0"/>
        <v>Cincinnati</v>
      </c>
      <c r="C31" s="21">
        <f t="shared" ca="1" si="1"/>
        <v>83</v>
      </c>
      <c r="J31" t="s">
        <v>37</v>
      </c>
      <c r="K31" s="83">
        <f ca="1">INDEX(SummaryHigh!$D$5:$O$54,MATCH($J31,SummaryHigh!$B$5:$B$54,0),COLUMN(INDIRECT($K$2,FALSE))-3)</f>
        <v>86</v>
      </c>
      <c r="L31" s="83">
        <f t="shared" ca="1" si="2"/>
        <v>21</v>
      </c>
      <c r="M31" s="83">
        <f t="shared" ca="1" si="3"/>
        <v>2</v>
      </c>
      <c r="N31" s="83">
        <f t="shared" ca="1" si="4"/>
        <v>20</v>
      </c>
    </row>
    <row r="32" spans="1:14" x14ac:dyDescent="0.25">
      <c r="A32" s="28">
        <v>28</v>
      </c>
      <c r="B32" s="19" t="str">
        <f t="shared" ca="1" si="0"/>
        <v>Philadelphia</v>
      </c>
      <c r="C32" s="21">
        <f t="shared" ca="1" si="1"/>
        <v>83</v>
      </c>
      <c r="J32" t="s">
        <v>45</v>
      </c>
      <c r="K32" s="83">
        <f ca="1">INDEX(SummaryHigh!$D$5:$O$54,MATCH($J32,SummaryHigh!$B$5:$B$54,0),COLUMN(INDIRECT($K$2,FALSE))-3)</f>
        <v>90</v>
      </c>
      <c r="L32" s="83">
        <f t="shared" ca="1" si="2"/>
        <v>11</v>
      </c>
      <c r="M32" s="83">
        <f t="shared" ca="1" si="3"/>
        <v>2</v>
      </c>
      <c r="N32" s="83">
        <f t="shared" ca="1" si="4"/>
        <v>10</v>
      </c>
    </row>
    <row r="33" spans="1:14" x14ac:dyDescent="0.25">
      <c r="A33" s="28">
        <v>29</v>
      </c>
      <c r="B33" s="19" t="str">
        <f t="shared" ca="1" si="0"/>
        <v>Salt Lake City</v>
      </c>
      <c r="C33" s="21">
        <f t="shared" ca="1" si="1"/>
        <v>83</v>
      </c>
      <c r="J33" t="s">
        <v>1</v>
      </c>
      <c r="K33" s="83">
        <f ca="1">INDEX(SummaryHigh!$D$5:$O$54,MATCH($J33,SummaryHigh!$B$5:$B$54,0),COLUMN(INDIRECT($K$2,FALSE))-3)</f>
        <v>79</v>
      </c>
      <c r="L33" s="83">
        <f t="shared" ca="1" si="2"/>
        <v>40</v>
      </c>
      <c r="M33" s="83">
        <f t="shared" ca="1" si="3"/>
        <v>3</v>
      </c>
      <c r="N33" s="83">
        <f t="shared" ca="1" si="4"/>
        <v>38</v>
      </c>
    </row>
    <row r="34" spans="1:14" x14ac:dyDescent="0.25">
      <c r="A34" s="28">
        <v>30</v>
      </c>
      <c r="B34" s="19" t="str">
        <f t="shared" ca="1" si="0"/>
        <v>Columbus</v>
      </c>
      <c r="C34" s="21">
        <f t="shared" ca="1" si="1"/>
        <v>82</v>
      </c>
      <c r="J34" t="s">
        <v>43</v>
      </c>
      <c r="K34" s="83">
        <f ca="1">INDEX(SummaryHigh!$D$5:$O$54,MATCH($J34,SummaryHigh!$B$5:$B$54,0),COLUMN(INDIRECT($K$2,FALSE))-3)</f>
        <v>88</v>
      </c>
      <c r="L34" s="83">
        <f t="shared" ca="1" si="2"/>
        <v>15</v>
      </c>
      <c r="M34" s="83">
        <f t="shared" ca="1" si="3"/>
        <v>1</v>
      </c>
      <c r="N34" s="83">
        <f t="shared" ca="1" si="4"/>
        <v>15</v>
      </c>
    </row>
    <row r="35" spans="1:14" x14ac:dyDescent="0.25">
      <c r="A35" s="28">
        <v>31</v>
      </c>
      <c r="B35" s="19" t="str">
        <f t="shared" ca="1" si="0"/>
        <v>Indianapolis</v>
      </c>
      <c r="C35" s="21">
        <f t="shared" ca="1" si="1"/>
        <v>82</v>
      </c>
      <c r="J35" t="s">
        <v>25</v>
      </c>
      <c r="K35" s="83">
        <f ca="1">INDEX(SummaryHigh!$D$5:$O$54,MATCH($J35,SummaryHigh!$B$5:$B$54,0),COLUMN(INDIRECT($K$2,FALSE))-3)</f>
        <v>91</v>
      </c>
      <c r="L35" s="83">
        <f t="shared" ca="1" si="2"/>
        <v>7</v>
      </c>
      <c r="M35" s="83">
        <f t="shared" ca="1" si="3"/>
        <v>1</v>
      </c>
      <c r="N35" s="83">
        <f t="shared" ca="1" si="4"/>
        <v>7</v>
      </c>
    </row>
    <row r="36" spans="1:14" x14ac:dyDescent="0.25">
      <c r="A36" s="28">
        <v>32</v>
      </c>
      <c r="B36" s="19" t="str">
        <f t="shared" ca="1" si="0"/>
        <v>Denver</v>
      </c>
      <c r="C36" s="21">
        <f t="shared" ca="1" si="1"/>
        <v>81</v>
      </c>
      <c r="J36" t="s">
        <v>5</v>
      </c>
      <c r="K36" s="83">
        <f ca="1">INDEX(SummaryHigh!$D$5:$O$54,MATCH($J36,SummaryHigh!$B$5:$B$54,0),COLUMN(INDIRECT($K$2,FALSE))-3)</f>
        <v>83</v>
      </c>
      <c r="L36" s="83">
        <f t="shared" ca="1" si="2"/>
        <v>29</v>
      </c>
      <c r="M36" s="83">
        <f t="shared" ca="1" si="3"/>
        <v>2</v>
      </c>
      <c r="N36" s="83">
        <f t="shared" ca="1" si="4"/>
        <v>28</v>
      </c>
    </row>
    <row r="37" spans="1:14" x14ac:dyDescent="0.25">
      <c r="A37" s="28">
        <v>33</v>
      </c>
      <c r="B37" s="19" t="str">
        <f t="shared" ref="B37:B68" ca="1" si="5">INDEX($J$5:$J$54,MATCH(A37,$N$5:$N$54,0))</f>
        <v>Chicago</v>
      </c>
      <c r="C37" s="21">
        <f t="shared" ref="C37:C54" ca="1" si="6">OFFSET(INDEX($J$5:$J$54,MATCH(A37,$N$5:$N$54,0)),0,1)</f>
        <v>80</v>
      </c>
      <c r="J37" t="s">
        <v>13</v>
      </c>
      <c r="K37" s="83">
        <f ca="1">INDEX(SummaryHigh!$D$5:$O$54,MATCH($J37,SummaryHigh!$B$5:$B$54,0),COLUMN(INDIRECT($K$2,FALSE))-3)</f>
        <v>104</v>
      </c>
      <c r="L37" s="83">
        <f t="shared" ca="1" si="2"/>
        <v>1</v>
      </c>
      <c r="M37" s="83">
        <f t="shared" ca="1" si="3"/>
        <v>1</v>
      </c>
      <c r="N37" s="83">
        <f t="shared" ca="1" si="4"/>
        <v>1</v>
      </c>
    </row>
    <row r="38" spans="1:14" x14ac:dyDescent="0.25">
      <c r="A38" s="28">
        <v>34</v>
      </c>
      <c r="B38" s="19" t="str">
        <f t="shared" ca="1" si="5"/>
        <v>Hartford</v>
      </c>
      <c r="C38" s="21">
        <f t="shared" ca="1" si="6"/>
        <v>80</v>
      </c>
      <c r="J38" t="s">
        <v>21</v>
      </c>
      <c r="K38" s="83">
        <f ca="1">INDEX(SummaryHigh!$D$5:$O$54,MATCH($J38,SummaryHigh!$B$5:$B$54,0),COLUMN(INDIRECT($K$2,FALSE))-3)</f>
        <v>79</v>
      </c>
      <c r="L38" s="83">
        <f t="shared" ca="1" si="2"/>
        <v>40</v>
      </c>
      <c r="M38" s="83">
        <f t="shared" ca="1" si="3"/>
        <v>2</v>
      </c>
      <c r="N38" s="83">
        <f t="shared" ca="1" si="4"/>
        <v>39</v>
      </c>
    </row>
    <row r="39" spans="1:14" x14ac:dyDescent="0.25">
      <c r="A39" s="28">
        <v>35</v>
      </c>
      <c r="B39" s="19" t="str">
        <f t="shared" ca="1" si="5"/>
        <v>Cleveland</v>
      </c>
      <c r="C39" s="21">
        <f t="shared" ca="1" si="6"/>
        <v>79</v>
      </c>
      <c r="J39" t="s">
        <v>22</v>
      </c>
      <c r="K39" s="83">
        <f ca="1">INDEX(SummaryHigh!$D$5:$O$54,MATCH($J39,SummaryHigh!$B$5:$B$54,0),COLUMN(INDIRECT($K$2,FALSE))-3)</f>
        <v>73</v>
      </c>
      <c r="L39" s="83">
        <f t="shared" ca="1" si="2"/>
        <v>47</v>
      </c>
      <c r="M39" s="83">
        <f t="shared" ca="1" si="3"/>
        <v>1</v>
      </c>
      <c r="N39" s="83">
        <f t="shared" ca="1" si="4"/>
        <v>47</v>
      </c>
    </row>
    <row r="40" spans="1:14" x14ac:dyDescent="0.25">
      <c r="A40" s="28">
        <v>36</v>
      </c>
      <c r="B40" s="19" t="str">
        <f t="shared" ca="1" si="5"/>
        <v>Detroit</v>
      </c>
      <c r="C40" s="21">
        <f t="shared" ca="1" si="6"/>
        <v>79</v>
      </c>
      <c r="J40" t="s">
        <v>36</v>
      </c>
      <c r="K40" s="83">
        <f ca="1">INDEX(SummaryHigh!$D$5:$O$54,MATCH($J40,SummaryHigh!$B$5:$B$54,0),COLUMN(INDIRECT($K$2,FALSE))-3)</f>
        <v>78</v>
      </c>
      <c r="L40" s="83">
        <f t="shared" ca="1" si="2"/>
        <v>42</v>
      </c>
      <c r="M40" s="83">
        <f t="shared" ca="1" si="3"/>
        <v>1</v>
      </c>
      <c r="N40" s="83">
        <f t="shared" ca="1" si="4"/>
        <v>42</v>
      </c>
    </row>
    <row r="41" spans="1:14" x14ac:dyDescent="0.25">
      <c r="A41" s="28">
        <v>37</v>
      </c>
      <c r="B41" s="19" t="str">
        <f t="shared" ca="1" si="5"/>
        <v>Minneapolis</v>
      </c>
      <c r="C41" s="21">
        <f t="shared" ca="1" si="6"/>
        <v>79</v>
      </c>
      <c r="J41" t="s">
        <v>47</v>
      </c>
      <c r="K41" s="83">
        <f ca="1">INDEX(SummaryHigh!$D$5:$O$54,MATCH($J41,SummaryHigh!$B$5:$B$54,0),COLUMN(INDIRECT($K$2,FALSE))-3)</f>
        <v>87</v>
      </c>
      <c r="L41" s="83">
        <f t="shared" ca="1" si="2"/>
        <v>17</v>
      </c>
      <c r="M41" s="83">
        <f t="shared" ca="1" si="3"/>
        <v>2</v>
      </c>
      <c r="N41" s="83">
        <f t="shared" ca="1" si="4"/>
        <v>16</v>
      </c>
    </row>
    <row r="42" spans="1:14" x14ac:dyDescent="0.25">
      <c r="A42" s="28">
        <v>38</v>
      </c>
      <c r="B42" s="19" t="str">
        <f t="shared" ca="1" si="5"/>
        <v>New York</v>
      </c>
      <c r="C42" s="21">
        <f t="shared" ca="1" si="6"/>
        <v>79</v>
      </c>
      <c r="J42" t="s">
        <v>42</v>
      </c>
      <c r="K42" s="83">
        <f ca="1">INDEX(SummaryHigh!$D$5:$O$54,MATCH($J42,SummaryHigh!$B$5:$B$54,0),COLUMN(INDIRECT($K$2,FALSE))-3)</f>
        <v>86</v>
      </c>
      <c r="L42" s="83">
        <f t="shared" ca="1" si="2"/>
        <v>21</v>
      </c>
      <c r="M42" s="83">
        <f t="shared" ca="1" si="3"/>
        <v>1</v>
      </c>
      <c r="N42" s="83">
        <f t="shared" ca="1" si="4"/>
        <v>21</v>
      </c>
    </row>
    <row r="43" spans="1:14" x14ac:dyDescent="0.25">
      <c r="A43" s="28">
        <v>39</v>
      </c>
      <c r="B43" s="19" t="str">
        <f t="shared" ca="1" si="5"/>
        <v>Pittsburgh</v>
      </c>
      <c r="C43" s="21">
        <f t="shared" ca="1" si="6"/>
        <v>79</v>
      </c>
      <c r="J43" t="s">
        <v>12</v>
      </c>
      <c r="K43" s="83">
        <f ca="1">INDEX(SummaryHigh!$D$5:$O$54,MATCH($J43,SummaryHigh!$B$5:$B$54,0),COLUMN(INDIRECT($K$2,FALSE))-3)</f>
        <v>89</v>
      </c>
      <c r="L43" s="83">
        <f t="shared" ca="1" si="2"/>
        <v>13</v>
      </c>
      <c r="M43" s="83">
        <f t="shared" ca="1" si="3"/>
        <v>1</v>
      </c>
      <c r="N43" s="83">
        <f t="shared" ca="1" si="4"/>
        <v>13</v>
      </c>
    </row>
    <row r="44" spans="1:14" x14ac:dyDescent="0.25">
      <c r="A44" s="28">
        <v>40</v>
      </c>
      <c r="B44" s="19" t="str">
        <f t="shared" ca="1" si="5"/>
        <v>San Jose</v>
      </c>
      <c r="C44" s="21">
        <f t="shared" ca="1" si="6"/>
        <v>79</v>
      </c>
      <c r="J44" t="s">
        <v>50</v>
      </c>
      <c r="K44" s="83">
        <f ca="1">INDEX(SummaryHigh!$D$5:$O$54,MATCH($J44,SummaryHigh!$B$5:$B$54,0),COLUMN(INDIRECT($K$2,FALSE))-3)</f>
        <v>77</v>
      </c>
      <c r="L44" s="83">
        <f t="shared" ca="1" si="2"/>
        <v>43</v>
      </c>
      <c r="M44" s="83">
        <f t="shared" ca="1" si="3"/>
        <v>1</v>
      </c>
      <c r="N44" s="83">
        <f t="shared" ca="1" si="4"/>
        <v>43</v>
      </c>
    </row>
    <row r="45" spans="1:14" x14ac:dyDescent="0.25">
      <c r="A45" s="28">
        <v>41</v>
      </c>
      <c r="B45" s="19" t="str">
        <f t="shared" ca="1" si="5"/>
        <v>Los Angeles</v>
      </c>
      <c r="C45" s="21">
        <f t="shared" ca="1" si="6"/>
        <v>78</v>
      </c>
      <c r="J45" t="s">
        <v>23</v>
      </c>
      <c r="K45" s="83">
        <f ca="1">INDEX(SummaryHigh!$D$5:$O$54,MATCH($J45,SummaryHigh!$B$5:$B$54,0),COLUMN(INDIRECT($K$2,FALSE))-3)</f>
        <v>87</v>
      </c>
      <c r="L45" s="83">
        <f t="shared" ca="1" si="2"/>
        <v>17</v>
      </c>
      <c r="M45" s="83">
        <f t="shared" ca="1" si="3"/>
        <v>1</v>
      </c>
      <c r="N45" s="83">
        <f t="shared" ca="1" si="4"/>
        <v>17</v>
      </c>
    </row>
    <row r="46" spans="1:14" x14ac:dyDescent="0.25">
      <c r="A46" s="28">
        <v>42</v>
      </c>
      <c r="B46" s="19" t="str">
        <f t="shared" ca="1" si="5"/>
        <v>Providence</v>
      </c>
      <c r="C46" s="21">
        <f t="shared" ca="1" si="6"/>
        <v>78</v>
      </c>
      <c r="J46" t="s">
        <v>49</v>
      </c>
      <c r="K46" s="83">
        <f ca="1">INDEX(SummaryHigh!$D$5:$O$54,MATCH($J46,SummaryHigh!$B$5:$B$54,0),COLUMN(INDIRECT($K$2,FALSE))-3)</f>
        <v>83</v>
      </c>
      <c r="L46" s="83">
        <f t="shared" ca="1" si="2"/>
        <v>29</v>
      </c>
      <c r="M46" s="83">
        <f t="shared" ca="1" si="3"/>
        <v>1</v>
      </c>
      <c r="N46" s="83">
        <f t="shared" ca="1" si="4"/>
        <v>29</v>
      </c>
    </row>
    <row r="47" spans="1:14" x14ac:dyDescent="0.25">
      <c r="A47" s="28">
        <v>43</v>
      </c>
      <c r="B47" s="19" t="str">
        <f t="shared" ca="1" si="5"/>
        <v>Rochester</v>
      </c>
      <c r="C47" s="21">
        <f t="shared" ca="1" si="6"/>
        <v>77</v>
      </c>
      <c r="J47" t="s">
        <v>24</v>
      </c>
      <c r="K47" s="83">
        <f ca="1">INDEX(SummaryHigh!$D$5:$O$54,MATCH($J47,SummaryHigh!$B$5:$B$54,0),COLUMN(INDIRECT($K$2,FALSE))-3)</f>
        <v>92</v>
      </c>
      <c r="L47" s="83">
        <f t="shared" ca="1" si="2"/>
        <v>5</v>
      </c>
      <c r="M47" s="83">
        <f t="shared" ca="1" si="3"/>
        <v>1</v>
      </c>
      <c r="N47" s="83">
        <f t="shared" ca="1" si="4"/>
        <v>5</v>
      </c>
    </row>
    <row r="48" spans="1:14" x14ac:dyDescent="0.25">
      <c r="A48" s="28">
        <v>44</v>
      </c>
      <c r="B48" s="19" t="str">
        <f t="shared" ca="1" si="5"/>
        <v>Boston</v>
      </c>
      <c r="C48" s="21">
        <f t="shared" ca="1" si="6"/>
        <v>76</v>
      </c>
      <c r="J48" t="s">
        <v>16</v>
      </c>
      <c r="K48" s="83">
        <f ca="1">INDEX(SummaryHigh!$D$5:$O$54,MATCH($J48,SummaryHigh!$B$5:$B$54,0),COLUMN(INDIRECT($K$2,FALSE))-3)</f>
        <v>71</v>
      </c>
      <c r="L48" s="83">
        <f t="shared" ca="1" si="2"/>
        <v>49</v>
      </c>
      <c r="M48" s="83">
        <f t="shared" ca="1" si="3"/>
        <v>2</v>
      </c>
      <c r="N48" s="83">
        <f t="shared" ca="1" si="4"/>
        <v>48</v>
      </c>
    </row>
    <row r="49" spans="1:14" x14ac:dyDescent="0.25">
      <c r="A49" s="28">
        <v>45</v>
      </c>
      <c r="B49" s="19" t="str">
        <f t="shared" ca="1" si="5"/>
        <v>Buffalo</v>
      </c>
      <c r="C49" s="21">
        <f t="shared" ca="1" si="6"/>
        <v>75</v>
      </c>
      <c r="J49" t="s">
        <v>10</v>
      </c>
      <c r="K49" s="83">
        <f ca="1">INDEX(SummaryHigh!$D$5:$O$54,MATCH($J49,SummaryHigh!$B$5:$B$54,0),COLUMN(INDIRECT($K$2,FALSE))-3)</f>
        <v>66</v>
      </c>
      <c r="L49" s="83">
        <f t="shared" ca="1" si="2"/>
        <v>50</v>
      </c>
      <c r="M49" s="83">
        <f t="shared" ca="1" si="3"/>
        <v>1</v>
      </c>
      <c r="N49" s="83">
        <f t="shared" ca="1" si="4"/>
        <v>50</v>
      </c>
    </row>
    <row r="50" spans="1:14" x14ac:dyDescent="0.25">
      <c r="A50" s="28">
        <v>46</v>
      </c>
      <c r="B50" s="19" t="str">
        <f t="shared" ca="1" si="5"/>
        <v>Milwaukee</v>
      </c>
      <c r="C50" s="21">
        <f t="shared" ca="1" si="6"/>
        <v>75</v>
      </c>
      <c r="J50" t="s">
        <v>30</v>
      </c>
      <c r="K50" s="83">
        <f ca="1">INDEX(SummaryHigh!$D$5:$O$54,MATCH($J50,SummaryHigh!$B$5:$B$54,0),COLUMN(INDIRECT($K$2,FALSE))-3)</f>
        <v>79</v>
      </c>
      <c r="L50" s="83">
        <f t="shared" ca="1" si="2"/>
        <v>40</v>
      </c>
      <c r="M50" s="83">
        <f t="shared" ca="1" si="3"/>
        <v>1</v>
      </c>
      <c r="N50" s="83">
        <f t="shared" ca="1" si="4"/>
        <v>40</v>
      </c>
    </row>
    <row r="51" spans="1:14" x14ac:dyDescent="0.25">
      <c r="A51" s="28">
        <v>47</v>
      </c>
      <c r="B51" s="19" t="str">
        <f t="shared" ca="1" si="5"/>
        <v>Portland</v>
      </c>
      <c r="C51" s="21">
        <f t="shared" ca="1" si="6"/>
        <v>73</v>
      </c>
      <c r="J51" t="s">
        <v>14</v>
      </c>
      <c r="K51" s="83">
        <f ca="1">INDEX(SummaryHigh!$D$5:$O$54,MATCH($J51,SummaryHigh!$B$5:$B$54,0),COLUMN(INDIRECT($K$2,FALSE))-3)</f>
        <v>71</v>
      </c>
      <c r="L51" s="83">
        <f t="shared" ca="1" si="2"/>
        <v>49</v>
      </c>
      <c r="M51" s="83">
        <f t="shared" ca="1" si="3"/>
        <v>1</v>
      </c>
      <c r="N51" s="83">
        <f t="shared" ca="1" si="4"/>
        <v>49</v>
      </c>
    </row>
    <row r="52" spans="1:14" x14ac:dyDescent="0.25">
      <c r="A52" s="28">
        <v>48</v>
      </c>
      <c r="B52" s="19" t="str">
        <f t="shared" ca="1" si="5"/>
        <v>San Diego</v>
      </c>
      <c r="C52" s="21">
        <f t="shared" ca="1" si="6"/>
        <v>71</v>
      </c>
      <c r="J52" t="s">
        <v>17</v>
      </c>
      <c r="K52" s="83">
        <f ca="1">INDEX(SummaryHigh!$D$5:$O$54,MATCH($J52,SummaryHigh!$B$5:$B$54,0),COLUMN(INDIRECT($K$2,FALSE))-3)</f>
        <v>85</v>
      </c>
      <c r="L52" s="83">
        <f t="shared" ca="1" si="2"/>
        <v>24</v>
      </c>
      <c r="M52" s="83">
        <f t="shared" ca="1" si="3"/>
        <v>1</v>
      </c>
      <c r="N52" s="83">
        <f t="shared" ca="1" si="4"/>
        <v>24</v>
      </c>
    </row>
    <row r="53" spans="1:14" x14ac:dyDescent="0.25">
      <c r="A53" s="28">
        <v>49</v>
      </c>
      <c r="B53" s="19" t="str">
        <f t="shared" ca="1" si="5"/>
        <v>Seattle</v>
      </c>
      <c r="C53" s="21">
        <f t="shared" ca="1" si="6"/>
        <v>71</v>
      </c>
      <c r="J53" t="s">
        <v>18</v>
      </c>
      <c r="K53" s="83">
        <f ca="1">INDEX(SummaryHigh!$D$5:$O$54,MATCH($J53,SummaryHigh!$B$5:$B$54,0),COLUMN(INDIRECT($K$2,FALSE))-3)</f>
        <v>90</v>
      </c>
      <c r="L53" s="83">
        <f t="shared" ca="1" si="2"/>
        <v>11</v>
      </c>
      <c r="M53" s="83">
        <f t="shared" ca="1" si="3"/>
        <v>1</v>
      </c>
      <c r="N53" s="83">
        <f t="shared" ca="1" si="4"/>
        <v>11</v>
      </c>
    </row>
    <row r="54" spans="1:14" x14ac:dyDescent="0.25">
      <c r="A54" s="29">
        <v>50</v>
      </c>
      <c r="B54" s="19" t="str">
        <f t="shared" ca="1" si="5"/>
        <v>San Francisco</v>
      </c>
      <c r="C54" s="21">
        <f t="shared" ca="1" si="6"/>
        <v>66</v>
      </c>
      <c r="J54" t="s">
        <v>35</v>
      </c>
      <c r="K54" s="83">
        <f ca="1">INDEX(SummaryHigh!$D$5:$O$54,MATCH($J54,SummaryHigh!$B$5:$B$54,0),COLUMN(INDIRECT($K$2,FALSE))-3)</f>
        <v>84</v>
      </c>
      <c r="L54" s="83">
        <f t="shared" ca="1" si="2"/>
        <v>25</v>
      </c>
      <c r="M54" s="83">
        <f t="shared" ca="1" si="3"/>
        <v>1</v>
      </c>
      <c r="N54" s="83">
        <f t="shared" ca="1" si="4"/>
        <v>25</v>
      </c>
    </row>
    <row r="56" spans="1:14" x14ac:dyDescent="0.25">
      <c r="A56" s="30" t="s">
        <v>72</v>
      </c>
      <c r="B56" s="31">
        <f ca="1">CheckSumSortCity</f>
        <v>389299</v>
      </c>
      <c r="C56" s="31">
        <f ca="1">CheckSumSortTemp</f>
        <v>404705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>
      <selection sqref="A1:A1048576"/>
    </sheetView>
  </sheetViews>
  <sheetFormatPr defaultColWidth="0" defaultRowHeight="15" customHeight="1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7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 codeName="Sheet2">
    <tabColor rgb="FFCCFFCC"/>
  </sheetPr>
  <dimension ref="A2:X88"/>
  <sheetViews>
    <sheetView showGridLines="0" tabSelected="1" workbookViewId="0">
      <selection activeCell="L70" sqref="L70"/>
    </sheetView>
  </sheetViews>
  <sheetFormatPr defaultRowHeight="15" x14ac:dyDescent="0.25"/>
  <cols>
    <col min="2" max="2" width="9.140625" customWidth="1"/>
    <col min="3" max="7" width="15.7109375" customWidth="1"/>
    <col min="9" max="9" width="12.28515625" customWidth="1"/>
  </cols>
  <sheetData>
    <row r="2" spans="1:15" x14ac:dyDescent="0.25">
      <c r="A2" s="2"/>
      <c r="B2" s="2" t="s">
        <v>105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B4" t="s">
        <v>97</v>
      </c>
    </row>
    <row r="5" spans="1:15" x14ac:dyDescent="0.25">
      <c r="B5" t="s">
        <v>98</v>
      </c>
    </row>
    <row r="6" spans="1:15" x14ac:dyDescent="0.25">
      <c r="B6" t="s">
        <v>99</v>
      </c>
    </row>
    <row r="8" spans="1:15" x14ac:dyDescent="0.25">
      <c r="B8" s="59" t="s">
        <v>83</v>
      </c>
    </row>
    <row r="9" spans="1:15" x14ac:dyDescent="0.25">
      <c r="B9" t="s">
        <v>84</v>
      </c>
    </row>
    <row r="10" spans="1:15" x14ac:dyDescent="0.25">
      <c r="B10" s="58">
        <v>0.05</v>
      </c>
    </row>
    <row r="11" spans="1:15" x14ac:dyDescent="0.25">
      <c r="B11" s="58">
        <v>5.5E-2</v>
      </c>
    </row>
    <row r="12" spans="1:15" x14ac:dyDescent="0.25">
      <c r="B12" s="58">
        <v>0.06</v>
      </c>
    </row>
    <row r="13" spans="1:15" x14ac:dyDescent="0.25">
      <c r="B13" s="58">
        <v>6.5000000000000002E-2</v>
      </c>
    </row>
    <row r="14" spans="1:15" x14ac:dyDescent="0.25">
      <c r="B14" s="58">
        <v>7.0000000000000007E-2</v>
      </c>
    </row>
    <row r="15" spans="1:15" x14ac:dyDescent="0.25">
      <c r="B15" s="58">
        <v>7.5000000000000011E-2</v>
      </c>
    </row>
    <row r="16" spans="1:15" x14ac:dyDescent="0.25">
      <c r="B16" t="s">
        <v>87</v>
      </c>
    </row>
    <row r="18" spans="2:2" x14ac:dyDescent="0.25">
      <c r="B18" s="59" t="s">
        <v>85</v>
      </c>
    </row>
    <row r="19" spans="2:2" x14ac:dyDescent="0.25">
      <c r="B19" t="s">
        <v>86</v>
      </c>
    </row>
    <row r="20" spans="2:2" x14ac:dyDescent="0.25">
      <c r="B20" s="60">
        <v>4</v>
      </c>
    </row>
    <row r="21" spans="2:2" x14ac:dyDescent="0.25">
      <c r="B21" s="60">
        <v>5</v>
      </c>
    </row>
    <row r="22" spans="2:2" x14ac:dyDescent="0.25">
      <c r="B22" s="60">
        <v>6</v>
      </c>
    </row>
    <row r="23" spans="2:2" x14ac:dyDescent="0.25">
      <c r="B23" s="60">
        <v>7</v>
      </c>
    </row>
    <row r="24" spans="2:2" x14ac:dyDescent="0.25">
      <c r="B24" s="60">
        <v>8</v>
      </c>
    </row>
    <row r="26" spans="2:2" x14ac:dyDescent="0.25">
      <c r="B26" s="59" t="s">
        <v>88</v>
      </c>
    </row>
    <row r="27" spans="2:2" x14ac:dyDescent="0.25">
      <c r="B27" t="s">
        <v>89</v>
      </c>
    </row>
    <row r="28" spans="2:2" x14ac:dyDescent="0.25">
      <c r="B28" t="s">
        <v>90</v>
      </c>
    </row>
    <row r="29" spans="2:2" x14ac:dyDescent="0.25">
      <c r="B29" s="60">
        <v>1500</v>
      </c>
    </row>
    <row r="30" spans="2:2" x14ac:dyDescent="0.25">
      <c r="B30" s="60">
        <v>1800</v>
      </c>
    </row>
    <row r="31" spans="2:2" x14ac:dyDescent="0.25">
      <c r="B31" s="60">
        <v>2200</v>
      </c>
    </row>
    <row r="32" spans="2:2" x14ac:dyDescent="0.25">
      <c r="B32" s="60">
        <v>2700</v>
      </c>
    </row>
    <row r="34" spans="1:24" x14ac:dyDescent="0.25">
      <c r="B34" s="59" t="s">
        <v>91</v>
      </c>
    </row>
    <row r="35" spans="1:24" x14ac:dyDescent="0.25">
      <c r="B35" t="s">
        <v>92</v>
      </c>
    </row>
    <row r="36" spans="1:24" x14ac:dyDescent="0.25">
      <c r="B36" t="s">
        <v>93</v>
      </c>
    </row>
    <row r="37" spans="1:24" x14ac:dyDescent="0.25">
      <c r="B37" t="s">
        <v>94</v>
      </c>
    </row>
    <row r="38" spans="1:24" x14ac:dyDescent="0.25">
      <c r="B38" t="s">
        <v>95</v>
      </c>
    </row>
    <row r="40" spans="1:24" x14ac:dyDescent="0.25">
      <c r="B40" s="1" t="s">
        <v>96</v>
      </c>
    </row>
    <row r="42" spans="1:24" x14ac:dyDescent="0.25">
      <c r="A42" s="2"/>
      <c r="B42" s="2" t="s">
        <v>101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5">
      <c r="B44" t="s">
        <v>106</v>
      </c>
    </row>
    <row r="45" spans="1:24" x14ac:dyDescent="0.25">
      <c r="B45" t="s">
        <v>110</v>
      </c>
    </row>
    <row r="47" spans="1:24" x14ac:dyDescent="0.25">
      <c r="B47" s="1" t="s">
        <v>107</v>
      </c>
    </row>
    <row r="48" spans="1:24" x14ac:dyDescent="0.25">
      <c r="B48" t="s">
        <v>108</v>
      </c>
    </row>
    <row r="49" spans="2:24" x14ac:dyDescent="0.25">
      <c r="B49" t="s">
        <v>109</v>
      </c>
    </row>
    <row r="50" spans="2:24" x14ac:dyDescent="0.25">
      <c r="B50" t="s">
        <v>111</v>
      </c>
    </row>
    <row r="52" spans="2:24" x14ac:dyDescent="0.25">
      <c r="I52" s="1" t="s">
        <v>103</v>
      </c>
    </row>
    <row r="53" spans="2:24" ht="30" x14ac:dyDescent="0.25">
      <c r="B53" s="66" t="s">
        <v>100</v>
      </c>
      <c r="C53" s="67" t="s">
        <v>83</v>
      </c>
      <c r="D53" s="68" t="s">
        <v>85</v>
      </c>
      <c r="E53" s="68" t="s">
        <v>88</v>
      </c>
      <c r="F53" s="68" t="s">
        <v>91</v>
      </c>
      <c r="G53" s="69" t="s">
        <v>102</v>
      </c>
      <c r="I53" s="98" t="s">
        <v>689</v>
      </c>
      <c r="J53" s="99" t="s">
        <v>690</v>
      </c>
      <c r="K53" s="95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25">
      <c r="B54" s="25">
        <v>1</v>
      </c>
      <c r="C54" s="62">
        <v>6.5000000000000002E-2</v>
      </c>
      <c r="D54" s="61">
        <v>4</v>
      </c>
      <c r="E54" s="61">
        <v>1500</v>
      </c>
      <c r="F54" s="75">
        <f ca="1">VLOOKUP($E54,INDIRECT($I54&amp;"B2:G6"),MATCH(TEXT($D54,"General"),INDIRECT($J54&amp;"[#Headers]",TRUE),0),0)</f>
        <v>5100</v>
      </c>
      <c r="G54" s="76">
        <f ca="1">-FV(C54,D54,E54,F54,0)</f>
        <v>13171.74032568749</v>
      </c>
      <c r="I54" s="100" t="str">
        <f>"Rate_"&amp;TEXT(C54*10000,"general")&amp;"!"</f>
        <v>Rate_650!</v>
      </c>
      <c r="J54" s="101" t="str">
        <f>"tbl_"&amp;TEXT(C54*10000,"general")</f>
        <v>tbl_650</v>
      </c>
      <c r="K54" s="96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70"/>
    </row>
    <row r="55" spans="2:24" x14ac:dyDescent="0.25">
      <c r="B55" s="25">
        <f t="shared" ref="B55:B70" si="0">B54+1</f>
        <v>2</v>
      </c>
      <c r="C55" s="63">
        <v>0.05</v>
      </c>
      <c r="D55" s="60">
        <v>6</v>
      </c>
      <c r="E55" s="60">
        <v>1800</v>
      </c>
      <c r="F55" s="75">
        <f t="shared" ref="F55:F83" ca="1" si="1">VLOOKUP($E55,INDIRECT($I55&amp;"B2:G6"),MATCH(TEXT($D55,"General"),INDIRECT($J55&amp;"[#Headers]",TRUE),0),0)</f>
        <v>7990</v>
      </c>
      <c r="G55" s="76">
        <f t="shared" ref="G55:G83" ca="1" si="2">-FV(C55,D55,E55,F55,0)</f>
        <v>22950.80723109375</v>
      </c>
      <c r="I55" s="100" t="str">
        <f t="shared" ref="I55:I83" si="3">"Rate_"&amp;TEXT(C55*10000,"general")&amp;"!"</f>
        <v>Rate_500!</v>
      </c>
      <c r="J55" s="101" t="str">
        <f t="shared" ref="J55:J83" si="4">"tbl_"&amp;TEXT(C55*10000,"general")</f>
        <v>tbl_500</v>
      </c>
      <c r="K55" s="96"/>
      <c r="L55" s="71"/>
      <c r="M55" s="71"/>
      <c r="N55" s="71"/>
      <c r="O55" s="71"/>
      <c r="P55" s="71"/>
      <c r="Q55" s="71"/>
      <c r="R55" s="71"/>
      <c r="S55" s="71"/>
      <c r="T55" s="94"/>
      <c r="U55" s="71"/>
      <c r="V55" s="71"/>
      <c r="W55" s="71"/>
      <c r="X55" s="72"/>
    </row>
    <row r="56" spans="2:24" x14ac:dyDescent="0.25">
      <c r="B56" s="25">
        <f t="shared" si="0"/>
        <v>3</v>
      </c>
      <c r="C56" s="63">
        <v>0.05</v>
      </c>
      <c r="D56" s="60">
        <v>7</v>
      </c>
      <c r="E56" s="60">
        <v>1500</v>
      </c>
      <c r="F56" s="75">
        <f t="shared" ca="1" si="1"/>
        <v>5940</v>
      </c>
      <c r="G56" s="76">
        <f t="shared" ca="1" si="2"/>
        <v>20571.189190265635</v>
      </c>
      <c r="I56" s="100" t="str">
        <f t="shared" si="3"/>
        <v>Rate_500!</v>
      </c>
      <c r="J56" s="101" t="str">
        <f t="shared" si="4"/>
        <v>tbl_500</v>
      </c>
      <c r="K56" s="96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2"/>
    </row>
    <row r="57" spans="2:24" x14ac:dyDescent="0.25">
      <c r="B57" s="25">
        <f t="shared" si="0"/>
        <v>4</v>
      </c>
      <c r="C57" s="63">
        <v>7.5000000000000011E-2</v>
      </c>
      <c r="D57" s="60">
        <v>7</v>
      </c>
      <c r="E57" s="60">
        <v>2200</v>
      </c>
      <c r="F57" s="75">
        <f t="shared" ca="1" si="1"/>
        <v>6430</v>
      </c>
      <c r="G57" s="76">
        <f t="shared" ca="1" si="2"/>
        <v>29999.794078918509</v>
      </c>
      <c r="I57" s="100" t="str">
        <f t="shared" si="3"/>
        <v>Rate_750!</v>
      </c>
      <c r="J57" s="101" t="str">
        <f t="shared" si="4"/>
        <v>tbl_750</v>
      </c>
      <c r="K57" s="96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2"/>
    </row>
    <row r="58" spans="2:24" x14ac:dyDescent="0.25">
      <c r="B58" s="25">
        <f t="shared" si="0"/>
        <v>5</v>
      </c>
      <c r="C58" s="63">
        <v>5.5E-2</v>
      </c>
      <c r="D58" s="60">
        <v>6</v>
      </c>
      <c r="E58" s="60">
        <v>2200</v>
      </c>
      <c r="F58" s="75">
        <f t="shared" ca="1" si="1"/>
        <v>7600</v>
      </c>
      <c r="G58" s="76">
        <f t="shared" ca="1" si="2"/>
        <v>25632.917601865978</v>
      </c>
      <c r="I58" s="100" t="str">
        <f t="shared" si="3"/>
        <v>Rate_550!</v>
      </c>
      <c r="J58" s="101" t="str">
        <f t="shared" si="4"/>
        <v>tbl_550</v>
      </c>
      <c r="K58" s="96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2"/>
    </row>
    <row r="59" spans="2:24" x14ac:dyDescent="0.25">
      <c r="B59" s="25">
        <f t="shared" si="0"/>
        <v>6</v>
      </c>
      <c r="C59" s="63">
        <v>0.06</v>
      </c>
      <c r="D59" s="60">
        <v>7</v>
      </c>
      <c r="E59" s="60">
        <v>1500</v>
      </c>
      <c r="F59" s="75">
        <f t="shared" ca="1" si="1"/>
        <v>5650</v>
      </c>
      <c r="G59" s="76">
        <f t="shared" ca="1" si="2"/>
        <v>21086.267438085211</v>
      </c>
      <c r="I59" s="100" t="str">
        <f t="shared" si="3"/>
        <v>Rate_600!</v>
      </c>
      <c r="J59" s="101" t="str">
        <f t="shared" si="4"/>
        <v>tbl_600</v>
      </c>
      <c r="K59" s="96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2"/>
    </row>
    <row r="60" spans="2:24" x14ac:dyDescent="0.25">
      <c r="B60" s="25">
        <f t="shared" si="0"/>
        <v>7</v>
      </c>
      <c r="C60" s="63">
        <v>7.0000000000000007E-2</v>
      </c>
      <c r="D60" s="60">
        <v>6</v>
      </c>
      <c r="E60" s="60">
        <v>2700</v>
      </c>
      <c r="F60" s="75">
        <f t="shared" ca="1" si="1"/>
        <v>6330</v>
      </c>
      <c r="G60" s="76">
        <f t="shared" ca="1" si="2"/>
        <v>28813.50812709417</v>
      </c>
      <c r="I60" s="100" t="str">
        <f t="shared" si="3"/>
        <v>Rate_700!</v>
      </c>
      <c r="J60" s="101" t="str">
        <f t="shared" si="4"/>
        <v>tbl_700</v>
      </c>
      <c r="K60" s="96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2"/>
    </row>
    <row r="61" spans="2:24" x14ac:dyDescent="0.25">
      <c r="B61" s="25">
        <f t="shared" si="0"/>
        <v>8</v>
      </c>
      <c r="C61" s="63">
        <v>5.5E-2</v>
      </c>
      <c r="D61" s="60">
        <v>5</v>
      </c>
      <c r="E61" s="60">
        <v>1800</v>
      </c>
      <c r="F61" s="75">
        <f t="shared" ca="1" si="1"/>
        <v>6720</v>
      </c>
      <c r="G61" s="76">
        <f t="shared" ca="1" si="2"/>
        <v>18828.735089195987</v>
      </c>
      <c r="I61" s="100" t="str">
        <f t="shared" si="3"/>
        <v>Rate_550!</v>
      </c>
      <c r="J61" s="101" t="str">
        <f t="shared" si="4"/>
        <v>tbl_550</v>
      </c>
      <c r="K61" s="96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2"/>
    </row>
    <row r="62" spans="2:24" x14ac:dyDescent="0.25">
      <c r="B62" s="25">
        <f t="shared" si="0"/>
        <v>9</v>
      </c>
      <c r="C62" s="63">
        <v>6.5000000000000002E-2</v>
      </c>
      <c r="D62" s="60">
        <v>4</v>
      </c>
      <c r="E62" s="60">
        <v>1800</v>
      </c>
      <c r="F62" s="75">
        <f t="shared" ca="1" si="1"/>
        <v>6280</v>
      </c>
      <c r="G62" s="76">
        <f t="shared" ca="1" si="2"/>
        <v>16011.923006924986</v>
      </c>
      <c r="I62" s="100" t="str">
        <f t="shared" si="3"/>
        <v>Rate_650!</v>
      </c>
      <c r="J62" s="101" t="str">
        <f t="shared" si="4"/>
        <v>tbl_650</v>
      </c>
      <c r="K62" s="96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2"/>
    </row>
    <row r="63" spans="2:24" x14ac:dyDescent="0.25">
      <c r="B63" s="25">
        <f t="shared" si="0"/>
        <v>10</v>
      </c>
      <c r="C63" s="63">
        <v>0.06</v>
      </c>
      <c r="D63" s="60">
        <v>5</v>
      </c>
      <c r="E63" s="60">
        <v>1800</v>
      </c>
      <c r="F63" s="75">
        <f t="shared" ca="1" si="1"/>
        <v>6200</v>
      </c>
      <c r="G63" s="76">
        <f t="shared" ca="1" si="2"/>
        <v>18443.765909120018</v>
      </c>
      <c r="I63" s="100" t="str">
        <f t="shared" si="3"/>
        <v>Rate_600!</v>
      </c>
      <c r="J63" s="101" t="str">
        <f t="shared" si="4"/>
        <v>tbl_600</v>
      </c>
      <c r="K63" s="96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2"/>
    </row>
    <row r="64" spans="2:24" x14ac:dyDescent="0.25">
      <c r="B64" s="25">
        <f t="shared" si="0"/>
        <v>11</v>
      </c>
      <c r="C64" s="63">
        <v>0.06</v>
      </c>
      <c r="D64" s="60">
        <v>4</v>
      </c>
      <c r="E64" s="60">
        <v>1500</v>
      </c>
      <c r="F64" s="75">
        <f t="shared" ca="1" si="1"/>
        <v>5260</v>
      </c>
      <c r="G64" s="76">
        <f t="shared" ca="1" si="2"/>
        <v>13202.552809600011</v>
      </c>
      <c r="I64" s="100" t="str">
        <f t="shared" si="3"/>
        <v>Rate_600!</v>
      </c>
      <c r="J64" s="101" t="str">
        <f t="shared" si="4"/>
        <v>tbl_600</v>
      </c>
      <c r="K64" s="96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2"/>
    </row>
    <row r="65" spans="2:24" x14ac:dyDescent="0.25">
      <c r="B65" s="25">
        <f t="shared" si="0"/>
        <v>12</v>
      </c>
      <c r="C65" s="63">
        <v>6.5000000000000002E-2</v>
      </c>
      <c r="D65" s="60">
        <v>4</v>
      </c>
      <c r="E65" s="60">
        <v>2200</v>
      </c>
      <c r="F65" s="75">
        <f t="shared" ca="1" si="1"/>
        <v>7240</v>
      </c>
      <c r="G65" s="76">
        <f t="shared" ca="1" si="2"/>
        <v>19009.800553524983</v>
      </c>
      <c r="I65" s="100" t="str">
        <f t="shared" si="3"/>
        <v>Rate_650!</v>
      </c>
      <c r="J65" s="101" t="str">
        <f t="shared" si="4"/>
        <v>tbl_650</v>
      </c>
      <c r="K65" s="96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2"/>
    </row>
    <row r="66" spans="2:24" x14ac:dyDescent="0.25">
      <c r="B66" s="25">
        <f t="shared" si="0"/>
        <v>13</v>
      </c>
      <c r="C66" s="63">
        <v>7.0000000000000007E-2</v>
      </c>
      <c r="D66" s="60">
        <v>6</v>
      </c>
      <c r="E66" s="60">
        <v>2200</v>
      </c>
      <c r="F66" s="75">
        <f t="shared" ca="1" si="1"/>
        <v>5130</v>
      </c>
      <c r="G66" s="76">
        <f t="shared" ca="1" si="2"/>
        <v>23435.986334525369</v>
      </c>
      <c r="I66" s="100" t="str">
        <f t="shared" si="3"/>
        <v>Rate_700!</v>
      </c>
      <c r="J66" s="101" t="str">
        <f t="shared" si="4"/>
        <v>tbl_700</v>
      </c>
      <c r="K66" s="96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2"/>
    </row>
    <row r="67" spans="2:24" x14ac:dyDescent="0.25">
      <c r="B67" s="25">
        <f t="shared" si="0"/>
        <v>14</v>
      </c>
      <c r="C67" s="63">
        <v>0.06</v>
      </c>
      <c r="D67" s="60">
        <v>7</v>
      </c>
      <c r="E67" s="60">
        <v>2200</v>
      </c>
      <c r="F67" s="75">
        <f t="shared" ca="1" si="1"/>
        <v>5920</v>
      </c>
      <c r="G67" s="76">
        <f t="shared" ca="1" si="2"/>
        <v>27367.933962912088</v>
      </c>
      <c r="I67" s="100" t="str">
        <f t="shared" si="3"/>
        <v>Rate_600!</v>
      </c>
      <c r="J67" s="101" t="str">
        <f t="shared" si="4"/>
        <v>tbl_600</v>
      </c>
      <c r="K67" s="96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2"/>
    </row>
    <row r="68" spans="2:24" x14ac:dyDescent="0.25">
      <c r="B68" s="25">
        <f t="shared" si="0"/>
        <v>15</v>
      </c>
      <c r="C68" s="63">
        <v>6.5000000000000002E-2</v>
      </c>
      <c r="D68" s="60">
        <v>8</v>
      </c>
      <c r="E68" s="60">
        <v>2700</v>
      </c>
      <c r="F68" s="75">
        <f t="shared" ca="1" si="1"/>
        <v>6870</v>
      </c>
      <c r="G68" s="76">
        <f t="shared" ca="1" si="2"/>
        <v>38577.332761520331</v>
      </c>
      <c r="I68" s="100" t="str">
        <f t="shared" si="3"/>
        <v>Rate_650!</v>
      </c>
      <c r="J68" s="101" t="str">
        <f t="shared" si="4"/>
        <v>tbl_650</v>
      </c>
      <c r="K68" s="96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2"/>
    </row>
    <row r="69" spans="2:24" x14ac:dyDescent="0.25">
      <c r="B69" s="25">
        <f t="shared" si="0"/>
        <v>16</v>
      </c>
      <c r="C69" s="63">
        <v>7.5000000000000011E-2</v>
      </c>
      <c r="D69" s="60">
        <v>8</v>
      </c>
      <c r="E69" s="60">
        <v>1800</v>
      </c>
      <c r="F69" s="75">
        <f t="shared" ca="1" si="1"/>
        <v>6120</v>
      </c>
      <c r="G69" s="76">
        <f t="shared" ca="1" si="2"/>
        <v>29718.352105917667</v>
      </c>
      <c r="I69" s="100" t="str">
        <f t="shared" si="3"/>
        <v>Rate_750!</v>
      </c>
      <c r="J69" s="101" t="str">
        <f t="shared" si="4"/>
        <v>tbl_750</v>
      </c>
      <c r="K69" s="96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2"/>
    </row>
    <row r="70" spans="2:24" x14ac:dyDescent="0.25">
      <c r="B70" s="25">
        <f t="shared" si="0"/>
        <v>17</v>
      </c>
      <c r="C70" s="63">
        <v>0.06</v>
      </c>
      <c r="D70" s="60">
        <v>6</v>
      </c>
      <c r="E70" s="60">
        <v>2700</v>
      </c>
      <c r="F70" s="75">
        <f t="shared" ca="1" si="1"/>
        <v>7440</v>
      </c>
      <c r="G70" s="76">
        <f t="shared" ca="1" si="2"/>
        <v>29387.142246704672</v>
      </c>
      <c r="I70" s="100" t="str">
        <f t="shared" si="3"/>
        <v>Rate_600!</v>
      </c>
      <c r="J70" s="101" t="str">
        <f t="shared" si="4"/>
        <v>tbl_600</v>
      </c>
      <c r="K70" s="96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2"/>
    </row>
    <row r="71" spans="2:24" x14ac:dyDescent="0.25">
      <c r="B71" s="25">
        <f t="shared" ref="B71:B73" si="5">B70+1</f>
        <v>18</v>
      </c>
      <c r="C71" s="63">
        <v>0.06</v>
      </c>
      <c r="D71" s="60">
        <v>6</v>
      </c>
      <c r="E71" s="60">
        <v>1800</v>
      </c>
      <c r="F71" s="75">
        <f t="shared" ca="1" si="1"/>
        <v>5820</v>
      </c>
      <c r="G71" s="76">
        <f t="shared" ca="1" si="2"/>
        <v>20811.354601009938</v>
      </c>
      <c r="I71" s="100" t="str">
        <f t="shared" si="3"/>
        <v>Rate_600!</v>
      </c>
      <c r="J71" s="101" t="str">
        <f t="shared" si="4"/>
        <v>tbl_600</v>
      </c>
      <c r="K71" s="96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2"/>
    </row>
    <row r="72" spans="2:24" x14ac:dyDescent="0.25">
      <c r="B72" s="25">
        <f t="shared" si="5"/>
        <v>19</v>
      </c>
      <c r="C72" s="63">
        <v>0.06</v>
      </c>
      <c r="D72" s="60">
        <v>8</v>
      </c>
      <c r="E72" s="60">
        <v>1500</v>
      </c>
      <c r="F72" s="75">
        <f t="shared" ca="1" si="1"/>
        <v>6970</v>
      </c>
      <c r="G72" s="76">
        <f t="shared" ca="1" si="2"/>
        <v>25955.32294275103</v>
      </c>
      <c r="I72" s="100" t="str">
        <f t="shared" si="3"/>
        <v>Rate_600!</v>
      </c>
      <c r="J72" s="101" t="str">
        <f t="shared" si="4"/>
        <v>tbl_600</v>
      </c>
      <c r="K72" s="96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2"/>
    </row>
    <row r="73" spans="2:24" x14ac:dyDescent="0.25">
      <c r="B73" s="25">
        <f t="shared" si="5"/>
        <v>20</v>
      </c>
      <c r="C73" s="63">
        <v>6.5000000000000002E-2</v>
      </c>
      <c r="D73" s="60">
        <v>7</v>
      </c>
      <c r="E73" s="60">
        <v>1500</v>
      </c>
      <c r="F73" s="75">
        <f t="shared" ca="1" si="1"/>
        <v>6410</v>
      </c>
      <c r="G73" s="76">
        <f t="shared" ca="1" si="2"/>
        <v>22745.358662026054</v>
      </c>
      <c r="I73" s="100" t="str">
        <f t="shared" si="3"/>
        <v>Rate_650!</v>
      </c>
      <c r="J73" s="101" t="str">
        <f t="shared" si="4"/>
        <v>tbl_650</v>
      </c>
      <c r="K73" s="96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2"/>
    </row>
    <row r="74" spans="2:24" x14ac:dyDescent="0.25">
      <c r="B74" s="25">
        <f t="shared" ref="B74:B81" si="6">B73+1</f>
        <v>21</v>
      </c>
      <c r="C74" s="63">
        <v>6.5000000000000002E-2</v>
      </c>
      <c r="D74" s="60">
        <v>7</v>
      </c>
      <c r="E74" s="60">
        <v>1800</v>
      </c>
      <c r="F74" s="75">
        <f t="shared" ca="1" si="1"/>
        <v>6740</v>
      </c>
      <c r="G74" s="76">
        <f t="shared" ca="1" si="2"/>
        <v>25815.035202817686</v>
      </c>
      <c r="I74" s="100" t="str">
        <f t="shared" si="3"/>
        <v>Rate_650!</v>
      </c>
      <c r="J74" s="101" t="str">
        <f t="shared" si="4"/>
        <v>tbl_650</v>
      </c>
      <c r="K74" s="96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2"/>
    </row>
    <row r="75" spans="2:24" x14ac:dyDescent="0.25">
      <c r="B75" s="25">
        <f t="shared" si="6"/>
        <v>22</v>
      </c>
      <c r="C75" s="63">
        <v>7.0000000000000007E-2</v>
      </c>
      <c r="D75" s="60">
        <v>4</v>
      </c>
      <c r="E75" s="60">
        <v>2700</v>
      </c>
      <c r="F75" s="75">
        <f t="shared" ca="1" si="1"/>
        <v>6550</v>
      </c>
      <c r="G75" s="76">
        <f t="shared" ca="1" si="2"/>
        <v>20573.559965499997</v>
      </c>
      <c r="I75" s="100" t="str">
        <f t="shared" si="3"/>
        <v>Rate_700!</v>
      </c>
      <c r="J75" s="101" t="str">
        <f t="shared" si="4"/>
        <v>tbl_700</v>
      </c>
      <c r="K75" s="96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2"/>
    </row>
    <row r="76" spans="2:24" x14ac:dyDescent="0.25">
      <c r="B76" s="25">
        <f t="shared" si="6"/>
        <v>23</v>
      </c>
      <c r="C76" s="63">
        <v>5.5E-2</v>
      </c>
      <c r="D76" s="60">
        <v>6</v>
      </c>
      <c r="E76" s="60">
        <v>2700</v>
      </c>
      <c r="F76" s="75">
        <f t="shared" ca="1" si="1"/>
        <v>6400</v>
      </c>
      <c r="G76" s="76">
        <f t="shared" ca="1" si="2"/>
        <v>27422.331749768891</v>
      </c>
      <c r="I76" s="100" t="str">
        <f t="shared" si="3"/>
        <v>Rate_550!</v>
      </c>
      <c r="J76" s="101" t="str">
        <f t="shared" si="4"/>
        <v>tbl_550</v>
      </c>
      <c r="K76" s="96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2"/>
    </row>
    <row r="77" spans="2:24" x14ac:dyDescent="0.25">
      <c r="B77" s="25">
        <f t="shared" si="6"/>
        <v>24</v>
      </c>
      <c r="C77" s="63">
        <v>5.5E-2</v>
      </c>
      <c r="D77" s="60">
        <v>5</v>
      </c>
      <c r="E77" s="60">
        <v>2200</v>
      </c>
      <c r="F77" s="75">
        <f t="shared" ca="1" si="1"/>
        <v>7930</v>
      </c>
      <c r="G77" s="76">
        <f t="shared" ca="1" si="2"/>
        <v>22642.593107201326</v>
      </c>
      <c r="I77" s="100" t="str">
        <f t="shared" si="3"/>
        <v>Rate_550!</v>
      </c>
      <c r="J77" s="101" t="str">
        <f t="shared" si="4"/>
        <v>tbl_550</v>
      </c>
      <c r="K77" s="96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2"/>
    </row>
    <row r="78" spans="2:24" x14ac:dyDescent="0.25">
      <c r="B78" s="25">
        <f t="shared" si="6"/>
        <v>25</v>
      </c>
      <c r="C78" s="63">
        <v>7.5000000000000011E-2</v>
      </c>
      <c r="D78" s="60">
        <v>8</v>
      </c>
      <c r="E78" s="60">
        <v>2700</v>
      </c>
      <c r="F78" s="75">
        <f t="shared" ca="1" si="1"/>
        <v>6560</v>
      </c>
      <c r="G78" s="76">
        <f t="shared" ca="1" si="2"/>
        <v>39904.816255904909</v>
      </c>
      <c r="I78" s="100" t="str">
        <f t="shared" si="3"/>
        <v>Rate_750!</v>
      </c>
      <c r="J78" s="101" t="str">
        <f t="shared" si="4"/>
        <v>tbl_750</v>
      </c>
      <c r="K78" s="96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2"/>
    </row>
    <row r="79" spans="2:24" x14ac:dyDescent="0.25">
      <c r="B79" s="25">
        <f t="shared" si="6"/>
        <v>26</v>
      </c>
      <c r="C79" s="63">
        <v>0.06</v>
      </c>
      <c r="D79" s="60">
        <v>6</v>
      </c>
      <c r="E79" s="60">
        <v>2200</v>
      </c>
      <c r="F79" s="75">
        <f t="shared" ca="1" si="1"/>
        <v>6980</v>
      </c>
      <c r="G79" s="76">
        <f t="shared" ca="1" si="2"/>
        <v>25246.964186266905</v>
      </c>
      <c r="I79" s="100" t="str">
        <f t="shared" si="3"/>
        <v>Rate_600!</v>
      </c>
      <c r="J79" s="101" t="str">
        <f t="shared" si="4"/>
        <v>tbl_600</v>
      </c>
      <c r="K79" s="96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2"/>
    </row>
    <row r="80" spans="2:24" x14ac:dyDescent="0.25">
      <c r="B80" s="25">
        <f t="shared" si="6"/>
        <v>27</v>
      </c>
      <c r="C80" s="63">
        <v>7.5000000000000011E-2</v>
      </c>
      <c r="D80" s="60">
        <v>7</v>
      </c>
      <c r="E80" s="60">
        <v>1800</v>
      </c>
      <c r="F80" s="75">
        <f t="shared" ca="1" si="1"/>
        <v>5500</v>
      </c>
      <c r="G80" s="76">
        <f t="shared" ca="1" si="2"/>
        <v>24941.949631692496</v>
      </c>
      <c r="I80" s="100" t="str">
        <f t="shared" si="3"/>
        <v>Rate_750!</v>
      </c>
      <c r="J80" s="101" t="str">
        <f t="shared" si="4"/>
        <v>tbl_750</v>
      </c>
      <c r="K80" s="96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2"/>
    </row>
    <row r="81" spans="1:24" x14ac:dyDescent="0.25">
      <c r="B81" s="25">
        <f t="shared" si="6"/>
        <v>28</v>
      </c>
      <c r="C81" s="63">
        <v>7.5000000000000011E-2</v>
      </c>
      <c r="D81" s="60">
        <v>4</v>
      </c>
      <c r="E81" s="60">
        <v>2200</v>
      </c>
      <c r="F81" s="75">
        <f t="shared" ca="1" si="1"/>
        <v>7420</v>
      </c>
      <c r="G81" s="76">
        <f t="shared" ca="1" si="2"/>
        <v>19749.609148437496</v>
      </c>
      <c r="I81" s="100" t="str">
        <f t="shared" si="3"/>
        <v>Rate_750!</v>
      </c>
      <c r="J81" s="101" t="str">
        <f t="shared" si="4"/>
        <v>tbl_750</v>
      </c>
      <c r="K81" s="96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2"/>
    </row>
    <row r="82" spans="1:24" x14ac:dyDescent="0.25">
      <c r="B82" s="25">
        <f t="shared" ref="B82:B83" si="7">B81+1</f>
        <v>29</v>
      </c>
      <c r="C82" s="63">
        <v>0.05</v>
      </c>
      <c r="D82" s="60">
        <v>5</v>
      </c>
      <c r="E82" s="60">
        <v>1500</v>
      </c>
      <c r="F82" s="75">
        <f t="shared" ca="1" si="1"/>
        <v>7840</v>
      </c>
      <c r="G82" s="76">
        <f t="shared" ca="1" si="2"/>
        <v>18294.494325000007</v>
      </c>
      <c r="I82" s="100" t="str">
        <f t="shared" si="3"/>
        <v>Rate_500!</v>
      </c>
      <c r="J82" s="101" t="str">
        <f t="shared" si="4"/>
        <v>tbl_500</v>
      </c>
      <c r="K82" s="96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2"/>
    </row>
    <row r="83" spans="1:24" x14ac:dyDescent="0.25">
      <c r="B83" s="26">
        <f t="shared" si="7"/>
        <v>30</v>
      </c>
      <c r="C83" s="64">
        <v>6.5000000000000002E-2</v>
      </c>
      <c r="D83" s="65">
        <v>5</v>
      </c>
      <c r="E83" s="65">
        <v>2200</v>
      </c>
      <c r="F83" s="75">
        <f t="shared" ca="1" si="1"/>
        <v>7490</v>
      </c>
      <c r="G83" s="76">
        <f t="shared" ca="1" si="2"/>
        <v>22787.959255358015</v>
      </c>
      <c r="I83" s="102" t="str">
        <f t="shared" si="3"/>
        <v>Rate_650!</v>
      </c>
      <c r="J83" s="103" t="str">
        <f t="shared" si="4"/>
        <v>tbl_650</v>
      </c>
      <c r="K83" s="97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4"/>
    </row>
    <row r="84" spans="1:24" x14ac:dyDescent="0.25">
      <c r="F84" s="57"/>
      <c r="G84" s="57"/>
    </row>
    <row r="85" spans="1:24" x14ac:dyDescent="0.25">
      <c r="E85" t="s">
        <v>72</v>
      </c>
      <c r="F85" s="77">
        <f ca="1">SUM(F54:F83)</f>
        <v>196830</v>
      </c>
      <c r="G85" s="77">
        <f ca="1">SUM(G54:G83)</f>
        <v>713101.09780669142</v>
      </c>
    </row>
    <row r="88" spans="1:24" x14ac:dyDescent="0.25">
      <c r="A88" s="2"/>
      <c r="B88" s="2" t="s">
        <v>104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 codeName="Sheet3">
    <tabColor rgb="FFCCECFF"/>
  </sheetPr>
  <dimension ref="A1:G13"/>
  <sheetViews>
    <sheetView showGridLines="0" workbookViewId="0">
      <selection activeCell="J10" sqref="J10"/>
    </sheetView>
  </sheetViews>
  <sheetFormatPr defaultRowHeight="15" x14ac:dyDescent="0.25"/>
  <cols>
    <col min="1" max="1" width="13.28515625" customWidth="1"/>
    <col min="2" max="2" width="25.7109375" customWidth="1"/>
    <col min="3" max="7" width="12.7109375" customWidth="1"/>
  </cols>
  <sheetData>
    <row r="1" spans="1:7" x14ac:dyDescent="0.25">
      <c r="A1" s="56">
        <v>0.05</v>
      </c>
      <c r="B1" s="54" t="s">
        <v>82</v>
      </c>
      <c r="C1" s="42" t="s">
        <v>77</v>
      </c>
      <c r="D1" s="43"/>
      <c r="E1" s="43"/>
      <c r="F1" s="43"/>
      <c r="G1" s="44"/>
    </row>
    <row r="2" spans="1:7" x14ac:dyDescent="0.25">
      <c r="A2" s="55"/>
      <c r="B2" s="39" t="s">
        <v>81</v>
      </c>
      <c r="C2" s="45" t="s">
        <v>684</v>
      </c>
      <c r="D2" s="46" t="s">
        <v>685</v>
      </c>
      <c r="E2" s="46" t="s">
        <v>686</v>
      </c>
      <c r="F2" s="46" t="s">
        <v>687</v>
      </c>
      <c r="G2" s="46" t="s">
        <v>688</v>
      </c>
    </row>
    <row r="3" spans="1:7" x14ac:dyDescent="0.25">
      <c r="A3" s="49" t="s">
        <v>76</v>
      </c>
      <c r="B3" s="50">
        <v>1500</v>
      </c>
      <c r="C3" s="47">
        <v>5530</v>
      </c>
      <c r="D3" s="41">
        <v>7840</v>
      </c>
      <c r="E3" s="41">
        <v>7440</v>
      </c>
      <c r="F3" s="41">
        <v>5940</v>
      </c>
      <c r="G3" s="88">
        <v>7510</v>
      </c>
    </row>
    <row r="4" spans="1:7" x14ac:dyDescent="0.25">
      <c r="A4" s="51" t="s">
        <v>78</v>
      </c>
      <c r="B4" s="52">
        <v>1800</v>
      </c>
      <c r="C4" s="48">
        <v>5850</v>
      </c>
      <c r="D4" s="40">
        <v>6160</v>
      </c>
      <c r="E4" s="40">
        <v>7990</v>
      </c>
      <c r="F4" s="40">
        <v>7300</v>
      </c>
      <c r="G4" s="89">
        <v>7110</v>
      </c>
    </row>
    <row r="5" spans="1:7" x14ac:dyDescent="0.25">
      <c r="A5" s="51" t="s">
        <v>79</v>
      </c>
      <c r="B5" s="52">
        <v>2200</v>
      </c>
      <c r="C5" s="48">
        <v>5270</v>
      </c>
      <c r="D5" s="40">
        <v>7900</v>
      </c>
      <c r="E5" s="40">
        <v>6250</v>
      </c>
      <c r="F5" s="40">
        <v>5750</v>
      </c>
      <c r="G5" s="89">
        <v>6070</v>
      </c>
    </row>
    <row r="6" spans="1:7" x14ac:dyDescent="0.25">
      <c r="A6" s="53" t="s">
        <v>80</v>
      </c>
      <c r="B6" s="52">
        <v>2700</v>
      </c>
      <c r="C6" s="90">
        <v>6950</v>
      </c>
      <c r="D6" s="91">
        <v>5860</v>
      </c>
      <c r="E6" s="91">
        <v>7420</v>
      </c>
      <c r="F6" s="91">
        <v>7930</v>
      </c>
      <c r="G6" s="92">
        <v>6170</v>
      </c>
    </row>
    <row r="8" spans="1:7" x14ac:dyDescent="0.25">
      <c r="C8" s="57"/>
      <c r="D8" s="57"/>
      <c r="E8" s="57"/>
      <c r="F8" s="57"/>
      <c r="G8" s="57"/>
    </row>
    <row r="9" spans="1:7" x14ac:dyDescent="0.25">
      <c r="C9" s="57"/>
      <c r="D9" s="57"/>
      <c r="E9" s="57"/>
      <c r="F9" s="57"/>
      <c r="G9" s="57"/>
    </row>
    <row r="10" spans="1:7" x14ac:dyDescent="0.25">
      <c r="C10" s="38"/>
      <c r="D10" s="38"/>
      <c r="E10" s="38"/>
      <c r="F10" s="38"/>
      <c r="G10" s="38"/>
    </row>
    <row r="11" spans="1:7" x14ac:dyDescent="0.25">
      <c r="C11" s="38"/>
      <c r="D11" s="38"/>
      <c r="E11" s="38"/>
      <c r="F11" s="38"/>
      <c r="G11" s="38"/>
    </row>
    <row r="12" spans="1:7" x14ac:dyDescent="0.25">
      <c r="C12" s="38"/>
      <c r="D12" s="38"/>
      <c r="E12" s="38"/>
      <c r="F12" s="38"/>
      <c r="G12" s="38"/>
    </row>
    <row r="13" spans="1:7" x14ac:dyDescent="0.25">
      <c r="C13" s="38"/>
      <c r="D13" s="38"/>
      <c r="E13" s="38"/>
      <c r="F13" s="38"/>
      <c r="G13" s="3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 codeName="Sheet4"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2" width="25.7109375" customWidth="1"/>
    <col min="3" max="7" width="12.7109375" customWidth="1"/>
  </cols>
  <sheetData>
    <row r="1" spans="1:7" x14ac:dyDescent="0.25">
      <c r="A1" s="56">
        <v>5.5E-2</v>
      </c>
      <c r="B1" s="54" t="s">
        <v>82</v>
      </c>
      <c r="C1" s="42" t="s">
        <v>77</v>
      </c>
      <c r="D1" s="43"/>
      <c r="E1" s="43"/>
      <c r="F1" s="43"/>
      <c r="G1" s="44"/>
    </row>
    <row r="2" spans="1:7" x14ac:dyDescent="0.25">
      <c r="A2" s="55"/>
      <c r="B2" s="39" t="s">
        <v>81</v>
      </c>
      <c r="C2" s="45" t="s">
        <v>684</v>
      </c>
      <c r="D2" s="46" t="s">
        <v>685</v>
      </c>
      <c r="E2" s="46" t="s">
        <v>686</v>
      </c>
      <c r="F2" s="46" t="s">
        <v>687</v>
      </c>
      <c r="G2" s="46" t="s">
        <v>688</v>
      </c>
    </row>
    <row r="3" spans="1:7" x14ac:dyDescent="0.25">
      <c r="A3" s="49" t="s">
        <v>76</v>
      </c>
      <c r="B3" s="50">
        <v>1500</v>
      </c>
      <c r="C3" s="47">
        <v>7620</v>
      </c>
      <c r="D3" s="41">
        <v>7540</v>
      </c>
      <c r="E3" s="41">
        <v>6660</v>
      </c>
      <c r="F3" s="41">
        <v>6120</v>
      </c>
      <c r="G3" s="88">
        <v>7520</v>
      </c>
    </row>
    <row r="4" spans="1:7" x14ac:dyDescent="0.25">
      <c r="A4" s="51" t="s">
        <v>78</v>
      </c>
      <c r="B4" s="52">
        <v>1800</v>
      </c>
      <c r="C4" s="48">
        <v>5940</v>
      </c>
      <c r="D4" s="40">
        <v>6720</v>
      </c>
      <c r="E4" s="40">
        <v>7720</v>
      </c>
      <c r="F4" s="40">
        <v>6860</v>
      </c>
      <c r="G4" s="89">
        <v>7210</v>
      </c>
    </row>
    <row r="5" spans="1:7" x14ac:dyDescent="0.25">
      <c r="A5" s="51" t="s">
        <v>79</v>
      </c>
      <c r="B5" s="52">
        <v>2200</v>
      </c>
      <c r="C5" s="48">
        <v>6060</v>
      </c>
      <c r="D5" s="40">
        <v>7930</v>
      </c>
      <c r="E5" s="40">
        <v>7600</v>
      </c>
      <c r="F5" s="40">
        <v>5940</v>
      </c>
      <c r="G5" s="89">
        <v>5980</v>
      </c>
    </row>
    <row r="6" spans="1:7" x14ac:dyDescent="0.25">
      <c r="A6" s="53" t="s">
        <v>80</v>
      </c>
      <c r="B6" s="52">
        <v>2700</v>
      </c>
      <c r="C6" s="90">
        <v>6430</v>
      </c>
      <c r="D6" s="91">
        <v>5960</v>
      </c>
      <c r="E6" s="91">
        <v>6400</v>
      </c>
      <c r="F6" s="91">
        <v>5560</v>
      </c>
      <c r="G6" s="92">
        <v>5810</v>
      </c>
    </row>
    <row r="8" spans="1:7" x14ac:dyDescent="0.25">
      <c r="C8" s="57"/>
      <c r="D8" s="57"/>
      <c r="E8" s="57"/>
      <c r="F8" s="57"/>
      <c r="G8" s="57"/>
    </row>
    <row r="9" spans="1:7" x14ac:dyDescent="0.25">
      <c r="C9" s="57"/>
      <c r="D9" s="57"/>
      <c r="E9" s="57"/>
      <c r="F9" s="57"/>
      <c r="G9" s="57"/>
    </row>
    <row r="10" spans="1:7" x14ac:dyDescent="0.25">
      <c r="C10" s="38"/>
      <c r="D10" s="38"/>
      <c r="E10" s="38"/>
      <c r="F10" s="38"/>
      <c r="G10" s="38"/>
    </row>
    <row r="11" spans="1:7" x14ac:dyDescent="0.25">
      <c r="C11" s="38"/>
      <c r="D11" s="38"/>
      <c r="E11" s="38"/>
      <c r="F11" s="38"/>
      <c r="G11" s="38"/>
    </row>
    <row r="12" spans="1:7" x14ac:dyDescent="0.25">
      <c r="C12" s="38"/>
      <c r="D12" s="38"/>
      <c r="E12" s="38"/>
      <c r="F12" s="38"/>
      <c r="G12" s="38"/>
    </row>
    <row r="13" spans="1:7" x14ac:dyDescent="0.25">
      <c r="C13" s="38"/>
      <c r="D13" s="38"/>
      <c r="E13" s="38"/>
      <c r="F13" s="38"/>
      <c r="G13" s="3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 codeName="Sheet13"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2" width="25.7109375" customWidth="1"/>
    <col min="3" max="7" width="12.7109375" customWidth="1"/>
  </cols>
  <sheetData>
    <row r="1" spans="1:7" x14ac:dyDescent="0.25">
      <c r="A1" s="56">
        <v>0.06</v>
      </c>
      <c r="B1" s="54" t="s">
        <v>82</v>
      </c>
      <c r="C1" s="42" t="s">
        <v>77</v>
      </c>
      <c r="D1" s="43"/>
      <c r="E1" s="43"/>
      <c r="F1" s="43"/>
      <c r="G1" s="44"/>
    </row>
    <row r="2" spans="1:7" x14ac:dyDescent="0.25">
      <c r="A2" s="55"/>
      <c r="B2" s="39" t="s">
        <v>81</v>
      </c>
      <c r="C2" s="45" t="s">
        <v>684</v>
      </c>
      <c r="D2" s="46" t="s">
        <v>685</v>
      </c>
      <c r="E2" s="46" t="s">
        <v>686</v>
      </c>
      <c r="F2" s="46" t="s">
        <v>687</v>
      </c>
      <c r="G2" s="46" t="s">
        <v>688</v>
      </c>
    </row>
    <row r="3" spans="1:7" x14ac:dyDescent="0.25">
      <c r="A3" s="49" t="s">
        <v>76</v>
      </c>
      <c r="B3" s="50">
        <v>1500</v>
      </c>
      <c r="C3" s="47">
        <v>5260</v>
      </c>
      <c r="D3" s="41">
        <v>6350</v>
      </c>
      <c r="E3" s="41">
        <v>6810</v>
      </c>
      <c r="F3" s="41">
        <v>5650</v>
      </c>
      <c r="G3" s="88">
        <v>6970</v>
      </c>
    </row>
    <row r="4" spans="1:7" x14ac:dyDescent="0.25">
      <c r="A4" s="51" t="s">
        <v>78</v>
      </c>
      <c r="B4" s="52">
        <v>1800</v>
      </c>
      <c r="C4" s="48">
        <v>7860</v>
      </c>
      <c r="D4" s="40">
        <v>6200</v>
      </c>
      <c r="E4" s="40">
        <v>5820</v>
      </c>
      <c r="F4" s="40">
        <v>5870</v>
      </c>
      <c r="G4" s="89">
        <v>5200</v>
      </c>
    </row>
    <row r="5" spans="1:7" x14ac:dyDescent="0.25">
      <c r="A5" s="51" t="s">
        <v>79</v>
      </c>
      <c r="B5" s="52">
        <v>2200</v>
      </c>
      <c r="C5" s="48">
        <v>7730</v>
      </c>
      <c r="D5" s="40">
        <v>6240</v>
      </c>
      <c r="E5" s="40">
        <v>6980</v>
      </c>
      <c r="F5" s="40">
        <v>5920</v>
      </c>
      <c r="G5" s="89">
        <v>5190</v>
      </c>
    </row>
    <row r="6" spans="1:7" x14ac:dyDescent="0.25">
      <c r="A6" s="53" t="s">
        <v>80</v>
      </c>
      <c r="B6" s="52">
        <v>2700</v>
      </c>
      <c r="C6" s="90">
        <v>5120</v>
      </c>
      <c r="D6" s="91">
        <v>5040</v>
      </c>
      <c r="E6" s="91">
        <v>7440</v>
      </c>
      <c r="F6" s="91">
        <v>5640</v>
      </c>
      <c r="G6" s="92">
        <v>5740</v>
      </c>
    </row>
    <row r="8" spans="1:7" x14ac:dyDescent="0.25">
      <c r="C8" s="57"/>
      <c r="D8" s="57"/>
      <c r="E8" s="57"/>
      <c r="F8" s="57"/>
      <c r="G8" s="57"/>
    </row>
    <row r="9" spans="1:7" x14ac:dyDescent="0.25">
      <c r="C9" s="57"/>
      <c r="D9" s="57"/>
      <c r="E9" s="57"/>
      <c r="F9" s="57"/>
      <c r="G9" s="57"/>
    </row>
    <row r="10" spans="1:7" x14ac:dyDescent="0.25">
      <c r="C10" s="38"/>
      <c r="D10" s="38"/>
      <c r="E10" s="38"/>
      <c r="F10" s="38"/>
      <c r="G10" s="38"/>
    </row>
    <row r="11" spans="1:7" x14ac:dyDescent="0.25">
      <c r="C11" s="38"/>
      <c r="D11" s="38"/>
      <c r="E11" s="38"/>
      <c r="F11" s="38"/>
      <c r="G11" s="38"/>
    </row>
    <row r="12" spans="1:7" x14ac:dyDescent="0.25">
      <c r="C12" s="38"/>
      <c r="D12" s="38"/>
      <c r="E12" s="38"/>
      <c r="F12" s="38"/>
      <c r="G12" s="38"/>
    </row>
    <row r="13" spans="1:7" x14ac:dyDescent="0.25">
      <c r="C13" s="38"/>
      <c r="D13" s="38"/>
      <c r="E13" s="38"/>
      <c r="F13" s="38"/>
      <c r="G13" s="3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 codeName="Sheet14"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2" width="25.7109375" customWidth="1"/>
    <col min="3" max="7" width="12.7109375" customWidth="1"/>
  </cols>
  <sheetData>
    <row r="1" spans="1:7" x14ac:dyDescent="0.25">
      <c r="A1" s="56">
        <v>6.5000000000000002E-2</v>
      </c>
      <c r="B1" s="54" t="s">
        <v>82</v>
      </c>
      <c r="C1" s="42" t="s">
        <v>77</v>
      </c>
      <c r="D1" s="43"/>
      <c r="E1" s="43"/>
      <c r="F1" s="43"/>
      <c r="G1" s="44"/>
    </row>
    <row r="2" spans="1:7" x14ac:dyDescent="0.25">
      <c r="A2" s="55"/>
      <c r="B2" s="39" t="s">
        <v>81</v>
      </c>
      <c r="C2" s="45" t="s">
        <v>684</v>
      </c>
      <c r="D2" s="46" t="s">
        <v>685</v>
      </c>
      <c r="E2" s="46" t="s">
        <v>686</v>
      </c>
      <c r="F2" s="46" t="s">
        <v>687</v>
      </c>
      <c r="G2" s="46" t="s">
        <v>688</v>
      </c>
    </row>
    <row r="3" spans="1:7" x14ac:dyDescent="0.25">
      <c r="A3" s="49" t="s">
        <v>76</v>
      </c>
      <c r="B3" s="50">
        <v>1500</v>
      </c>
      <c r="C3" s="47">
        <v>5100</v>
      </c>
      <c r="D3" s="41">
        <v>6270</v>
      </c>
      <c r="E3" s="41">
        <v>6700</v>
      </c>
      <c r="F3" s="41">
        <v>6410</v>
      </c>
      <c r="G3" s="88">
        <v>7600</v>
      </c>
    </row>
    <row r="4" spans="1:7" x14ac:dyDescent="0.25">
      <c r="A4" s="51" t="s">
        <v>78</v>
      </c>
      <c r="B4" s="52">
        <v>1800</v>
      </c>
      <c r="C4" s="48">
        <v>6280</v>
      </c>
      <c r="D4" s="40">
        <v>6110</v>
      </c>
      <c r="E4" s="40">
        <v>7600</v>
      </c>
      <c r="F4" s="40">
        <v>6740</v>
      </c>
      <c r="G4" s="89">
        <v>6090</v>
      </c>
    </row>
    <row r="5" spans="1:7" x14ac:dyDescent="0.25">
      <c r="A5" s="51" t="s">
        <v>79</v>
      </c>
      <c r="B5" s="52">
        <v>2200</v>
      </c>
      <c r="C5" s="48">
        <v>7240</v>
      </c>
      <c r="D5" s="40">
        <v>7490</v>
      </c>
      <c r="E5" s="40">
        <v>5130</v>
      </c>
      <c r="F5" s="40">
        <v>6240</v>
      </c>
      <c r="G5" s="89">
        <v>5910</v>
      </c>
    </row>
    <row r="6" spans="1:7" x14ac:dyDescent="0.25">
      <c r="A6" s="53" t="s">
        <v>80</v>
      </c>
      <c r="B6" s="52">
        <v>2700</v>
      </c>
      <c r="C6" s="90">
        <v>7940</v>
      </c>
      <c r="D6" s="91">
        <v>5960</v>
      </c>
      <c r="E6" s="91">
        <v>5450</v>
      </c>
      <c r="F6" s="91">
        <v>7070</v>
      </c>
      <c r="G6" s="92">
        <v>6870</v>
      </c>
    </row>
    <row r="8" spans="1:7" x14ac:dyDescent="0.25">
      <c r="C8" s="57"/>
      <c r="D8" s="57"/>
      <c r="E8" s="57"/>
      <c r="F8" s="57"/>
      <c r="G8" s="57"/>
    </row>
    <row r="9" spans="1:7" x14ac:dyDescent="0.25">
      <c r="C9" s="57"/>
      <c r="D9" s="57"/>
      <c r="E9" s="57"/>
      <c r="F9" s="57"/>
      <c r="G9" s="57"/>
    </row>
    <row r="10" spans="1:7" x14ac:dyDescent="0.25">
      <c r="C10" s="38"/>
      <c r="D10" s="38"/>
      <c r="E10" s="38"/>
      <c r="F10" s="38"/>
      <c r="G10" s="38"/>
    </row>
    <row r="11" spans="1:7" x14ac:dyDescent="0.25">
      <c r="C11" s="38"/>
      <c r="D11" s="38"/>
      <c r="E11" s="38"/>
      <c r="F11" s="38"/>
      <c r="G11" s="38"/>
    </row>
    <row r="12" spans="1:7" x14ac:dyDescent="0.25">
      <c r="C12" s="38"/>
      <c r="D12" s="38"/>
      <c r="E12" s="38"/>
      <c r="F12" s="38"/>
      <c r="G12" s="38"/>
    </row>
    <row r="13" spans="1:7" x14ac:dyDescent="0.25">
      <c r="C13" s="38"/>
      <c r="D13" s="38"/>
      <c r="E13" s="38"/>
      <c r="F13" s="38"/>
      <c r="G13" s="3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 codeName="Sheet15">
    <tabColor rgb="FFCCECFF"/>
  </sheetPr>
  <dimension ref="A1:G13"/>
  <sheetViews>
    <sheetView showGridLines="0" workbookViewId="0">
      <selection activeCell="I29" sqref="I29"/>
    </sheetView>
  </sheetViews>
  <sheetFormatPr defaultRowHeight="15" x14ac:dyDescent="0.25"/>
  <cols>
    <col min="1" max="1" width="13.28515625" customWidth="1"/>
    <col min="2" max="2" width="25.7109375" customWidth="1"/>
    <col min="3" max="7" width="12.7109375" customWidth="1"/>
  </cols>
  <sheetData>
    <row r="1" spans="1:7" x14ac:dyDescent="0.25">
      <c r="A1" s="56">
        <v>7.0000000000000007E-2</v>
      </c>
      <c r="B1" s="54" t="s">
        <v>82</v>
      </c>
      <c r="C1" s="42" t="s">
        <v>77</v>
      </c>
      <c r="D1" s="43"/>
      <c r="E1" s="43"/>
      <c r="F1" s="43"/>
      <c r="G1" s="44"/>
    </row>
    <row r="2" spans="1:7" x14ac:dyDescent="0.25">
      <c r="A2" s="55"/>
      <c r="B2" s="39" t="s">
        <v>81</v>
      </c>
      <c r="C2" s="45" t="s">
        <v>684</v>
      </c>
      <c r="D2" s="46" t="s">
        <v>685</v>
      </c>
      <c r="E2" s="46" t="s">
        <v>686</v>
      </c>
      <c r="F2" s="46" t="s">
        <v>687</v>
      </c>
      <c r="G2" s="46" t="s">
        <v>688</v>
      </c>
    </row>
    <row r="3" spans="1:7" x14ac:dyDescent="0.25">
      <c r="A3" s="49" t="s">
        <v>76</v>
      </c>
      <c r="B3" s="50">
        <v>1500</v>
      </c>
      <c r="C3" s="47">
        <v>6150</v>
      </c>
      <c r="D3" s="41">
        <v>7690</v>
      </c>
      <c r="E3" s="41">
        <v>6230</v>
      </c>
      <c r="F3" s="41">
        <v>6440</v>
      </c>
      <c r="G3" s="88">
        <v>7160</v>
      </c>
    </row>
    <row r="4" spans="1:7" x14ac:dyDescent="0.25">
      <c r="A4" s="51" t="s">
        <v>78</v>
      </c>
      <c r="B4" s="52">
        <v>1800</v>
      </c>
      <c r="C4" s="48">
        <v>7350</v>
      </c>
      <c r="D4" s="40">
        <v>5030</v>
      </c>
      <c r="E4" s="40">
        <v>7780</v>
      </c>
      <c r="F4" s="40">
        <v>6250</v>
      </c>
      <c r="G4" s="89">
        <v>6690</v>
      </c>
    </row>
    <row r="5" spans="1:7" x14ac:dyDescent="0.25">
      <c r="A5" s="51" t="s">
        <v>79</v>
      </c>
      <c r="B5" s="52">
        <v>2200</v>
      </c>
      <c r="C5" s="48">
        <v>5610</v>
      </c>
      <c r="D5" s="40">
        <v>7680</v>
      </c>
      <c r="E5" s="40">
        <v>5130</v>
      </c>
      <c r="F5" s="40">
        <v>7260</v>
      </c>
      <c r="G5" s="89">
        <v>7350</v>
      </c>
    </row>
    <row r="6" spans="1:7" x14ac:dyDescent="0.25">
      <c r="A6" s="53" t="s">
        <v>80</v>
      </c>
      <c r="B6" s="52">
        <v>2700</v>
      </c>
      <c r="C6" s="90">
        <v>6550</v>
      </c>
      <c r="D6" s="91">
        <v>5380</v>
      </c>
      <c r="E6" s="91">
        <v>6330</v>
      </c>
      <c r="F6" s="91">
        <v>7020</v>
      </c>
      <c r="G6" s="92">
        <v>6920</v>
      </c>
    </row>
    <row r="8" spans="1:7" x14ac:dyDescent="0.25">
      <c r="C8" s="57"/>
      <c r="D8" s="57"/>
      <c r="E8" s="57"/>
      <c r="F8" s="57"/>
      <c r="G8" s="57"/>
    </row>
    <row r="9" spans="1:7" x14ac:dyDescent="0.25">
      <c r="C9" s="57"/>
      <c r="D9" s="57"/>
      <c r="E9" s="57"/>
      <c r="F9" s="57"/>
      <c r="G9" s="57"/>
    </row>
    <row r="10" spans="1:7" x14ac:dyDescent="0.25">
      <c r="C10" s="38"/>
      <c r="D10" s="38"/>
      <c r="E10" s="38"/>
      <c r="F10" s="38"/>
      <c r="G10" s="38"/>
    </row>
    <row r="11" spans="1:7" x14ac:dyDescent="0.25">
      <c r="C11" s="38"/>
      <c r="D11" s="38"/>
      <c r="E11" s="38"/>
      <c r="F11" s="38"/>
      <c r="G11" s="38"/>
    </row>
    <row r="12" spans="1:7" x14ac:dyDescent="0.25">
      <c r="C12" s="38"/>
      <c r="D12" s="38"/>
      <c r="E12" s="38"/>
      <c r="F12" s="38"/>
      <c r="G12" s="38"/>
    </row>
    <row r="13" spans="1:7" x14ac:dyDescent="0.25">
      <c r="C13" s="38"/>
      <c r="D13" s="38"/>
      <c r="E13" s="38"/>
      <c r="F13" s="38"/>
      <c r="G13" s="3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 codeName="Sheet16">
    <tabColor rgb="FFCCECFF"/>
  </sheetPr>
  <dimension ref="A1:J21"/>
  <sheetViews>
    <sheetView showGridLines="0" workbookViewId="0">
      <selection activeCell="B22" sqref="B22"/>
    </sheetView>
  </sheetViews>
  <sheetFormatPr defaultRowHeight="15" x14ac:dyDescent="0.25"/>
  <cols>
    <col min="1" max="1" width="13.28515625" customWidth="1"/>
    <col min="2" max="2" width="25.7109375" customWidth="1"/>
    <col min="3" max="7" width="12.7109375" customWidth="1"/>
  </cols>
  <sheetData>
    <row r="1" spans="1:7" x14ac:dyDescent="0.25">
      <c r="A1" s="56">
        <v>7.4999999999999997E-2</v>
      </c>
      <c r="B1" s="54" t="s">
        <v>82</v>
      </c>
      <c r="C1" s="42" t="s">
        <v>77</v>
      </c>
      <c r="D1" s="43"/>
      <c r="E1" s="43"/>
      <c r="F1" s="43"/>
      <c r="G1" s="44"/>
    </row>
    <row r="2" spans="1:7" x14ac:dyDescent="0.25">
      <c r="A2" s="55"/>
      <c r="B2" s="39" t="s">
        <v>81</v>
      </c>
      <c r="C2" s="45" t="s">
        <v>684</v>
      </c>
      <c r="D2" s="46" t="s">
        <v>685</v>
      </c>
      <c r="E2" s="46" t="s">
        <v>686</v>
      </c>
      <c r="F2" s="46" t="s">
        <v>687</v>
      </c>
      <c r="G2" s="46" t="s">
        <v>688</v>
      </c>
    </row>
    <row r="3" spans="1:7" x14ac:dyDescent="0.25">
      <c r="A3" s="49" t="s">
        <v>76</v>
      </c>
      <c r="B3" s="50">
        <v>1500</v>
      </c>
      <c r="C3" s="47">
        <v>6240</v>
      </c>
      <c r="D3" s="41">
        <v>5320</v>
      </c>
      <c r="E3" s="41">
        <v>7500</v>
      </c>
      <c r="F3" s="41">
        <v>5770</v>
      </c>
      <c r="G3" s="88">
        <v>5220</v>
      </c>
    </row>
    <row r="4" spans="1:7" x14ac:dyDescent="0.25">
      <c r="A4" s="51" t="s">
        <v>78</v>
      </c>
      <c r="B4" s="52">
        <v>1800</v>
      </c>
      <c r="C4" s="48">
        <v>5950</v>
      </c>
      <c r="D4" s="40">
        <v>7680</v>
      </c>
      <c r="E4" s="40">
        <v>5450</v>
      </c>
      <c r="F4" s="40">
        <v>5500</v>
      </c>
      <c r="G4" s="89">
        <v>6120</v>
      </c>
    </row>
    <row r="5" spans="1:7" x14ac:dyDescent="0.25">
      <c r="A5" s="51" t="s">
        <v>79</v>
      </c>
      <c r="B5" s="52">
        <v>2200</v>
      </c>
      <c r="C5" s="48">
        <v>7420</v>
      </c>
      <c r="D5" s="40">
        <v>6480</v>
      </c>
      <c r="E5" s="40">
        <v>5480</v>
      </c>
      <c r="F5" s="40">
        <v>6430</v>
      </c>
      <c r="G5" s="89">
        <v>5480</v>
      </c>
    </row>
    <row r="6" spans="1:7" x14ac:dyDescent="0.25">
      <c r="A6" s="53" t="s">
        <v>80</v>
      </c>
      <c r="B6" s="52">
        <v>2700</v>
      </c>
      <c r="C6" s="90">
        <v>7020</v>
      </c>
      <c r="D6" s="91">
        <v>7590</v>
      </c>
      <c r="E6" s="91">
        <v>5280</v>
      </c>
      <c r="F6" s="91">
        <v>5240</v>
      </c>
      <c r="G6" s="92">
        <v>6560</v>
      </c>
    </row>
    <row r="8" spans="1:7" x14ac:dyDescent="0.25">
      <c r="C8" s="57"/>
      <c r="D8" s="57"/>
      <c r="E8" s="57"/>
      <c r="F8" s="57"/>
      <c r="G8" s="57"/>
    </row>
    <row r="9" spans="1:7" x14ac:dyDescent="0.25">
      <c r="C9" s="57"/>
      <c r="D9" s="57"/>
      <c r="E9" s="57"/>
      <c r="F9" s="57"/>
      <c r="G9" s="57"/>
    </row>
    <row r="10" spans="1:7" x14ac:dyDescent="0.25">
      <c r="C10" s="38"/>
      <c r="D10" s="38"/>
      <c r="E10" s="38"/>
      <c r="F10" s="38"/>
      <c r="G10" s="38"/>
    </row>
    <row r="11" spans="1:7" x14ac:dyDescent="0.25">
      <c r="C11" s="38"/>
      <c r="D11" s="38"/>
      <c r="E11" s="38"/>
      <c r="F11" s="38"/>
      <c r="G11" s="38"/>
    </row>
    <row r="12" spans="1:7" x14ac:dyDescent="0.25">
      <c r="C12" s="38"/>
      <c r="D12" s="38"/>
      <c r="E12" s="38"/>
      <c r="F12" s="38"/>
      <c r="G12" s="38"/>
    </row>
    <row r="13" spans="1:7" x14ac:dyDescent="0.25">
      <c r="C13" s="38"/>
      <c r="D13" s="38"/>
      <c r="E13" s="38"/>
      <c r="F13" s="38"/>
      <c r="G13" s="38"/>
    </row>
    <row r="18" spans="5:10" x14ac:dyDescent="0.25">
      <c r="J18" s="57"/>
    </row>
    <row r="20" spans="5:10" ht="18.75" x14ac:dyDescent="0.25">
      <c r="F20" s="93"/>
    </row>
    <row r="21" spans="5:10" x14ac:dyDescent="0.25">
      <c r="E21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86</vt:i4>
      </vt:variant>
    </vt:vector>
  </HeadingPairs>
  <TitlesOfParts>
    <vt:vector size="100" baseType="lpstr">
      <vt:lpstr>CheckSum</vt:lpstr>
      <vt:lpstr>Part 1</vt:lpstr>
      <vt:lpstr>Data1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Apr</vt:lpstr>
      <vt:lpstr>Atlanta</vt:lpstr>
      <vt:lpstr>Aug</vt:lpstr>
      <vt:lpstr>Austin</vt:lpstr>
      <vt:lpstr>Baltimore</vt:lpstr>
      <vt:lpstr>Birmingham</vt:lpstr>
      <vt:lpstr>Boston</vt:lpstr>
      <vt:lpstr>Buffalo</vt:lpstr>
      <vt:lpstr>Charlotte</vt:lpstr>
      <vt:lpstr>checkInd</vt:lpstr>
      <vt:lpstr>Chicago</vt:lpstr>
      <vt:lpstr>Cincinnati</vt:lpstr>
      <vt:lpstr>City</vt:lpstr>
      <vt:lpstr>Cleveland</vt:lpstr>
      <vt:lpstr>Columbus</vt:lpstr>
      <vt:lpstr>CS_Int</vt:lpstr>
      <vt:lpstr>CS_Seq1</vt:lpstr>
      <vt:lpstr>CS_SortCity</vt:lpstr>
      <vt:lpstr>CS_SortTemp</vt:lpstr>
      <vt:lpstr>CS_TableHigh</vt:lpstr>
      <vt:lpstr>CS_TableLow</vt:lpstr>
      <vt:lpstr>Dallas</vt:lpstr>
      <vt:lpstr>Dec</vt:lpstr>
      <vt:lpstr>Denver</vt:lpstr>
      <vt:lpstr>Detroit</vt:lpstr>
      <vt:lpstr>Feb</vt:lpstr>
      <vt:lpstr>Rate_500!Four</vt:lpstr>
      <vt:lpstr>Hartford</vt:lpstr>
      <vt:lpstr>Houston</vt:lpstr>
      <vt:lpstr>Indianapolis</vt:lpstr>
      <vt:lpstr>Rate_500!InitialDep</vt:lpstr>
      <vt:lpstr>Rate_550!InitialDep</vt:lpstr>
      <vt:lpstr>Rate_600!InitialDep</vt:lpstr>
      <vt:lpstr>Rate_650!InitialDep</vt:lpstr>
      <vt:lpstr>Rate_700!InitialDep</vt:lpstr>
      <vt:lpstr>Rate_750!InitialDep</vt:lpstr>
      <vt:lpstr>Jacksonville</vt:lpstr>
      <vt:lpstr>Jan</vt:lpstr>
      <vt:lpstr>Jul</vt:lpstr>
      <vt:lpstr>Jun</vt:lpstr>
      <vt:lpstr>Kansas_City</vt:lpstr>
      <vt:lpstr>Las_Vegas</vt:lpstr>
      <vt:lpstr>ListCity</vt:lpstr>
      <vt:lpstr>ListsMonthShort</vt:lpstr>
      <vt:lpstr>Los_Angeles</vt:lpstr>
      <vt:lpstr>Louisville</vt:lpstr>
      <vt:lpstr>Mar</vt:lpstr>
      <vt:lpstr>May</vt:lpstr>
      <vt:lpstr>Memphis</vt:lpstr>
      <vt:lpstr>Miami</vt:lpstr>
      <vt:lpstr>Milwaukee</vt:lpstr>
      <vt:lpstr>Minneapolis</vt:lpstr>
      <vt:lpstr>Nashville</vt:lpstr>
      <vt:lpstr>New_Orleans</vt:lpstr>
      <vt:lpstr>New_York</vt:lpstr>
      <vt:lpstr>Nov</vt:lpstr>
      <vt:lpstr>Oct</vt:lpstr>
      <vt:lpstr>Oklahoma_City</vt:lpstr>
      <vt:lpstr>Orlando</vt:lpstr>
      <vt:lpstr>Rate_500!payments</vt:lpstr>
      <vt:lpstr>Rate_550!payments</vt:lpstr>
      <vt:lpstr>Rate_600!payments</vt:lpstr>
      <vt:lpstr>Rate_650!payments</vt:lpstr>
      <vt:lpstr>Rate_700!payments</vt:lpstr>
      <vt:lpstr>Rate_750!payments</vt:lpstr>
      <vt:lpstr>Philadelphia</vt:lpstr>
      <vt:lpstr>Phoenix</vt:lpstr>
      <vt:lpstr>Pittsburgh</vt:lpstr>
      <vt:lpstr>Portland</vt:lpstr>
      <vt:lpstr>Providence</vt:lpstr>
      <vt:lpstr>Raleigh</vt:lpstr>
      <vt:lpstr>Richmond</vt:lpstr>
      <vt:lpstr>Riverside</vt:lpstr>
      <vt:lpstr>Rochester</vt:lpstr>
      <vt:lpstr>Sacramento</vt:lpstr>
      <vt:lpstr>Salt_Lake_City</vt:lpstr>
      <vt:lpstr>San_Antonio</vt:lpstr>
      <vt:lpstr>San_Diego</vt:lpstr>
      <vt:lpstr>San_Francisco</vt:lpstr>
      <vt:lpstr>San_Jose</vt:lpstr>
      <vt:lpstr>Seattle</vt:lpstr>
      <vt:lpstr>Sep</vt:lpstr>
      <vt:lpstr>St._Louis</vt:lpstr>
      <vt:lpstr>State</vt:lpstr>
      <vt:lpstr>Tampa</vt:lpstr>
      <vt:lpstr>Virginia_Beach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Cahill</dc:creator>
  <cp:lastModifiedBy>Joseph Cahill</cp:lastModifiedBy>
  <dcterms:created xsi:type="dcterms:W3CDTF">2017-11-16T07:17:50Z</dcterms:created>
  <dcterms:modified xsi:type="dcterms:W3CDTF">2019-08-05T01:03:11Z</dcterms:modified>
</cp:coreProperties>
</file>