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'004_002'!$E$2:$F$11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U8" i="23" l="1"/>
  <c r="V8" i="23"/>
  <c r="X15" i="23"/>
  <c r="D12" i="19" l="1"/>
  <c r="R10" i="22" l="1"/>
  <c r="AA8" i="24" l="1"/>
  <c r="AA7" i="24"/>
  <c r="E12" i="19" l="1"/>
  <c r="C14" i="19" s="1"/>
  <c r="F10" i="19"/>
  <c r="D7" i="17"/>
  <c r="L4" i="17" s="1"/>
  <c r="D14" i="19" l="1"/>
  <c r="F14" i="19"/>
  <c r="E14" i="19"/>
  <c r="F15" i="19"/>
  <c r="E15" i="19"/>
  <c r="D15" i="19"/>
  <c r="C15" i="19"/>
  <c r="S8" i="22"/>
  <c r="C11" i="26" l="1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B5" i="17"/>
  <c r="R3" i="17" s="1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K1608" i="18" l="1"/>
  <c r="J149" i="18"/>
  <c r="L727" i="18"/>
  <c r="L990" i="18"/>
  <c r="X30" i="21"/>
  <c r="A6" i="21" s="1"/>
  <c r="A6" i="24"/>
  <c r="K1992" i="18"/>
  <c r="L3" i="17"/>
  <c r="X8" i="23"/>
  <c r="X30" i="23"/>
  <c r="A6" i="23" s="1"/>
  <c r="R10" i="21"/>
  <c r="S8" i="21" s="1"/>
  <c r="J501" i="18"/>
  <c r="K2522" i="18"/>
  <c r="S9" i="22"/>
  <c r="U31" i="22"/>
  <c r="X30" i="22"/>
  <c r="A6" i="22" s="1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Z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P34" i="21"/>
  <c r="N10" i="21"/>
  <c r="J3565" i="18"/>
  <c r="J3578" i="18"/>
  <c r="U22" i="23"/>
  <c r="W10" i="23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I8" i="23"/>
  <c r="P39" i="23"/>
  <c r="U11" i="24"/>
  <c r="L7" i="24" s="1"/>
  <c r="J3686" i="18"/>
  <c r="O40" i="23"/>
  <c r="V11" i="24"/>
  <c r="M7" i="24" s="1"/>
  <c r="S32" i="24"/>
  <c r="J3667" i="18"/>
  <c r="J3679" i="18"/>
  <c r="P40" i="23"/>
  <c r="S34" i="24"/>
  <c r="H6" i="27"/>
  <c r="U14" i="24"/>
  <c r="J3673" i="18"/>
  <c r="J3685" i="18"/>
  <c r="K5" i="24"/>
  <c r="T8" i="22"/>
  <c r="U23" i="21" l="1"/>
  <c r="AL13" i="23"/>
  <c r="S34" i="23"/>
  <c r="S35" i="23" s="1"/>
  <c r="R35" i="23"/>
  <c r="O42" i="23"/>
  <c r="X10" i="23"/>
  <c r="U12" i="23"/>
  <c r="R35" i="21"/>
  <c r="T34" i="21"/>
  <c r="N34" i="22"/>
  <c r="N35" i="22"/>
  <c r="J9" i="22"/>
  <c r="L96" i="18"/>
  <c r="J96" i="18"/>
  <c r="K2773" i="18"/>
  <c r="J3264" i="18"/>
  <c r="X31" i="22"/>
  <c r="A10" i="22" s="1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Y10" i="21"/>
  <c r="I8" i="21"/>
  <c r="V10" i="21"/>
  <c r="U10" i="24"/>
  <c r="X8" i="24"/>
  <c r="Z8" i="24" s="1"/>
  <c r="AC8" i="24" s="1"/>
  <c r="W8" i="24"/>
  <c r="C6" i="24" s="1"/>
  <c r="V5" i="23"/>
  <c r="Q40" i="23"/>
  <c r="O41" i="23" s="1"/>
  <c r="AG16" i="23"/>
  <c r="AG20" i="23" s="1"/>
  <c r="AG21" i="23" s="1"/>
  <c r="N11" i="21"/>
  <c r="O35" i="21"/>
  <c r="O10" i="21"/>
  <c r="O11" i="21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I8" i="24"/>
  <c r="Y10" i="24"/>
  <c r="L6" i="23"/>
  <c r="O39" i="23"/>
  <c r="F10" i="23"/>
  <c r="H8" i="23"/>
  <c r="N30" i="14"/>
  <c r="O30" i="14" s="1"/>
  <c r="T8" i="21" l="1"/>
  <c r="X31" i="21" s="1"/>
  <c r="A10" i="21" s="1"/>
  <c r="U34" i="21"/>
  <c r="U35" i="21" s="1"/>
  <c r="U31" i="21"/>
  <c r="I8" i="22"/>
  <c r="O3" i="14"/>
  <c r="O4" i="14" s="1"/>
  <c r="V29" i="23"/>
  <c r="V30" i="23" s="1"/>
  <c r="C6" i="23" s="1"/>
  <c r="W29" i="23"/>
  <c r="W30" i="23" s="1"/>
  <c r="B6" i="23" s="1"/>
  <c r="U36" i="2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V31" i="21" s="1"/>
  <c r="F10" i="24"/>
  <c r="H8" i="24"/>
  <c r="W10" i="24"/>
  <c r="X10" i="24" s="1"/>
  <c r="B6" i="24" s="1"/>
  <c r="F10" i="21"/>
  <c r="H8" i="21"/>
  <c r="X21" i="21"/>
  <c r="O5" i="14" l="1"/>
  <c r="Y10" i="22"/>
  <c r="V10" i="22"/>
  <c r="H8" i="22"/>
  <c r="F10" i="22"/>
  <c r="T34" i="23"/>
  <c r="U34" i="23" s="1"/>
  <c r="V30" i="21"/>
  <c r="C6" i="21" s="1"/>
  <c r="C10" i="2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V29" i="22" l="1"/>
  <c r="W29" i="21"/>
  <c r="W31" i="21" s="1"/>
  <c r="B10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C6" i="22" s="1"/>
  <c r="V31" i="22"/>
  <c r="C10" i="22" s="1"/>
  <c r="W30" i="21"/>
  <c r="B6" i="21" s="1"/>
  <c r="M7" i="17"/>
  <c r="N7" i="17" s="1"/>
  <c r="N6" i="17"/>
  <c r="U29" i="22"/>
  <c r="W29" i="22" s="1"/>
  <c r="W30" i="22" s="1"/>
  <c r="B6" i="22" s="1"/>
  <c r="Z8" i="22"/>
  <c r="X10" i="22"/>
  <c r="W22" i="21"/>
  <c r="W23" i="21"/>
  <c r="W31" i="22" l="1"/>
  <c r="B10" i="22" s="1"/>
  <c r="C3452" i="18"/>
  <c r="B3062" i="18"/>
  <c r="C2684" i="18"/>
  <c r="B2779" i="18"/>
  <c r="B3573" i="18"/>
  <c r="C2851" i="18"/>
  <c r="D1259" i="18"/>
  <c r="B3556" i="18"/>
  <c r="B2570" i="18"/>
  <c r="C3266" i="18"/>
  <c r="B3544" i="18"/>
  <c r="C2019" i="18"/>
  <c r="B3228" i="18"/>
  <c r="B2006" i="18"/>
  <c r="C3473" i="18"/>
  <c r="C1640" i="18"/>
  <c r="C1404" i="18"/>
  <c r="B2400" i="18"/>
  <c r="B2989" i="18"/>
  <c r="C3357" i="18"/>
  <c r="B3686" i="18"/>
  <c r="B3609" i="18"/>
  <c r="B2951" i="18"/>
  <c r="B1974" i="18"/>
  <c r="B3633" i="18"/>
  <c r="C3314" i="18"/>
  <c r="C3343" i="18"/>
  <c r="B2462" i="18"/>
  <c r="B2998" i="18"/>
  <c r="C1921" i="18"/>
  <c r="C3178" i="18"/>
  <c r="C3539" i="18"/>
  <c r="B197" i="18"/>
  <c r="C428" i="18"/>
  <c r="C3270" i="18"/>
  <c r="C2211" i="18"/>
  <c r="B3025" i="18"/>
  <c r="C2984" i="18"/>
  <c r="C3255" i="18"/>
  <c r="C3480" i="18"/>
  <c r="B3286" i="18"/>
  <c r="C2729" i="18"/>
  <c r="C2906" i="18"/>
  <c r="C3021" i="18"/>
  <c r="B2721" i="18"/>
  <c r="B2833" i="18"/>
  <c r="C2682" i="18"/>
  <c r="C3629" i="18"/>
  <c r="B3060" i="18"/>
  <c r="C1925" i="18"/>
  <c r="C2407" i="18"/>
  <c r="C3633" i="18"/>
  <c r="D1188" i="18"/>
  <c r="C2766" i="18"/>
  <c r="C3112" i="18"/>
  <c r="B1963" i="18"/>
  <c r="B2709" i="18"/>
  <c r="B693" i="18"/>
  <c r="C1452" i="18"/>
  <c r="D693" i="18"/>
  <c r="B2616" i="18"/>
  <c r="B1826" i="18"/>
  <c r="B2812" i="18"/>
  <c r="C795" i="18"/>
  <c r="C2324" i="18"/>
  <c r="B3603" i="18"/>
  <c r="B1795" i="18"/>
  <c r="B2208" i="18"/>
  <c r="B3165" i="18"/>
  <c r="B2788" i="18"/>
  <c r="B3523" i="18"/>
  <c r="B2113" i="18"/>
  <c r="B2356" i="18"/>
  <c r="B1324" i="18"/>
  <c r="D3661" i="18"/>
  <c r="B2803" i="18"/>
  <c r="C1697" i="18"/>
  <c r="D1187" i="18"/>
  <c r="D593" i="18"/>
  <c r="C2868" i="18"/>
  <c r="C2526" i="18"/>
  <c r="C1362" i="18"/>
  <c r="B3152" i="18"/>
  <c r="C3404" i="18"/>
  <c r="C2605" i="18"/>
  <c r="C2242" i="18"/>
  <c r="B2537" i="18"/>
  <c r="C2042" i="18"/>
  <c r="B3015" i="18"/>
  <c r="B2882" i="18"/>
  <c r="B1985" i="18"/>
  <c r="C1778" i="18"/>
  <c r="C2971" i="18"/>
  <c r="C3352" i="18"/>
  <c r="B1916" i="18"/>
  <c r="C3482" i="18"/>
  <c r="B2362" i="18"/>
  <c r="B1248" i="18"/>
  <c r="B2651" i="18"/>
  <c r="C3202" i="18"/>
  <c r="B3548" i="18"/>
  <c r="B1978" i="18"/>
  <c r="C1657" i="18"/>
  <c r="B3141" i="18"/>
  <c r="B1496" i="18"/>
  <c r="B2916" i="18"/>
  <c r="B847" i="18"/>
  <c r="C3371" i="18"/>
  <c r="B3538" i="18"/>
  <c r="B3434" i="18"/>
  <c r="C3638" i="18"/>
  <c r="C3450" i="18"/>
  <c r="C2539" i="18"/>
  <c r="C3053" i="18"/>
  <c r="C250" i="18"/>
  <c r="B939" i="18"/>
  <c r="C2154" i="18"/>
  <c r="C3192" i="18"/>
  <c r="C2545" i="18"/>
  <c r="C3308" i="18"/>
  <c r="B3530" i="18"/>
  <c r="B2108" i="18"/>
  <c r="C2076" i="18"/>
  <c r="B1085" i="18"/>
  <c r="C3528" i="18"/>
  <c r="B2546" i="18"/>
  <c r="C2689" i="18"/>
  <c r="D677" i="18"/>
  <c r="B2071" i="18"/>
  <c r="B3204" i="18"/>
  <c r="B2727" i="18"/>
  <c r="C2920" i="18"/>
  <c r="B2293" i="18"/>
  <c r="C2681" i="18"/>
  <c r="B2213" i="18"/>
  <c r="D1242" i="18"/>
  <c r="B3638" i="18"/>
  <c r="C2610" i="18"/>
  <c r="C2035" i="18"/>
  <c r="C3059" i="18"/>
  <c r="C949" i="18"/>
  <c r="B1491" i="18"/>
  <c r="C2519" i="18"/>
  <c r="B3536" i="18"/>
  <c r="C312" i="18"/>
  <c r="B3159" i="18"/>
  <c r="B3224" i="18"/>
  <c r="B3066" i="18"/>
  <c r="B3667" i="18"/>
  <c r="B1897" i="18"/>
  <c r="B2329" i="18"/>
  <c r="B2666" i="18"/>
  <c r="C1300" i="18"/>
  <c r="C3445" i="18"/>
  <c r="C2047" i="18"/>
  <c r="C3165" i="18"/>
  <c r="B2057" i="18"/>
  <c r="C2731" i="18"/>
  <c r="B2059" i="18"/>
  <c r="C3491" i="18"/>
  <c r="C3121" i="18"/>
  <c r="C2457" i="18"/>
  <c r="B2621" i="18"/>
  <c r="C1658" i="18"/>
  <c r="C2747" i="18"/>
  <c r="C2004" i="18"/>
  <c r="C2838" i="18"/>
  <c r="B2717" i="18"/>
  <c r="D856" i="18"/>
  <c r="C2908" i="18"/>
  <c r="C2892" i="18"/>
  <c r="C2473" i="18"/>
  <c r="C1572" i="18"/>
  <c r="D712" i="18"/>
  <c r="C1854" i="18"/>
  <c r="C2006" i="18"/>
  <c r="B2890" i="18"/>
  <c r="C2784" i="18"/>
  <c r="B2991" i="18"/>
  <c r="C2137" i="18"/>
  <c r="C3345" i="18"/>
  <c r="B2909" i="18"/>
  <c r="D820" i="18"/>
  <c r="C3400" i="18"/>
  <c r="B3385" i="18"/>
  <c r="B3177" i="18"/>
  <c r="B3164" i="18"/>
  <c r="C2382" i="18"/>
  <c r="B1592" i="18"/>
  <c r="B2765" i="18"/>
  <c r="D1130" i="18"/>
  <c r="C2516" i="18"/>
  <c r="D701" i="18"/>
  <c r="B1659" i="18"/>
  <c r="C2548" i="18"/>
  <c r="C1835" i="18"/>
  <c r="B3578" i="18"/>
  <c r="B383" i="18"/>
  <c r="B2817" i="18"/>
  <c r="D1176" i="18"/>
  <c r="C1858" i="18"/>
  <c r="C2667" i="18"/>
  <c r="B3506" i="18"/>
  <c r="B3592" i="18"/>
  <c r="B2049" i="18"/>
  <c r="B2893" i="18"/>
  <c r="C2010" i="18"/>
  <c r="C2918" i="18"/>
  <c r="B3371" i="18"/>
  <c r="B2243" i="18"/>
  <c r="B707" i="18"/>
  <c r="B1254" i="18"/>
  <c r="B3363" i="18"/>
  <c r="C3094" i="18"/>
  <c r="B717" i="18"/>
  <c r="C3052" i="18"/>
  <c r="B3388" i="18"/>
  <c r="B1909" i="18"/>
  <c r="B2606" i="18"/>
  <c r="C2021" i="18"/>
  <c r="B279" i="18"/>
  <c r="B1890" i="18"/>
  <c r="C2119" i="18"/>
  <c r="B2514" i="18"/>
  <c r="B3450" i="18"/>
  <c r="B2046" i="18"/>
  <c r="B3057" i="18"/>
  <c r="C2824" i="18"/>
  <c r="B2337" i="18"/>
  <c r="C2704" i="18"/>
  <c r="B3635" i="18"/>
  <c r="C2080" i="18"/>
  <c r="B3189" i="18"/>
  <c r="B3231" i="18"/>
  <c r="C2186" i="18"/>
  <c r="C3205" i="18"/>
  <c r="C2635" i="18"/>
  <c r="B3020" i="18"/>
  <c r="C220" i="18"/>
  <c r="C2951" i="18"/>
  <c r="B1348" i="18"/>
  <c r="B2864" i="18"/>
  <c r="C2257" i="18"/>
  <c r="B3570" i="18"/>
  <c r="C2782" i="18"/>
  <c r="B3126" i="18"/>
  <c r="B3255" i="18"/>
  <c r="C2965" i="18"/>
  <c r="B1684" i="18"/>
  <c r="B1859" i="18"/>
  <c r="B1232" i="18"/>
  <c r="C2173" i="18"/>
  <c r="B2661" i="18"/>
  <c r="B3440" i="18"/>
  <c r="B3045" i="18"/>
  <c r="B3169" i="18"/>
  <c r="C2319" i="18"/>
  <c r="B3463" i="18"/>
  <c r="B3384" i="18"/>
  <c r="B2479" i="18"/>
  <c r="C2517" i="18"/>
  <c r="D3664" i="18"/>
  <c r="C1946" i="18"/>
  <c r="C3274" i="18"/>
  <c r="B3136" i="18"/>
  <c r="B2865" i="18"/>
  <c r="C2503" i="18"/>
  <c r="C2792" i="18"/>
  <c r="D1193" i="18"/>
  <c r="C2880" i="18"/>
  <c r="C1987" i="18"/>
  <c r="C2444" i="18"/>
  <c r="C3492" i="18"/>
  <c r="C2673" i="18"/>
  <c r="C783" i="18"/>
  <c r="B1881" i="18"/>
  <c r="C3323" i="18"/>
  <c r="C2769" i="18"/>
  <c r="B3392" i="18"/>
  <c r="B1058" i="18"/>
  <c r="B1656" i="18"/>
  <c r="B3467" i="18"/>
  <c r="C3595" i="18"/>
  <c r="B3307" i="18"/>
  <c r="C2876" i="18"/>
  <c r="C1424" i="18"/>
  <c r="D1253" i="18"/>
  <c r="B318" i="18"/>
  <c r="B3154" i="18"/>
  <c r="C2761" i="18"/>
  <c r="B3317" i="18"/>
  <c r="C1121" i="18"/>
  <c r="C2843" i="18"/>
  <c r="B1601" i="18"/>
  <c r="C3578" i="18"/>
  <c r="B3236" i="18"/>
  <c r="C2354" i="18"/>
  <c r="B1958" i="18"/>
  <c r="B2600" i="18"/>
  <c r="B3550" i="18"/>
  <c r="B3322" i="18"/>
  <c r="B1283" i="18"/>
  <c r="C471" i="18"/>
  <c r="C3152" i="18"/>
  <c r="C3330" i="18"/>
  <c r="C2536" i="18"/>
  <c r="C2591" i="18"/>
  <c r="B1874" i="18"/>
  <c r="B2354" i="18"/>
  <c r="B2806" i="18"/>
  <c r="B2695" i="18"/>
  <c r="B1733" i="18"/>
  <c r="B738" i="18"/>
  <c r="B3143" i="18"/>
  <c r="B3191" i="18"/>
  <c r="B1579" i="18"/>
  <c r="C3217" i="18"/>
  <c r="C1584" i="18"/>
  <c r="B2637" i="18"/>
  <c r="C2897" i="18"/>
  <c r="C2398" i="18"/>
  <c r="B2993" i="18"/>
  <c r="C3040" i="18"/>
  <c r="B2688" i="18"/>
  <c r="B3618" i="18"/>
  <c r="B1720" i="18"/>
  <c r="C3268" i="18"/>
  <c r="C3273" i="18"/>
  <c r="C2585" i="18"/>
  <c r="C2932" i="18"/>
  <c r="B2598" i="18"/>
  <c r="C3436" i="18"/>
  <c r="B3128" i="18"/>
  <c r="C461" i="18"/>
  <c r="D27" i="18"/>
  <c r="B2972" i="18"/>
  <c r="B3328" i="18"/>
  <c r="C2675" i="18"/>
  <c r="B2264" i="18"/>
  <c r="C2254" i="18"/>
  <c r="B3178" i="18"/>
  <c r="B3035" i="18"/>
  <c r="C1691" i="18"/>
  <c r="C2902" i="18"/>
  <c r="C2494" i="18"/>
  <c r="C3029" i="18"/>
  <c r="C2804" i="18"/>
  <c r="C1986" i="18"/>
  <c r="C3594" i="18"/>
  <c r="C2938" i="18"/>
  <c r="B3462" i="18"/>
  <c r="C2288" i="18"/>
  <c r="C1041" i="18"/>
  <c r="B1956" i="18"/>
  <c r="C1792" i="18"/>
  <c r="C2964" i="18"/>
  <c r="B2458" i="18"/>
  <c r="B1006" i="18"/>
  <c r="B1722" i="18"/>
  <c r="B3483" i="18"/>
  <c r="C3618" i="18"/>
  <c r="B3167" i="18"/>
  <c r="C3373" i="18"/>
  <c r="B3442" i="18"/>
  <c r="C2101" i="18"/>
  <c r="C2817" i="18"/>
  <c r="B1310" i="18"/>
  <c r="C3139" i="18"/>
  <c r="B1123" i="18"/>
  <c r="B3471" i="18"/>
  <c r="B925" i="18"/>
  <c r="B3397" i="18"/>
  <c r="B2464" i="18"/>
  <c r="C3156" i="18"/>
  <c r="B3103" i="18"/>
  <c r="C774" i="18"/>
  <c r="D1239" i="18"/>
  <c r="B3225" i="18"/>
  <c r="B1962" i="18"/>
  <c r="B2390" i="18"/>
  <c r="B2715" i="18"/>
  <c r="C2777" i="18"/>
  <c r="B3432" i="18"/>
  <c r="B3346" i="18"/>
  <c r="B1873" i="18"/>
  <c r="B3251" i="18"/>
  <c r="C1370" i="18"/>
  <c r="B3017" i="18"/>
  <c r="C1678" i="18"/>
  <c r="B1825" i="18"/>
  <c r="B3528" i="18"/>
  <c r="B3405" i="18"/>
  <c r="B2640" i="18"/>
  <c r="C2696" i="18"/>
  <c r="D1133" i="18"/>
  <c r="B2451" i="18"/>
  <c r="C2844" i="18"/>
  <c r="C3555" i="18"/>
  <c r="B2707" i="18"/>
  <c r="C3239" i="18"/>
  <c r="C1828" i="18"/>
  <c r="C3467" i="18"/>
  <c r="C3063" i="18"/>
  <c r="C3085" i="18"/>
  <c r="B3215" i="18"/>
  <c r="B2158" i="18"/>
  <c r="B1565" i="18"/>
  <c r="B2755" i="18"/>
  <c r="B3513" i="18"/>
  <c r="C3230" i="18"/>
  <c r="B3673" i="18"/>
  <c r="C3283" i="18"/>
  <c r="B2673" i="18"/>
  <c r="C1916" i="18"/>
  <c r="C3201" i="18"/>
  <c r="C2873" i="18"/>
  <c r="C3166" i="18"/>
  <c r="B3682" i="18"/>
  <c r="B2708" i="18"/>
  <c r="B2928" i="18"/>
  <c r="B2907" i="18"/>
  <c r="C3229" i="18"/>
  <c r="C2674" i="18"/>
  <c r="B3577" i="18"/>
  <c r="C2508" i="18"/>
  <c r="C1784" i="18"/>
  <c r="B2349" i="18"/>
  <c r="C2409" i="18"/>
  <c r="C2835" i="18"/>
  <c r="C2930" i="18"/>
  <c r="C2510" i="18"/>
  <c r="B2416" i="18"/>
  <c r="C3223" i="18"/>
  <c r="C3008" i="18"/>
  <c r="B867" i="18"/>
  <c r="B2650" i="18"/>
  <c r="B3690" i="18"/>
  <c r="B3056" i="18"/>
  <c r="D1145" i="18"/>
  <c r="C3420" i="18"/>
  <c r="C2184" i="18"/>
  <c r="B3509" i="18"/>
  <c r="C3433" i="18"/>
  <c r="B3497" i="18"/>
  <c r="B1650" i="18"/>
  <c r="C255" i="18"/>
  <c r="C1706" i="18"/>
  <c r="C1393" i="18"/>
  <c r="C2458" i="18"/>
  <c r="C2980" i="18"/>
  <c r="D339" i="18"/>
  <c r="C2597" i="18"/>
  <c r="C1571" i="18"/>
  <c r="C3206" i="18"/>
  <c r="B3243" i="18"/>
  <c r="D835" i="18"/>
  <c r="B3501" i="18"/>
  <c r="B2422" i="18"/>
  <c r="C2586" i="18"/>
  <c r="C2411" i="18"/>
  <c r="B3105" i="18"/>
  <c r="B3092" i="18"/>
  <c r="B1779" i="18"/>
  <c r="C3369" i="18"/>
  <c r="C2134" i="18"/>
  <c r="C3521" i="18"/>
  <c r="C2041" i="18"/>
  <c r="B2384" i="18"/>
  <c r="C1303" i="18"/>
  <c r="C2900" i="18"/>
  <c r="C2915" i="18"/>
  <c r="B2513" i="18"/>
  <c r="C2570" i="18"/>
  <c r="B3140" i="18"/>
  <c r="B3600" i="18"/>
  <c r="B1355" i="18"/>
  <c r="B2094" i="18"/>
  <c r="C2703" i="18"/>
  <c r="C3119" i="18"/>
  <c r="B3249" i="18"/>
  <c r="C2867" i="18"/>
  <c r="C2405" i="18"/>
  <c r="B2511" i="18"/>
  <c r="B1661" i="18"/>
  <c r="D710" i="18"/>
  <c r="D1181" i="18"/>
  <c r="C3261" i="18"/>
  <c r="B2910" i="18"/>
  <c r="B1626" i="18"/>
  <c r="C3091" i="18"/>
  <c r="B2595" i="18"/>
  <c r="B2832" i="18"/>
  <c r="C3412" i="18"/>
  <c r="C2921" i="18"/>
  <c r="B162" i="18"/>
  <c r="D3660" i="18"/>
  <c r="C1936" i="18"/>
  <c r="B2839" i="18"/>
  <c r="C3591" i="18"/>
  <c r="C3171" i="18"/>
  <c r="C3214" i="18"/>
  <c r="C2153" i="18"/>
  <c r="C2790" i="18"/>
  <c r="C3534" i="18"/>
  <c r="C3191" i="18"/>
  <c r="B3041" i="18"/>
  <c r="C3374" i="18"/>
  <c r="C3612" i="18"/>
  <c r="C2167" i="18"/>
  <c r="B46" i="18"/>
  <c r="B2287" i="18"/>
  <c r="B1443" i="18"/>
  <c r="C2487" i="18"/>
  <c r="C3394" i="18"/>
  <c r="B1180" i="18"/>
  <c r="B2807" i="18"/>
  <c r="B3124" i="18"/>
  <c r="B2526" i="18"/>
  <c r="B1739" i="18"/>
  <c r="C1736" i="18"/>
  <c r="B3344" i="18"/>
  <c r="B2279" i="18"/>
  <c r="B2080" i="18"/>
  <c r="C2270" i="18"/>
  <c r="C1694" i="18"/>
  <c r="B3073" i="18"/>
  <c r="B3399" i="18"/>
  <c r="B205" i="18"/>
  <c r="B1525" i="18"/>
  <c r="B3184" i="18"/>
  <c r="B2130" i="18"/>
  <c r="B2352" i="18"/>
  <c r="B3331" i="18"/>
  <c r="C3004" i="18"/>
  <c r="B2608" i="18"/>
  <c r="B3601" i="18"/>
  <c r="B3460" i="18"/>
  <c r="C3122" i="18"/>
  <c r="C2142" i="18"/>
  <c r="C2620" i="18"/>
  <c r="B3031" i="18"/>
  <c r="C1228" i="18"/>
  <c r="D212" i="18"/>
  <c r="B3144" i="18"/>
  <c r="B2958" i="18"/>
  <c r="C2220" i="18"/>
  <c r="B2731" i="18"/>
  <c r="B3668" i="18"/>
  <c r="B2618" i="18"/>
  <c r="C3653" i="18"/>
  <c r="C2515" i="18"/>
  <c r="B2206" i="18"/>
  <c r="C2238" i="18"/>
  <c r="C2228" i="18"/>
  <c r="B3591" i="18"/>
  <c r="C1201" i="18"/>
  <c r="C2724" i="18"/>
  <c r="B3416" i="18"/>
  <c r="B3321" i="18"/>
  <c r="B3593" i="18"/>
  <c r="C3011" i="18"/>
  <c r="B3168" i="18"/>
  <c r="B1891" i="18"/>
  <c r="B3590" i="18"/>
  <c r="B3692" i="18"/>
  <c r="B2484" i="18"/>
  <c r="C2087" i="18"/>
  <c r="C3571" i="18"/>
  <c r="B1257" i="18"/>
  <c r="C3277" i="18"/>
  <c r="C3494" i="18"/>
  <c r="C3462" i="18"/>
  <c r="C2606" i="18"/>
  <c r="B3309" i="18"/>
  <c r="B2395" i="18"/>
  <c r="C1961" i="18"/>
  <c r="C3644" i="18"/>
  <c r="C3245" i="18"/>
  <c r="C2224" i="18"/>
  <c r="C2158" i="18"/>
  <c r="D3665" i="18"/>
  <c r="B2719" i="18"/>
  <c r="C3464" i="18"/>
  <c r="B2732" i="18"/>
  <c r="C1317" i="18"/>
  <c r="B2889" i="18"/>
  <c r="B3042" i="18"/>
  <c r="C3218" i="18"/>
  <c r="B3625" i="18"/>
  <c r="B1074" i="18"/>
  <c r="C2888" i="18"/>
  <c r="C2331" i="18"/>
  <c r="B2064" i="18"/>
  <c r="C1711" i="18"/>
  <c r="C2995" i="18"/>
  <c r="C1529" i="18"/>
  <c r="B2062" i="18"/>
  <c r="B2929" i="18"/>
  <c r="C1237" i="18"/>
  <c r="B3362" i="18"/>
  <c r="C2821" i="18"/>
  <c r="C1552" i="18"/>
  <c r="D1280" i="18"/>
  <c r="B2068" i="18"/>
  <c r="C2648" i="18"/>
  <c r="B3264" i="18"/>
  <c r="C3001" i="18"/>
  <c r="C2986" i="18"/>
  <c r="B1944" i="18"/>
  <c r="C1275" i="18"/>
  <c r="C2110" i="18"/>
  <c r="B2028" i="18"/>
  <c r="C2315" i="18"/>
  <c r="B3472" i="18"/>
  <c r="C1877" i="18"/>
  <c r="C1885" i="18"/>
  <c r="B3327" i="18"/>
  <c r="C3453" i="18"/>
  <c r="B3290" i="18"/>
  <c r="C3451" i="18"/>
  <c r="C2157" i="18"/>
  <c r="C3435" i="18"/>
  <c r="D901" i="18"/>
  <c r="B2403" i="18"/>
  <c r="B2990" i="18"/>
  <c r="B2653" i="18"/>
  <c r="B2983" i="18"/>
  <c r="C2149" i="18"/>
  <c r="C3157" i="18"/>
  <c r="B2127" i="18"/>
  <c r="C2361" i="18"/>
  <c r="C2546" i="18"/>
  <c r="C1950" i="18"/>
  <c r="C2115" i="18"/>
  <c r="B1824" i="18"/>
  <c r="C3159" i="18"/>
  <c r="C887" i="18"/>
  <c r="C3484" i="18"/>
  <c r="C3103" i="18"/>
  <c r="B2226" i="18"/>
  <c r="C3272" i="18"/>
  <c r="B3521" i="18"/>
  <c r="B1702" i="18"/>
  <c r="B2996" i="18"/>
  <c r="C1926" i="18"/>
  <c r="B3295" i="18"/>
  <c r="C1770" i="18"/>
  <c r="B3116" i="18"/>
  <c r="B3360" i="18"/>
  <c r="B591" i="18"/>
  <c r="C2422" i="18"/>
  <c r="C2556" i="18"/>
  <c r="B2143" i="18"/>
  <c r="B2478" i="18"/>
  <c r="B2192" i="18"/>
  <c r="C2959" i="18"/>
  <c r="C3459" i="18"/>
  <c r="B2073" i="18"/>
  <c r="B2435" i="18"/>
  <c r="B3622" i="18"/>
  <c r="B3054" i="18"/>
  <c r="C1836" i="18"/>
  <c r="C2433" i="18"/>
  <c r="C1569" i="18"/>
  <c r="C2595" i="18"/>
  <c r="C2637" i="18"/>
  <c r="B1295" i="18"/>
  <c r="B2531" i="18"/>
  <c r="B1214" i="18"/>
  <c r="C1505" i="18"/>
  <c r="B2837" i="18"/>
  <c r="B2895" i="18"/>
  <c r="D660" i="18"/>
  <c r="B1171" i="18"/>
  <c r="B3516" i="18"/>
  <c r="B2921" i="18"/>
  <c r="B2009" i="18"/>
  <c r="B1922" i="18"/>
  <c r="C3338" i="18"/>
  <c r="B1924" i="18"/>
  <c r="B3378" i="18"/>
  <c r="B690" i="18"/>
  <c r="C1476" i="18"/>
  <c r="B2974" i="18"/>
  <c r="C1630" i="18"/>
  <c r="C3087" i="18"/>
  <c r="C2793" i="18"/>
  <c r="D1019" i="18"/>
  <c r="C3657" i="18"/>
  <c r="C3553" i="18"/>
  <c r="C3481" i="18"/>
  <c r="B3059" i="18"/>
  <c r="B2494" i="18"/>
  <c r="C3246" i="18"/>
  <c r="C3061" i="18"/>
  <c r="C1239" i="18"/>
  <c r="B3181" i="18"/>
  <c r="B2937" i="18"/>
  <c r="B2432" i="18"/>
  <c r="B3123" i="18"/>
  <c r="B3030" i="18"/>
  <c r="C2294" i="18"/>
  <c r="B2573" i="18"/>
  <c r="B1589" i="18"/>
  <c r="C2946" i="18"/>
  <c r="C1556" i="18"/>
  <c r="C2465" i="18"/>
  <c r="C2894" i="18"/>
  <c r="C3208" i="18"/>
  <c r="B2906" i="18"/>
  <c r="C2825" i="18"/>
  <c r="C1830" i="18"/>
  <c r="C2661" i="18"/>
  <c r="B3014" i="18"/>
  <c r="C1238" i="18"/>
  <c r="B2234" i="18"/>
  <c r="C2776" i="18"/>
  <c r="B2483" i="18"/>
  <c r="B691" i="18"/>
  <c r="B3217" i="18"/>
  <c r="B3616" i="18"/>
  <c r="B3451" i="18"/>
  <c r="B2448" i="18"/>
  <c r="B2879" i="18"/>
  <c r="B1434" i="18"/>
  <c r="C3440" i="18"/>
  <c r="B2925" i="18"/>
  <c r="B2854" i="18"/>
  <c r="C2618" i="18"/>
  <c r="B1489" i="18"/>
  <c r="C3108" i="18"/>
  <c r="B3283" i="18"/>
  <c r="B2662" i="18"/>
  <c r="B3289" i="18"/>
  <c r="C2646" i="18"/>
  <c r="B3115" i="18"/>
  <c r="C2311" i="18"/>
  <c r="C3416" i="18"/>
  <c r="C3380" i="18"/>
  <c r="C2412" i="18"/>
  <c r="C3486" i="18"/>
  <c r="B2876" i="18"/>
  <c r="B3678" i="18"/>
  <c r="B2814" i="18"/>
  <c r="D1203" i="18"/>
  <c r="B1019" i="18"/>
  <c r="B2965" i="18"/>
  <c r="C3134" i="18"/>
  <c r="B1612" i="18"/>
  <c r="C1626" i="18"/>
  <c r="C2374" i="18"/>
  <c r="C1994" i="18"/>
  <c r="B3319" i="18"/>
  <c r="B2104" i="18"/>
  <c r="C3556" i="18"/>
  <c r="B1540" i="18"/>
  <c r="B1794" i="18"/>
  <c r="B2441" i="18"/>
  <c r="B3052" i="18"/>
  <c r="B2171" i="18"/>
  <c r="B3455" i="18"/>
  <c r="B2873" i="18"/>
  <c r="B2135" i="18"/>
  <c r="C2810" i="18"/>
  <c r="B1578" i="18"/>
  <c r="B3063" i="18"/>
  <c r="B2986" i="18"/>
  <c r="C3060" i="18"/>
  <c r="C2467" i="18"/>
  <c r="C2670" i="18"/>
  <c r="B3087" i="18"/>
  <c r="B3421" i="18"/>
  <c r="B2394" i="18"/>
  <c r="B1412" i="18"/>
  <c r="D962" i="18"/>
  <c r="B1889" i="18"/>
  <c r="C2870" i="18"/>
  <c r="C2393" i="18"/>
  <c r="B1942" i="18"/>
  <c r="C2346" i="18"/>
  <c r="B3377" i="18"/>
  <c r="B203" i="18"/>
  <c r="B2259" i="18"/>
  <c r="D1064" i="18"/>
  <c r="C3430" i="18"/>
  <c r="C3076" i="18"/>
  <c r="B3400" i="18"/>
  <c r="B2713" i="18"/>
  <c r="C3111" i="18"/>
  <c r="B606" i="18"/>
  <c r="B1906" i="18"/>
  <c r="B3688" i="18"/>
  <c r="C3222" i="18"/>
  <c r="B3480" i="18"/>
  <c r="B935" i="18"/>
  <c r="D3659" i="18"/>
  <c r="C1585" i="18"/>
  <c r="C2106" i="18"/>
  <c r="C2474" i="18"/>
  <c r="B3250" i="18"/>
  <c r="C3043" i="18"/>
  <c r="B3407" i="18"/>
  <c r="C2427" i="18"/>
  <c r="B1492" i="18"/>
  <c r="B1999" i="18"/>
  <c r="B2492" i="18"/>
  <c r="C2734" i="18"/>
  <c r="D1095" i="18"/>
  <c r="C3038" i="18"/>
  <c r="C765" i="18"/>
  <c r="B2406" i="18"/>
  <c r="C1971" i="18"/>
  <c r="B3374" i="18"/>
  <c r="B2988" i="18"/>
  <c r="B3569" i="18"/>
  <c r="C2436" i="18"/>
  <c r="B3005" i="18"/>
  <c r="C2972" i="18"/>
  <c r="C756" i="18"/>
  <c r="C3523" i="18"/>
  <c r="C2943" i="18"/>
  <c r="B2459" i="18"/>
  <c r="C2740" i="18"/>
  <c r="B3580" i="18"/>
  <c r="B2878" i="18"/>
  <c r="C3241" i="18"/>
  <c r="C3365" i="18"/>
  <c r="C2823" i="18"/>
  <c r="C2069" i="18"/>
  <c r="B238" i="18"/>
  <c r="C3483" i="18"/>
  <c r="B3617" i="18"/>
  <c r="B1806" i="18"/>
  <c r="C1809" i="18"/>
  <c r="C3325" i="18"/>
  <c r="B2748" i="18"/>
  <c r="B1208" i="18"/>
  <c r="B2004" i="18"/>
  <c r="B2082" i="18"/>
  <c r="C3583" i="18"/>
  <c r="B3256" i="18"/>
  <c r="B1453" i="18"/>
  <c r="B2425" i="18"/>
  <c r="C1035" i="18"/>
  <c r="B3623" i="18"/>
  <c r="B3620" i="18"/>
  <c r="B3435" i="18"/>
  <c r="C2048" i="18"/>
  <c r="C2129" i="18"/>
  <c r="D1220" i="18"/>
  <c r="C2363" i="18"/>
  <c r="B2162" i="18"/>
  <c r="C3641" i="18"/>
  <c r="B3291" i="18"/>
  <c r="C3019" i="18"/>
  <c r="B2720" i="18"/>
  <c r="B1994" i="18"/>
  <c r="B2805" i="18"/>
  <c r="C2774" i="18"/>
  <c r="C1472" i="18"/>
  <c r="C2410" i="18"/>
  <c r="C3186" i="18"/>
  <c r="B2950" i="18"/>
  <c r="B2229" i="18"/>
  <c r="B3246" i="18"/>
  <c r="B3500" i="18"/>
  <c r="B3315" i="18"/>
  <c r="B2114" i="18"/>
  <c r="C1448" i="18"/>
  <c r="C2886" i="18"/>
  <c r="D1313" i="18"/>
  <c r="B3438" i="18"/>
  <c r="C3608" i="18"/>
  <c r="B2738" i="18"/>
  <c r="C2443" i="18"/>
  <c r="C1458" i="18"/>
  <c r="D1198" i="18"/>
  <c r="B3482" i="18"/>
  <c r="C2348" i="18"/>
  <c r="B2525" i="18"/>
  <c r="C3128" i="18"/>
  <c r="C3630" i="18"/>
  <c r="B3365" i="18"/>
  <c r="C2706" i="18"/>
  <c r="C3429" i="18"/>
  <c r="B3032" i="18"/>
  <c r="C3647" i="18"/>
  <c r="B2577" i="18"/>
  <c r="B3133" i="18"/>
  <c r="B3268" i="18"/>
  <c r="C3375" i="18"/>
  <c r="C3196" i="18"/>
  <c r="C2627" i="18"/>
  <c r="C2630" i="18"/>
  <c r="C3607" i="18"/>
  <c r="B3564" i="18"/>
  <c r="D1288" i="18"/>
  <c r="C3125" i="18"/>
  <c r="B1715" i="18"/>
  <c r="B980" i="18"/>
  <c r="B3007" i="18"/>
  <c r="B561" i="18"/>
  <c r="B1428" i="18"/>
  <c r="B3470" i="18"/>
  <c r="C1167" i="18"/>
  <c r="B1901" i="18"/>
  <c r="C1709" i="18"/>
  <c r="B2722" i="18"/>
  <c r="C2744" i="18"/>
  <c r="B3329" i="18"/>
  <c r="B3540" i="18"/>
  <c r="C3288" i="18"/>
  <c r="C2111" i="18"/>
  <c r="B2956" i="18"/>
  <c r="C3504" i="18"/>
  <c r="B3510" i="18"/>
  <c r="C3520" i="18"/>
  <c r="B3044" i="18"/>
  <c r="B1706" i="18"/>
  <c r="C3075" i="18"/>
  <c r="C1273" i="18"/>
  <c r="B132" i="18"/>
  <c r="C2907" i="18"/>
  <c r="B2251" i="18"/>
  <c r="C2638" i="18"/>
  <c r="B2391" i="18"/>
  <c r="C3120" i="18"/>
  <c r="B2358" i="18"/>
  <c r="B2830" i="18"/>
  <c r="B3155" i="18"/>
  <c r="B552" i="18"/>
  <c r="C3496" i="18"/>
  <c r="B2871" i="18"/>
  <c r="C2758" i="18"/>
  <c r="C1582" i="18"/>
  <c r="B3555" i="18"/>
  <c r="C2431" i="18"/>
  <c r="B1258" i="18"/>
  <c r="C3337" i="18"/>
  <c r="B3586" i="18"/>
  <c r="C2102" i="18"/>
  <c r="B3353" i="18"/>
  <c r="C3078" i="18"/>
  <c r="C3542" i="18"/>
  <c r="B2010" i="18"/>
  <c r="B1786" i="18"/>
  <c r="D695" i="18"/>
  <c r="C3660" i="18"/>
  <c r="C3349" i="18"/>
  <c r="D1240" i="18"/>
  <c r="C3023" i="18"/>
  <c r="C1030" i="18"/>
  <c r="B2047" i="18"/>
  <c r="B2736" i="18"/>
  <c r="B1929" i="18"/>
  <c r="B3221" i="18"/>
  <c r="B3120" i="18"/>
  <c r="B2813" i="18"/>
  <c r="B2639" i="18"/>
  <c r="C2963" i="18"/>
  <c r="B3139" i="18"/>
  <c r="B2759" i="18"/>
  <c r="C1491" i="18"/>
  <c r="B2771" i="18"/>
  <c r="C2641" i="18"/>
  <c r="B3125" i="18"/>
  <c r="B545" i="18"/>
  <c r="C3174" i="18"/>
  <c r="C2803" i="18"/>
  <c r="C3617" i="18"/>
  <c r="B2490" i="18"/>
  <c r="C2833" i="18"/>
  <c r="B2079" i="18"/>
  <c r="C2603" i="18"/>
  <c r="B3519" i="18"/>
  <c r="C3535" i="18"/>
  <c r="B3086" i="18"/>
  <c r="D768" i="18"/>
  <c r="B1004" i="18"/>
  <c r="C3183" i="18"/>
  <c r="C1590" i="18"/>
  <c r="B2112" i="18"/>
  <c r="B2927" i="18"/>
  <c r="C1169" i="18"/>
  <c r="B1360" i="18"/>
  <c r="C3524" i="18"/>
  <c r="B2272" i="18"/>
  <c r="C1493" i="18"/>
  <c r="C2068" i="18"/>
  <c r="B2891" i="18"/>
  <c r="C2715" i="18"/>
  <c r="B3214" i="18"/>
  <c r="B2753" i="18"/>
  <c r="C2819" i="18"/>
  <c r="D3657" i="18"/>
  <c r="C3106" i="18"/>
  <c r="C2274" i="18"/>
  <c r="C1897" i="18"/>
  <c r="B3082" i="18"/>
  <c r="B2378" i="18"/>
  <c r="B1827" i="18"/>
  <c r="C3454" i="18"/>
  <c r="C2852" i="18"/>
  <c r="B2132" i="18"/>
  <c r="B1880" i="18"/>
  <c r="B2025" i="18"/>
  <c r="B1930" i="18"/>
  <c r="C2783" i="18"/>
  <c r="B2790" i="18"/>
  <c r="C3179" i="18"/>
  <c r="B3376" i="18"/>
  <c r="B2979" i="18"/>
  <c r="C1740" i="18"/>
  <c r="C1224" i="18"/>
  <c r="B1979" i="18"/>
  <c r="C3396" i="18"/>
  <c r="C1426" i="18"/>
  <c r="C2213" i="18"/>
  <c r="B3639" i="18"/>
  <c r="B3458" i="18"/>
  <c r="C2859" i="18"/>
  <c r="C1759" i="18"/>
  <c r="B3043" i="18"/>
  <c r="C1782" i="18"/>
  <c r="C2483" i="18"/>
  <c r="B1080" i="18"/>
  <c r="C1247" i="18"/>
  <c r="B900" i="18"/>
  <c r="C3317" i="18"/>
  <c r="C2117" i="18"/>
  <c r="C3499" i="18"/>
  <c r="C2983" i="18"/>
  <c r="B1992" i="18"/>
  <c r="C3226" i="18"/>
  <c r="C3225" i="18"/>
  <c r="C3444" i="18"/>
  <c r="B2300" i="18"/>
  <c r="B2523" i="18"/>
  <c r="B2862" i="18"/>
  <c r="C1795" i="18"/>
  <c r="C2204" i="18"/>
  <c r="C310" i="18"/>
  <c r="B2235" i="18"/>
  <c r="C2856" i="18"/>
  <c r="C3516" i="18"/>
  <c r="B2169" i="18"/>
  <c r="D1114" i="18"/>
  <c r="B1931" i="18"/>
  <c r="C2454" i="18"/>
  <c r="B2602" i="18"/>
  <c r="B2353" i="18"/>
  <c r="B2772" i="18"/>
  <c r="B3065" i="18"/>
  <c r="B3134" i="18"/>
  <c r="C3626" i="18"/>
  <c r="B3636" i="18"/>
  <c r="C2811" i="18"/>
  <c r="B3245" i="18"/>
  <c r="B1524" i="18"/>
  <c r="C2857" i="18"/>
  <c r="B3241" i="18"/>
  <c r="B3527" i="18"/>
  <c r="C1789" i="18"/>
  <c r="B429" i="18"/>
  <c r="C3044" i="18"/>
  <c r="B3632" i="18"/>
  <c r="C1555" i="18"/>
  <c r="B3585" i="18"/>
  <c r="B1167" i="18"/>
  <c r="B1576" i="18"/>
  <c r="B1596" i="18"/>
  <c r="C2381" i="18"/>
  <c r="B2541" i="18"/>
  <c r="B3088" i="18"/>
  <c r="C2813" i="18"/>
  <c r="C1513" i="18"/>
  <c r="C2750" i="18"/>
  <c r="C1185" i="18"/>
  <c r="C2077" i="18"/>
  <c r="D411" i="18"/>
  <c r="C2841" i="18"/>
  <c r="B1680" i="18"/>
  <c r="C2278" i="18"/>
  <c r="C2850" i="18"/>
  <c r="C2302" i="18"/>
  <c r="C3471" i="18"/>
  <c r="D511" i="18"/>
  <c r="D307" i="18"/>
  <c r="C3509" i="18"/>
  <c r="B3261" i="18"/>
  <c r="C2560" i="18"/>
  <c r="C3469" i="18"/>
  <c r="B2593" i="18"/>
  <c r="C1844" i="18"/>
  <c r="B2795" i="18"/>
  <c r="B522" i="18"/>
  <c r="C1840" i="18"/>
  <c r="B2387" i="18"/>
  <c r="C494" i="18"/>
  <c r="D861" i="18"/>
  <c r="C1979" i="18"/>
  <c r="C3600" i="18"/>
  <c r="B3091" i="18"/>
  <c r="B3547" i="18"/>
  <c r="B2728" i="18"/>
  <c r="B1420" i="18"/>
  <c r="C2273" i="18"/>
  <c r="C2368" i="18"/>
  <c r="C3584" i="18"/>
  <c r="C2366" i="18"/>
  <c r="C1762" i="18"/>
  <c r="B958" i="18"/>
  <c r="C3115" i="18"/>
  <c r="C2522" i="18"/>
  <c r="B2970" i="18"/>
  <c r="C1774" i="18"/>
  <c r="C2858" i="18"/>
  <c r="D397" i="18"/>
  <c r="C3135" i="18"/>
  <c r="C1956" i="18"/>
  <c r="B2066" i="18"/>
  <c r="C3055" i="18"/>
  <c r="B2943" i="18"/>
  <c r="C690" i="18"/>
  <c r="C2030" i="18"/>
  <c r="B3053" i="18"/>
  <c r="B2445" i="18"/>
  <c r="B2321" i="18"/>
  <c r="B2742" i="18"/>
  <c r="C2164" i="18"/>
  <c r="C3636" i="18"/>
  <c r="B2605" i="18"/>
  <c r="C3422" i="18"/>
  <c r="B2000" i="18"/>
  <c r="C3150" i="18"/>
  <c r="B3284" i="18"/>
  <c r="B2836" i="18"/>
  <c r="B2627" i="18"/>
  <c r="C2736" i="18"/>
  <c r="B2863" i="18"/>
  <c r="C2479" i="18"/>
  <c r="B3305" i="18"/>
  <c r="B2215" i="18"/>
  <c r="C2507" i="18"/>
  <c r="C2739" i="18"/>
  <c r="B2469" i="18"/>
  <c r="C3640" i="18"/>
  <c r="B2123" i="18"/>
  <c r="B2641" i="18"/>
  <c r="B2712" i="18"/>
  <c r="D3663" i="18"/>
  <c r="B1575" i="18"/>
  <c r="B2647" i="18"/>
  <c r="C2795" i="18"/>
  <c r="B2147" i="18"/>
  <c r="B3368" i="18"/>
  <c r="C1665" i="18"/>
  <c r="B1951" i="18"/>
  <c r="C1277" i="18"/>
  <c r="C1242" i="18"/>
  <c r="C1175" i="18"/>
  <c r="B341" i="18"/>
  <c r="B245" i="18"/>
  <c r="B2239" i="18"/>
  <c r="C2430" i="18"/>
  <c r="C1965" i="18"/>
  <c r="B1935" i="18"/>
  <c r="C2448" i="18"/>
  <c r="C2617" i="18"/>
  <c r="B762" i="18"/>
  <c r="B3427" i="18"/>
  <c r="B56" i="18"/>
  <c r="B2892" i="18"/>
  <c r="C2845" i="18"/>
  <c r="B3171" i="18"/>
  <c r="C1120" i="18"/>
  <c r="C3547" i="18"/>
  <c r="C2525" i="18"/>
  <c r="B1426" i="18"/>
  <c r="C652" i="18"/>
  <c r="B2013" i="18"/>
  <c r="D340" i="18"/>
  <c r="B2402" i="18"/>
  <c r="B1914" i="18"/>
  <c r="B1369" i="18"/>
  <c r="B2844" i="18"/>
  <c r="D1050" i="18"/>
  <c r="B1808" i="18"/>
  <c r="B1646" i="18"/>
  <c r="C815" i="18"/>
  <c r="D784" i="18"/>
  <c r="B3083" i="18"/>
  <c r="C1403" i="18"/>
  <c r="C3086" i="18"/>
  <c r="B2301" i="18"/>
  <c r="C2598" i="18"/>
  <c r="B2808" i="18"/>
  <c r="B771" i="18"/>
  <c r="B2834" i="18"/>
  <c r="B1690" i="18"/>
  <c r="B2596" i="18"/>
  <c r="B3596" i="18"/>
  <c r="C3252" i="18"/>
  <c r="C2390" i="18"/>
  <c r="B474" i="18"/>
  <c r="C1601" i="18"/>
  <c r="B2348" i="18"/>
  <c r="B1161" i="18"/>
  <c r="B546" i="18"/>
  <c r="D3643" i="18"/>
  <c r="C1955" i="18"/>
  <c r="C1646" i="18"/>
  <c r="C2304" i="18"/>
  <c r="C2073" i="18"/>
  <c r="B2625" i="18"/>
  <c r="B1547" i="18"/>
  <c r="B3337" i="18"/>
  <c r="C2962" i="18"/>
  <c r="B3567" i="18"/>
  <c r="C1622" i="18"/>
  <c r="C870" i="18"/>
  <c r="C1253" i="18"/>
  <c r="B1967" i="18"/>
  <c r="C841" i="18"/>
  <c r="B3468" i="18"/>
  <c r="B1241" i="18"/>
  <c r="D3646" i="18"/>
  <c r="B2266" i="18"/>
  <c r="C2330" i="18"/>
  <c r="C2358" i="18"/>
  <c r="C1563" i="18"/>
  <c r="B3366" i="18"/>
  <c r="C3530" i="18"/>
  <c r="C482" i="18"/>
  <c r="B2582" i="18"/>
  <c r="C2953" i="18"/>
  <c r="C2757" i="18"/>
  <c r="B2385" i="18"/>
  <c r="C2146" i="18"/>
  <c r="B1406" i="18"/>
  <c r="B3611" i="18"/>
  <c r="B1152" i="18"/>
  <c r="B2766" i="18"/>
  <c r="B1727" i="18"/>
  <c r="B3681" i="18"/>
  <c r="B3412" i="18"/>
  <c r="C2737" i="18"/>
  <c r="C2985" i="18"/>
  <c r="C2834" i="18"/>
  <c r="C3254" i="18"/>
  <c r="B2015" i="18"/>
  <c r="C1973" i="18"/>
  <c r="B3418" i="18"/>
  <c r="C3363" i="18"/>
  <c r="C3569" i="18"/>
  <c r="B2587" i="18"/>
  <c r="C3084" i="18"/>
  <c r="B3262" i="18"/>
  <c r="C2791" i="18"/>
  <c r="C3546" i="18"/>
  <c r="B2954" i="18"/>
  <c r="B2119" i="18"/>
  <c r="B3410" i="18"/>
  <c r="C2394" i="18"/>
  <c r="B2644" i="18"/>
  <c r="B1227" i="18"/>
  <c r="C2452" i="18"/>
  <c r="D1137" i="18"/>
  <c r="C2225" i="18"/>
  <c r="C2877" i="18"/>
  <c r="C3047" i="18"/>
  <c r="C1096" i="18"/>
  <c r="B2870" i="18"/>
  <c r="C2301" i="18"/>
  <c r="C826" i="18"/>
  <c r="C961" i="18"/>
  <c r="B2125" i="18"/>
  <c r="B2195" i="18"/>
  <c r="C3133" i="18"/>
  <c r="C2097" i="18"/>
  <c r="C1632" i="18"/>
  <c r="C2325" i="18"/>
  <c r="C3585" i="18"/>
  <c r="B2787" i="18"/>
  <c r="D1106" i="18"/>
  <c r="C828" i="18"/>
  <c r="C3117" i="18"/>
  <c r="B1243" i="18"/>
  <c r="C2191" i="18"/>
  <c r="C1019" i="18"/>
  <c r="C2050" i="18"/>
  <c r="B1340" i="18"/>
  <c r="C3168" i="18"/>
  <c r="B2576" i="18"/>
  <c r="B1111" i="18"/>
  <c r="B1389" i="18"/>
  <c r="C3292" i="18"/>
  <c r="B726" i="18"/>
  <c r="C2557" i="18"/>
  <c r="C2809" i="18"/>
  <c r="C810" i="18"/>
  <c r="C1884" i="18"/>
  <c r="B2860" i="18"/>
  <c r="B3304" i="18"/>
  <c r="C978" i="18"/>
  <c r="C1183" i="18"/>
  <c r="C2271" i="18"/>
  <c r="B2980" i="18"/>
  <c r="B1467" i="18"/>
  <c r="B2757" i="18"/>
  <c r="B2730" i="18"/>
  <c r="D1146" i="18"/>
  <c r="C2001" i="18"/>
  <c r="C2155" i="18"/>
  <c r="C2634" i="18"/>
  <c r="C1856" i="18"/>
  <c r="D606" i="18"/>
  <c r="C2005" i="18"/>
  <c r="C1298" i="18"/>
  <c r="B3172" i="18"/>
  <c r="B2802" i="18"/>
  <c r="C458" i="18"/>
  <c r="B547" i="18"/>
  <c r="C3408" i="18"/>
  <c r="C3662" i="18"/>
  <c r="B2340" i="18"/>
  <c r="B2137" i="18"/>
  <c r="B2784" i="18"/>
  <c r="B2746" i="18"/>
  <c r="B2364" i="18"/>
  <c r="B2269" i="18"/>
  <c r="B2342" i="18"/>
  <c r="B2534" i="18"/>
  <c r="C2832" i="18"/>
  <c r="B1852" i="18"/>
  <c r="C2816" i="18"/>
  <c r="B3382" i="18"/>
  <c r="B1033" i="18"/>
  <c r="C1279" i="18"/>
  <c r="C3280" i="18"/>
  <c r="C3089" i="18"/>
  <c r="C3235" i="18"/>
  <c r="B2558" i="18"/>
  <c r="B1425" i="18"/>
  <c r="C2506" i="18"/>
  <c r="B2791" i="18"/>
  <c r="B1758" i="18"/>
  <c r="B2442" i="18"/>
  <c r="B1538" i="18"/>
  <c r="B2058" i="18"/>
  <c r="B2305" i="18"/>
  <c r="B3489" i="18"/>
  <c r="B242" i="18"/>
  <c r="B2320" i="18"/>
  <c r="B3010" i="18"/>
  <c r="B2603" i="18"/>
  <c r="B2630" i="18"/>
  <c r="B2517" i="18"/>
  <c r="C1321" i="18"/>
  <c r="B1986" i="18"/>
  <c r="C3319" i="18"/>
  <c r="C283" i="18"/>
  <c r="B2783" i="18"/>
  <c r="C2916" i="18"/>
  <c r="C2878" i="18"/>
  <c r="C1013" i="18"/>
  <c r="C1186" i="18"/>
  <c r="C1015" i="18"/>
  <c r="B3111" i="18"/>
  <c r="D939" i="18"/>
  <c r="C2642" i="18"/>
  <c r="D825" i="18"/>
  <c r="C2820" i="18"/>
  <c r="B2984" i="18"/>
  <c r="D1098" i="18"/>
  <c r="C2922" i="18"/>
  <c r="B2275" i="18"/>
  <c r="C2497" i="18"/>
  <c r="C2275" i="18"/>
  <c r="B2883" i="18"/>
  <c r="B2366" i="18"/>
  <c r="C3290" i="18"/>
  <c r="C3446" i="18"/>
  <c r="B3560" i="18"/>
  <c r="B2584" i="18"/>
  <c r="C3161" i="18"/>
  <c r="C1820" i="18"/>
  <c r="C1982" i="18"/>
  <c r="B3444" i="18"/>
  <c r="C3582" i="18"/>
  <c r="C1570" i="18"/>
  <c r="C1521" i="18"/>
  <c r="B998" i="18"/>
  <c r="B3630" i="18"/>
  <c r="B2913" i="18"/>
  <c r="C2414" i="18"/>
  <c r="C3298" i="18"/>
  <c r="C2655" i="18"/>
  <c r="C2981" i="18"/>
  <c r="C2244" i="18"/>
  <c r="B3199" i="18"/>
  <c r="C2202" i="18"/>
  <c r="B3018" i="18"/>
  <c r="B3525" i="18"/>
  <c r="B1219" i="18"/>
  <c r="C791" i="18"/>
  <c r="C3300" i="18"/>
  <c r="C463" i="18"/>
  <c r="B1479" i="18"/>
  <c r="B3437" i="18"/>
  <c r="B2236" i="18"/>
  <c r="B2636" i="18"/>
  <c r="B953" i="18"/>
  <c r="B3369" i="18"/>
  <c r="D438" i="18"/>
  <c r="C2538" i="18"/>
  <c r="B3494" i="18"/>
  <c r="B2572" i="18"/>
  <c r="C2159" i="18"/>
  <c r="B694" i="18"/>
  <c r="C1733" i="18"/>
  <c r="B2245" i="18"/>
  <c r="B3033" i="18"/>
  <c r="C1560" i="18"/>
  <c r="B3348" i="18"/>
  <c r="B1714" i="18"/>
  <c r="B372" i="18"/>
  <c r="C345" i="18"/>
  <c r="D865" i="18"/>
  <c r="D1085" i="18"/>
  <c r="B1864" i="18"/>
  <c r="B2612" i="18"/>
  <c r="C2062" i="18"/>
  <c r="B1848" i="18"/>
  <c r="B1631" i="18"/>
  <c r="C3072" i="18"/>
  <c r="C2003" i="18"/>
  <c r="C2247" i="18"/>
  <c r="D338" i="18"/>
  <c r="C2659" i="18"/>
  <c r="B243" i="18"/>
  <c r="C3309" i="18"/>
  <c r="C2013" i="18"/>
  <c r="C1669" i="18"/>
  <c r="C3659" i="18"/>
  <c r="B3019" i="18"/>
  <c r="C1985" i="18"/>
  <c r="B3430" i="18"/>
  <c r="D403" i="18"/>
  <c r="B1378" i="18"/>
  <c r="B2947" i="18"/>
  <c r="B3486" i="18"/>
  <c r="B1936" i="18"/>
  <c r="C3005" i="18"/>
  <c r="B2642" i="18"/>
  <c r="C3143" i="18"/>
  <c r="C2210" i="18"/>
  <c r="B2216" i="18"/>
  <c r="C1502" i="18"/>
  <c r="B633" i="18"/>
  <c r="C367" i="18"/>
  <c r="C689" i="18"/>
  <c r="B2574" i="18"/>
  <c r="C2527" i="18"/>
  <c r="C1254" i="18"/>
  <c r="B3403" i="18"/>
  <c r="D909" i="18"/>
  <c r="B2336" i="18"/>
  <c r="C2168" i="18"/>
  <c r="B2691" i="18"/>
  <c r="C2607" i="18"/>
  <c r="C3216" i="18"/>
  <c r="B3441" i="18"/>
  <c r="C2692" i="18"/>
  <c r="C1875" i="18"/>
  <c r="D341" i="18"/>
  <c r="B3496" i="18"/>
  <c r="C2029" i="18"/>
  <c r="C2180" i="18"/>
  <c r="B2679" i="18"/>
  <c r="C3312" i="18"/>
  <c r="B3098" i="18"/>
  <c r="C2848" i="18"/>
  <c r="B3096" i="18"/>
  <c r="C713" i="18"/>
  <c r="B217" i="18"/>
  <c r="B2449" i="18"/>
  <c r="C1358" i="18"/>
  <c r="B1495" i="18"/>
  <c r="B1752" i="18"/>
  <c r="B3334" i="18"/>
  <c r="B1063" i="18"/>
  <c r="B3587" i="18"/>
  <c r="C2955" i="18"/>
  <c r="B2960" i="18"/>
  <c r="D1061" i="18"/>
  <c r="C211" i="18"/>
  <c r="B1117" i="18"/>
  <c r="B2053" i="18"/>
  <c r="C2502" i="18"/>
  <c r="B1350" i="18"/>
  <c r="B990" i="18"/>
  <c r="D58" i="18"/>
  <c r="C3244" i="18"/>
  <c r="D1256" i="18"/>
  <c r="D1268" i="18"/>
  <c r="B2968" i="18"/>
  <c r="B1952" i="18"/>
  <c r="C2451" i="18"/>
  <c r="B2932" i="18"/>
  <c r="C2442" i="18"/>
  <c r="B933" i="18"/>
  <c r="B2626" i="18"/>
  <c r="B2933" i="18"/>
  <c r="B2225" i="18"/>
  <c r="D963" i="18"/>
  <c r="C2362" i="18"/>
  <c r="C3562" i="18"/>
  <c r="D1224" i="18"/>
  <c r="B2855" i="18"/>
  <c r="B2964" i="18"/>
  <c r="B3211" i="18"/>
  <c r="B2199" i="18"/>
  <c r="C1636" i="18"/>
  <c r="B1736" i="18"/>
  <c r="C3537" i="18"/>
  <c r="C1610" i="18"/>
  <c r="C3129" i="18"/>
  <c r="C2512" i="18"/>
  <c r="B2289" i="18"/>
  <c r="B2740" i="18"/>
  <c r="C2726" i="18"/>
  <c r="C3447" i="18"/>
  <c r="C1954" i="18"/>
  <c r="C1962" i="18"/>
  <c r="C1805" i="18"/>
  <c r="B3300" i="18"/>
  <c r="B1229" i="18"/>
  <c r="B1703" i="18"/>
  <c r="B2200" i="18"/>
  <c r="C3425" i="18"/>
  <c r="D770" i="18"/>
  <c r="C2945" i="18"/>
  <c r="C2205" i="18"/>
  <c r="B3485" i="18"/>
  <c r="C3652" i="18"/>
  <c r="C2417" i="18"/>
  <c r="B1498" i="18"/>
  <c r="C1679" i="18"/>
  <c r="C2830" i="18"/>
  <c r="B1832" i="18"/>
  <c r="D862" i="18"/>
  <c r="B2308" i="18"/>
  <c r="C1734" i="18"/>
  <c r="B1262" i="18"/>
  <c r="C1492" i="18"/>
  <c r="B3411" i="18"/>
  <c r="D978" i="18"/>
  <c r="B1938" i="18"/>
  <c r="B3357" i="18"/>
  <c r="B3316" i="18"/>
  <c r="B3163" i="18"/>
  <c r="B2920" i="18"/>
  <c r="C3382" i="18"/>
  <c r="C2183" i="18"/>
  <c r="B3293" i="18"/>
  <c r="B2649" i="18"/>
  <c r="C2340" i="18"/>
  <c r="B763" i="18"/>
  <c r="B828" i="18"/>
  <c r="D1282" i="18"/>
  <c r="C2445" i="18"/>
  <c r="B2382" i="18"/>
  <c r="C3479" i="18"/>
  <c r="B2278" i="18"/>
  <c r="C1102" i="18"/>
  <c r="D3647" i="18"/>
  <c r="B3381" i="18"/>
  <c r="C2219" i="18"/>
  <c r="C2282" i="18"/>
  <c r="C3573" i="18"/>
  <c r="B1983" i="18"/>
  <c r="C2528" i="18"/>
  <c r="C3313" i="18"/>
  <c r="B3404" i="18"/>
  <c r="C3030" i="18"/>
  <c r="C2760" i="18"/>
  <c r="B3465" i="18"/>
  <c r="D843" i="18"/>
  <c r="C2272" i="18"/>
  <c r="C3590" i="18"/>
  <c r="B3280" i="18"/>
  <c r="C3102" i="18"/>
  <c r="B3562" i="18"/>
  <c r="C2863" i="18"/>
  <c r="D3645" i="18"/>
  <c r="C2543" i="18"/>
  <c r="B3446" i="18"/>
  <c r="C1896" i="18"/>
  <c r="B2967" i="18"/>
  <c r="C2924" i="18"/>
  <c r="C3634" i="18"/>
  <c r="B2421" i="18"/>
  <c r="C3167" i="18"/>
  <c r="B2180" i="18"/>
  <c r="B3627" i="18"/>
  <c r="B3195" i="18"/>
  <c r="C3465" i="18"/>
  <c r="B3233" i="18"/>
  <c r="C2779" i="18"/>
  <c r="C2428" i="18"/>
  <c r="B2032" i="18"/>
  <c r="C3025" i="18"/>
  <c r="C3020" i="18"/>
  <c r="B1633" i="18"/>
  <c r="C3024" i="18"/>
  <c r="D1156" i="18"/>
  <c r="B2309" i="18"/>
  <c r="B2204" i="18"/>
  <c r="B2152" i="18"/>
  <c r="B3314" i="18"/>
  <c r="C1843" i="18"/>
  <c r="C2949" i="18"/>
  <c r="C2334" i="18"/>
  <c r="B2030" i="18"/>
  <c r="C952" i="18"/>
  <c r="B1915" i="18"/>
  <c r="D1247" i="18"/>
  <c r="B1756" i="18"/>
  <c r="C3028" i="18"/>
  <c r="C3010" i="18"/>
  <c r="B3612" i="18"/>
  <c r="D1060" i="18"/>
  <c r="D961" i="18"/>
  <c r="B1783" i="18"/>
  <c r="B3212" i="18"/>
  <c r="B1417" i="18"/>
  <c r="B2961" i="18"/>
  <c r="B2827" i="18"/>
  <c r="B3287" i="18"/>
  <c r="B1244" i="18"/>
  <c r="C965" i="18"/>
  <c r="C1437" i="18"/>
  <c r="C2771" i="18"/>
  <c r="C3448" i="18"/>
  <c r="B1537" i="18"/>
  <c r="C1222" i="18"/>
  <c r="C2678" i="18"/>
  <c r="C2568" i="18"/>
  <c r="C1245" i="18"/>
  <c r="B2360" i="18"/>
  <c r="B2982" i="18"/>
  <c r="C3468" i="18"/>
  <c r="B3543" i="18"/>
  <c r="B2388" i="18"/>
  <c r="B3677" i="18"/>
  <c r="B3526" i="18"/>
  <c r="D1222" i="18"/>
  <c r="C2969" i="18"/>
  <c r="B3303" i="18"/>
  <c r="B2319" i="18"/>
  <c r="C1481" i="18"/>
  <c r="B3222" i="18"/>
  <c r="C677" i="18"/>
  <c r="B791" i="18"/>
  <c r="B71" i="18"/>
  <c r="B1367" i="18"/>
  <c r="C3610" i="18"/>
  <c r="B1907" i="18"/>
  <c r="C3049" i="18"/>
  <c r="B3449" i="18"/>
  <c r="B1013" i="18"/>
  <c r="B1447" i="18"/>
  <c r="B2077" i="18"/>
  <c r="C2491" i="18"/>
  <c r="B2437" i="18"/>
  <c r="D989" i="18"/>
  <c r="C3265" i="18"/>
  <c r="B2043" i="18"/>
  <c r="B2859" i="18"/>
  <c r="C3033" i="18"/>
  <c r="D711" i="18"/>
  <c r="C3195" i="18"/>
  <c r="C2367" i="18"/>
  <c r="C3575" i="18"/>
  <c r="D3641" i="18"/>
  <c r="C1959" i="18"/>
  <c r="C2143" i="18"/>
  <c r="D880" i="18"/>
  <c r="C2636" i="18"/>
  <c r="B1828" i="18"/>
  <c r="B2590" i="18"/>
  <c r="C2026" i="18"/>
  <c r="B2716" i="18"/>
  <c r="C3137" i="18"/>
  <c r="B1713" i="18"/>
  <c r="B1657" i="18"/>
  <c r="C1111" i="18"/>
  <c r="B1190" i="18"/>
  <c r="B1911" i="18"/>
  <c r="B1445" i="18"/>
  <c r="D1308" i="18"/>
  <c r="B26" i="18"/>
  <c r="D3662" i="18"/>
  <c r="B2496" i="18"/>
  <c r="B2776" i="18"/>
  <c r="C3354" i="18"/>
  <c r="B3067" i="18"/>
  <c r="C3580" i="18"/>
  <c r="C3564" i="18"/>
  <c r="C600" i="18"/>
  <c r="C3367" i="18"/>
  <c r="C3250" i="18"/>
  <c r="C2732" i="18"/>
  <c r="C3198" i="18"/>
  <c r="B2581" i="18"/>
  <c r="C3118" i="18"/>
  <c r="B3324" i="18"/>
  <c r="B3270" i="18"/>
  <c r="B1256" i="18"/>
  <c r="B3361" i="18"/>
  <c r="C2698" i="18"/>
  <c r="B1937" i="18"/>
  <c r="B3046" i="18"/>
  <c r="B2942" i="18"/>
  <c r="C2899" i="18"/>
  <c r="C2141" i="18"/>
  <c r="C3095" i="18"/>
  <c r="B1987" i="18"/>
  <c r="C2349" i="18"/>
  <c r="D499" i="18"/>
  <c r="B150" i="18"/>
  <c r="C2250" i="18"/>
  <c r="B1677" i="18"/>
  <c r="C2853" i="18"/>
  <c r="B3517" i="18"/>
  <c r="C1698" i="18"/>
  <c r="C2623" i="18"/>
  <c r="C2121" i="18"/>
  <c r="C1308" i="18"/>
  <c r="C3036" i="18"/>
  <c r="B3541" i="18"/>
  <c r="B1621" i="18"/>
  <c r="B2188" i="18"/>
  <c r="B2567" i="18"/>
  <c r="C3162" i="18"/>
  <c r="D913" i="18"/>
  <c r="C3601" i="18"/>
  <c r="B3576" i="18"/>
  <c r="B2764" i="18"/>
  <c r="C3455" i="18"/>
  <c r="B2299" i="18"/>
  <c r="B2520" i="18"/>
  <c r="B1769" i="18"/>
  <c r="B2654" i="18"/>
  <c r="C707" i="18"/>
  <c r="B2899" i="18"/>
  <c r="D1167" i="18"/>
  <c r="C2049" i="18"/>
  <c r="B2005" i="18"/>
  <c r="C2114" i="18"/>
  <c r="C1080" i="18"/>
  <c r="C3529" i="18"/>
  <c r="C2950" i="18"/>
  <c r="C3289" i="18"/>
  <c r="B3679" i="18"/>
  <c r="C3228" i="18"/>
  <c r="B2335" i="18"/>
  <c r="B3206" i="18"/>
  <c r="C1154" i="18"/>
  <c r="B1409" i="18"/>
  <c r="B3613" i="18"/>
  <c r="C493" i="18"/>
  <c r="C2023" i="18"/>
  <c r="C649" i="18"/>
  <c r="C1429" i="18"/>
  <c r="B2193" i="18"/>
  <c r="C3624" i="18"/>
  <c r="B3464" i="18"/>
  <c r="C1565" i="18"/>
  <c r="C305" i="18"/>
  <c r="C2626" i="18"/>
  <c r="B3070" i="18"/>
  <c r="C3145" i="18"/>
  <c r="C2912" i="18"/>
  <c r="C1643" i="18"/>
  <c r="B518" i="18"/>
  <c r="B3514" i="18"/>
  <c r="B3259" i="18"/>
  <c r="C3110" i="18"/>
  <c r="B2875" i="18"/>
  <c r="C3154" i="18"/>
  <c r="C3506" i="18"/>
  <c r="B1730" i="18"/>
  <c r="B2729" i="18"/>
  <c r="C3294" i="18"/>
  <c r="B1870" i="18"/>
  <c r="B2341" i="18"/>
  <c r="B3276" i="18"/>
  <c r="C2456" i="18"/>
  <c r="B3694" i="18"/>
  <c r="C3101" i="18"/>
  <c r="C2469" i="18"/>
  <c r="C3392" i="18"/>
  <c r="C2649" i="18"/>
  <c r="C2723" i="18"/>
  <c r="B3219" i="18"/>
  <c r="C1995" i="18"/>
  <c r="C3552" i="18"/>
  <c r="C2108" i="18"/>
  <c r="C3211" i="18"/>
  <c r="D1305" i="18"/>
  <c r="C3144" i="18"/>
  <c r="B1399" i="18"/>
  <c r="C3200" i="18"/>
  <c r="C2869" i="18"/>
  <c r="C2861" i="18"/>
  <c r="B2055" i="18"/>
  <c r="C2504" i="18"/>
  <c r="B2866" i="18"/>
  <c r="C2399" i="18"/>
  <c r="C1177" i="18"/>
  <c r="B1187" i="18"/>
  <c r="C1635" i="18"/>
  <c r="C1377" i="18"/>
  <c r="D3642" i="18"/>
  <c r="C2712" i="18"/>
  <c r="B2467" i="18"/>
  <c r="C1716" i="18"/>
  <c r="B1464" i="18"/>
  <c r="C1701" i="18"/>
  <c r="C2232" i="18"/>
  <c r="B2012" i="18"/>
  <c r="C909" i="18"/>
  <c r="C3390" i="18"/>
  <c r="B2075" i="18"/>
  <c r="B2153" i="18"/>
  <c r="B2530" i="18"/>
  <c r="C2329" i="18"/>
  <c r="B2280" i="18"/>
  <c r="C2572" i="18"/>
  <c r="C1660" i="18"/>
  <c r="B1774" i="18"/>
  <c r="D1278" i="18"/>
  <c r="C3041" i="18"/>
  <c r="C2653" i="18"/>
  <c r="B1432" i="18"/>
  <c r="B1175" i="18"/>
  <c r="C1920" i="18"/>
  <c r="B278" i="18"/>
  <c r="B3313" i="18"/>
  <c r="B2678" i="18"/>
  <c r="C3441" i="18"/>
  <c r="B1649" i="18"/>
  <c r="B2409" i="18"/>
  <c r="C247" i="18"/>
  <c r="C2156" i="18"/>
  <c r="B1816" i="18"/>
  <c r="B3581" i="18"/>
  <c r="B67" i="18"/>
  <c r="C2291" i="18"/>
  <c r="C1904" i="18"/>
  <c r="B3504" i="18"/>
  <c r="B1705" i="18"/>
  <c r="B3100" i="18"/>
  <c r="C2756" i="18"/>
  <c r="C3424" i="18"/>
  <c r="D929" i="18"/>
  <c r="B1607" i="18"/>
  <c r="C1710" i="18"/>
  <c r="C2882" i="18"/>
  <c r="B3477" i="18"/>
  <c r="C3581" i="18"/>
  <c r="B3474" i="18"/>
  <c r="B1913" i="18"/>
  <c r="B2295" i="18"/>
  <c r="B2084" i="18"/>
  <c r="C3472" i="18"/>
  <c r="B2247" i="18"/>
  <c r="C1357" i="18"/>
  <c r="D1127" i="18"/>
  <c r="B2029" i="18"/>
  <c r="B1029" i="18"/>
  <c r="C1110" i="18"/>
  <c r="B2811" i="18"/>
  <c r="B2255" i="18"/>
  <c r="C491" i="18"/>
  <c r="B523" i="18"/>
  <c r="C2339" i="18"/>
  <c r="B677" i="18"/>
  <c r="B1499" i="18"/>
  <c r="D1017" i="18"/>
  <c r="B2586" i="18"/>
  <c r="B1203" i="18"/>
  <c r="C3418" i="18"/>
  <c r="B2704" i="18"/>
  <c r="C2796" i="18"/>
  <c r="B2515" i="18"/>
  <c r="B3554" i="18"/>
  <c r="B3634" i="18"/>
  <c r="C3621" i="18"/>
  <c r="B3257" i="18"/>
  <c r="D650" i="18"/>
  <c r="C2477" i="18"/>
  <c r="B3628" i="18"/>
  <c r="C2359" i="18"/>
  <c r="C2260" i="18"/>
  <c r="B3341" i="18"/>
  <c r="B3589" i="18"/>
  <c r="B595" i="18"/>
  <c r="C389" i="18"/>
  <c r="C3409" i="18"/>
  <c r="B2904" i="18"/>
  <c r="C3236" i="18"/>
  <c r="C3083" i="18"/>
  <c r="C2701" i="18"/>
  <c r="B688" i="18"/>
  <c r="C1398" i="18"/>
  <c r="C238" i="18"/>
  <c r="B2604" i="18"/>
  <c r="B2411" i="18"/>
  <c r="C3074" i="18"/>
  <c r="C3172" i="18"/>
  <c r="C3557" i="18"/>
  <c r="C3057" i="18"/>
  <c r="C2022" i="18"/>
  <c r="C3625" i="18"/>
  <c r="C2693" i="18"/>
  <c r="B1856" i="18"/>
  <c r="B2398" i="18"/>
  <c r="B2908" i="18"/>
  <c r="B2671" i="18"/>
  <c r="B3584" i="18"/>
  <c r="D1006" i="18"/>
  <c r="C1651" i="18"/>
  <c r="B2575" i="18"/>
  <c r="C3645" i="18"/>
  <c r="B2545" i="18"/>
  <c r="B687" i="18"/>
  <c r="B3226" i="18"/>
  <c r="B1710" i="18"/>
  <c r="C1141" i="18"/>
  <c r="B2568" i="18"/>
  <c r="C2864" i="18"/>
  <c r="C2541" i="18"/>
  <c r="C1757" i="18"/>
  <c r="B2065" i="18"/>
  <c r="B3448" i="18"/>
  <c r="C1088" i="18"/>
  <c r="B3310" i="18"/>
  <c r="B1327" i="18"/>
  <c r="B2768" i="18"/>
  <c r="B2339" i="18"/>
  <c r="D842" i="18"/>
  <c r="B2886" i="18"/>
  <c r="B2838" i="18"/>
  <c r="D1192" i="18"/>
  <c r="B3299" i="18"/>
  <c r="D206" i="18"/>
  <c r="B3499" i="18"/>
  <c r="C2569" i="18"/>
  <c r="C3577" i="18"/>
  <c r="B2936" i="18"/>
  <c r="B3390" i="18"/>
  <c r="C3065" i="18"/>
  <c r="C1692" i="18"/>
  <c r="B3148" i="18"/>
  <c r="B1336" i="18"/>
  <c r="C376" i="18"/>
  <c r="C3260" i="18"/>
  <c r="C2085" i="18"/>
  <c r="C2725" i="18"/>
  <c r="D276" i="18"/>
  <c r="B3338" i="18"/>
  <c r="D3650" i="18"/>
  <c r="B142" i="18"/>
  <c r="B1125" i="18"/>
  <c r="B786" i="18"/>
  <c r="B392" i="18"/>
  <c r="C2898" i="18"/>
  <c r="C3079" i="18"/>
  <c r="B1127" i="18"/>
  <c r="B3518" i="18"/>
  <c r="B2550" i="18"/>
  <c r="B2453" i="18"/>
  <c r="C1447" i="18"/>
  <c r="C1869" i="18"/>
  <c r="B2111" i="18"/>
  <c r="C2702" i="18"/>
  <c r="B985" i="18"/>
  <c r="D494" i="18"/>
  <c r="C2188" i="18"/>
  <c r="B3535" i="18"/>
  <c r="B1905" i="18"/>
  <c r="B2702" i="18"/>
  <c r="C2576" i="18"/>
  <c r="B3049" i="18"/>
  <c r="B858" i="18"/>
  <c r="B2796" i="18"/>
  <c r="C474" i="18"/>
  <c r="C2937" i="18"/>
  <c r="B3602" i="18"/>
  <c r="C3271" i="18"/>
  <c r="B2404" i="18"/>
  <c r="C1879" i="18"/>
  <c r="C2385" i="18"/>
  <c r="C1853" i="18"/>
  <c r="B3568" i="18"/>
  <c r="C2081" i="18"/>
  <c r="C966" i="18"/>
  <c r="C835" i="18"/>
  <c r="C1992" i="18"/>
  <c r="C3037" i="18"/>
  <c r="C2165" i="18"/>
  <c r="B1790" i="18"/>
  <c r="C957" i="18"/>
  <c r="B3058" i="18"/>
  <c r="C2889" i="18"/>
  <c r="B3068" i="18"/>
  <c r="B2415" i="18"/>
  <c r="B899" i="18"/>
  <c r="C3267" i="18"/>
  <c r="C2496" i="18"/>
  <c r="C2621" i="18"/>
  <c r="B3079" i="18"/>
  <c r="D739" i="18"/>
  <c r="C3485" i="18"/>
  <c r="B1272" i="18"/>
  <c r="C3242" i="18"/>
  <c r="D417" i="18"/>
  <c r="B3157" i="18"/>
  <c r="C1963" i="18"/>
  <c r="B1849" i="18"/>
  <c r="B1326" i="18"/>
  <c r="B681" i="18"/>
  <c r="C1500" i="18"/>
  <c r="B2242" i="18"/>
  <c r="C1526" i="18"/>
  <c r="B861" i="18"/>
  <c r="C3599" i="18"/>
  <c r="C1142" i="18"/>
  <c r="B1877" i="18"/>
  <c r="B3629" i="18"/>
  <c r="C1340" i="18"/>
  <c r="B3478" i="18"/>
  <c r="C1234" i="18"/>
  <c r="B2470" i="18"/>
  <c r="C3434" i="18"/>
  <c r="C2112" i="18"/>
  <c r="C3243" i="18"/>
  <c r="B2978" i="18"/>
  <c r="C2600" i="18"/>
  <c r="B1463" i="18"/>
  <c r="B3209" i="18"/>
  <c r="B2842" i="18"/>
  <c r="B777" i="18"/>
  <c r="B326" i="18"/>
  <c r="B1842" i="18"/>
  <c r="B2674" i="18"/>
  <c r="B2701" i="18"/>
  <c r="B2367" i="18"/>
  <c r="D3644" i="18"/>
  <c r="D443" i="18"/>
  <c r="C2762" i="18"/>
  <c r="C2806" i="18"/>
  <c r="B2167" i="18"/>
  <c r="B2330" i="18"/>
  <c r="C3632" i="18"/>
  <c r="C3278" i="18"/>
  <c r="C3361" i="18"/>
  <c r="B2635" i="18"/>
  <c r="B1918" i="18"/>
  <c r="B3142" i="18"/>
  <c r="C2957" i="18"/>
  <c r="C1664" i="18"/>
  <c r="B2429" i="18"/>
  <c r="D836" i="18"/>
  <c r="C2214" i="18"/>
  <c r="B3495" i="18"/>
  <c r="B1291" i="18"/>
  <c r="C346" i="18"/>
  <c r="B1275" i="18"/>
  <c r="C2883" i="18"/>
  <c r="B2538" i="18"/>
  <c r="C2440" i="18"/>
  <c r="D704" i="18"/>
  <c r="C1143" i="18"/>
  <c r="C1707" i="18"/>
  <c r="D618" i="18"/>
  <c r="B3227" i="18"/>
  <c r="D1089" i="18"/>
  <c r="B616" i="18"/>
  <c r="C2462" i="18"/>
  <c r="B1182" i="18"/>
  <c r="C3002" i="18"/>
  <c r="B3512" i="18"/>
  <c r="B1473" i="18"/>
  <c r="C2107" i="18"/>
  <c r="B1068" i="18"/>
  <c r="C1891" i="18"/>
  <c r="B2692" i="18"/>
  <c r="C1005" i="18"/>
  <c r="C661" i="18"/>
  <c r="B82" i="18"/>
  <c r="C1216" i="18"/>
  <c r="C3066" i="18"/>
  <c r="C732" i="18"/>
  <c r="D917" i="18"/>
  <c r="D628" i="18"/>
  <c r="B1242" i="18"/>
  <c r="D1128" i="18"/>
  <c r="B2182" i="18"/>
  <c r="B2386" i="18"/>
  <c r="B266" i="18"/>
  <c r="B1438" i="18"/>
  <c r="B765" i="18"/>
  <c r="B1357" i="18"/>
  <c r="C1974" i="18"/>
  <c r="C2308" i="18"/>
  <c r="D661" i="18"/>
  <c r="C434" i="18"/>
  <c r="C3656" i="18"/>
  <c r="B876" i="18"/>
  <c r="C1765" i="18"/>
  <c r="C2182" i="18"/>
  <c r="B3075" i="18"/>
  <c r="C2151" i="18"/>
  <c r="B1178" i="18"/>
  <c r="C2492" i="18"/>
  <c r="B1407" i="18"/>
  <c r="C2928" i="18"/>
  <c r="D500" i="18"/>
  <c r="B2428" i="18"/>
  <c r="B3563" i="18"/>
  <c r="C1127" i="18"/>
  <c r="B583" i="18"/>
  <c r="C3461" i="18"/>
  <c r="C3253" i="18"/>
  <c r="B1658" i="18"/>
  <c r="B1209" i="18"/>
  <c r="C2929" i="18"/>
  <c r="B511" i="18"/>
  <c r="C2990" i="18"/>
  <c r="B2273" i="18"/>
  <c r="B3546" i="18"/>
  <c r="D750" i="18"/>
  <c r="C813" i="18"/>
  <c r="C3131" i="18"/>
  <c r="B437" i="18"/>
  <c r="C1348" i="18"/>
  <c r="B111" i="18"/>
  <c r="C1390" i="18"/>
  <c r="B1584" i="18"/>
  <c r="C1387" i="18"/>
  <c r="C3064" i="18"/>
  <c r="B2027" i="18"/>
  <c r="C2520" i="18"/>
  <c r="B1197" i="18"/>
  <c r="D1058" i="18"/>
  <c r="B2858" i="18"/>
  <c r="C3099" i="18"/>
  <c r="C2573" i="18"/>
  <c r="B3121" i="18"/>
  <c r="B1556" i="18"/>
  <c r="B2976" i="18"/>
  <c r="B1782" i="18"/>
  <c r="C2533" i="18"/>
  <c r="C3088" i="18"/>
  <c r="D889" i="18"/>
  <c r="C1495" i="18"/>
  <c r="B2689" i="18"/>
  <c r="C1939" i="18"/>
  <c r="B2316" i="18"/>
  <c r="B3129" i="18"/>
  <c r="D1234" i="18"/>
  <c r="B3114" i="18"/>
  <c r="D762" i="18"/>
  <c r="C2083" i="18"/>
  <c r="C2839" i="18"/>
  <c r="C1886" i="18"/>
  <c r="C1671" i="18"/>
  <c r="C2239" i="18"/>
  <c r="D987" i="18"/>
  <c r="B774" i="18"/>
  <c r="B3138" i="18"/>
  <c r="C596" i="18"/>
  <c r="B2481" i="18"/>
  <c r="B3684" i="18"/>
  <c r="B3113" i="18"/>
  <c r="C2316" i="18"/>
  <c r="D3653" i="18"/>
  <c r="B2754" i="18"/>
  <c r="B2556" i="18"/>
  <c r="B1698" i="18"/>
  <c r="C1675" i="18"/>
  <c r="C3558" i="18"/>
  <c r="C2650" i="18"/>
  <c r="B2436" i="18"/>
  <c r="B3185" i="18"/>
  <c r="C1084" i="18"/>
  <c r="B3693" i="18"/>
  <c r="B1439" i="18"/>
  <c r="B2179" i="18"/>
  <c r="B1662" i="18"/>
  <c r="B1667" i="18"/>
  <c r="C2365" i="18"/>
  <c r="B2607" i="18"/>
  <c r="B3308" i="18"/>
  <c r="D192" i="18"/>
  <c r="B880" i="18"/>
  <c r="C1467" i="18"/>
  <c r="B963" i="18"/>
  <c r="B417" i="18"/>
  <c r="C1576" i="18"/>
  <c r="C1408" i="18"/>
  <c r="B1231" i="18"/>
  <c r="B3292" i="18"/>
  <c r="B3186" i="18"/>
  <c r="B2473" i="18"/>
  <c r="C2677" i="18"/>
  <c r="B3158" i="18"/>
  <c r="B3269" i="18"/>
  <c r="C2612" i="18"/>
  <c r="B810" i="18"/>
  <c r="C2089" i="18"/>
  <c r="C2079" i="18"/>
  <c r="C3027" i="18"/>
  <c r="C2926" i="18"/>
  <c r="C674" i="18"/>
  <c r="C2523" i="18"/>
  <c r="B2609" i="18"/>
  <c r="B3093" i="18"/>
  <c r="C2209" i="18"/>
  <c r="C2075" i="18"/>
  <c r="C1615" i="18"/>
  <c r="B3037" i="18"/>
  <c r="B2821" i="18"/>
  <c r="C1230" i="18"/>
  <c r="C1829" i="18"/>
  <c r="B1896" i="18"/>
  <c r="B2856" i="18"/>
  <c r="C2942" i="18"/>
  <c r="B3488" i="18"/>
  <c r="C2429" i="18"/>
  <c r="B3347" i="18"/>
  <c r="B234" i="18"/>
  <c r="B1567" i="18"/>
  <c r="C1251" i="18"/>
  <c r="B3333" i="18"/>
  <c r="B2186" i="18"/>
  <c r="C2116" i="18"/>
  <c r="C2531" i="18"/>
  <c r="B1361" i="18"/>
  <c r="C3598" i="18"/>
  <c r="D67" i="18"/>
  <c r="C1548" i="18"/>
  <c r="B3359" i="18"/>
  <c r="B878" i="18"/>
  <c r="C1372" i="18"/>
  <c r="B2078" i="18"/>
  <c r="C2640" i="18"/>
  <c r="B3210" i="18"/>
  <c r="B1424" i="18"/>
  <c r="C2342" i="18"/>
  <c r="B1847" i="18"/>
  <c r="B2778" i="18"/>
  <c r="D243" i="18"/>
  <c r="B2683" i="18"/>
  <c r="C1913" i="18"/>
  <c r="C3067" i="18"/>
  <c r="D947" i="18"/>
  <c r="C2581" i="18"/>
  <c r="C2418" i="18"/>
  <c r="D664" i="18"/>
  <c r="C44" i="18"/>
  <c r="C354" i="18"/>
  <c r="C3163" i="18"/>
  <c r="C2388" i="18"/>
  <c r="B2187" i="18"/>
  <c r="B1012" i="18"/>
  <c r="B2332" i="18"/>
  <c r="B1747" i="18"/>
  <c r="C1846" i="18"/>
  <c r="C2814" i="18"/>
  <c r="B1875" i="18"/>
  <c r="C489" i="18"/>
  <c r="C1470" i="18"/>
  <c r="C3307" i="18"/>
  <c r="C2624" i="18"/>
  <c r="C2243" i="18"/>
  <c r="C1119" i="18"/>
  <c r="D1105" i="18"/>
  <c r="C1092" i="18"/>
  <c r="D301" i="18"/>
  <c r="D193" i="18"/>
  <c r="C1902" i="18"/>
  <c r="B2150" i="18"/>
  <c r="B3145" i="18"/>
  <c r="C3616" i="18"/>
  <c r="C1951" i="18"/>
  <c r="B525" i="18"/>
  <c r="B638" i="18"/>
  <c r="C3062" i="18"/>
  <c r="B2183" i="18"/>
  <c r="B77" i="18"/>
  <c r="C3593" i="18"/>
  <c r="B1477" i="18"/>
  <c r="B2516" i="18"/>
  <c r="B986" i="18"/>
  <c r="B1672" i="18"/>
  <c r="C3458" i="18"/>
  <c r="C1813" i="18"/>
  <c r="C3442" i="18"/>
  <c r="B2566" i="18"/>
  <c r="C2787" i="18"/>
  <c r="B865" i="18"/>
  <c r="B730" i="18"/>
  <c r="B1306" i="18"/>
  <c r="C1655" i="18"/>
  <c r="B3318" i="18"/>
  <c r="C2551" i="18"/>
  <c r="C2413" i="18"/>
  <c r="C2691" i="18"/>
  <c r="B2258" i="18"/>
  <c r="B2172" i="18"/>
  <c r="C812" i="18"/>
  <c r="C2256" i="18"/>
  <c r="C421" i="18"/>
  <c r="B1235" i="18"/>
  <c r="C1815" i="18"/>
  <c r="B115" i="18"/>
  <c r="C3251" i="18"/>
  <c r="C3082" i="18"/>
  <c r="B1139" i="18"/>
  <c r="B3345" i="18"/>
  <c r="C394" i="18"/>
  <c r="B1064" i="18"/>
  <c r="B2880" i="18"/>
  <c r="C2032" i="18"/>
  <c r="B2544" i="18"/>
  <c r="D465" i="18"/>
  <c r="C2663" i="18"/>
  <c r="B2985" i="18"/>
  <c r="C1463" i="18"/>
  <c r="C3508" i="18"/>
  <c r="B1761" i="18"/>
  <c r="B3475" i="18"/>
  <c r="C829" i="18"/>
  <c r="B1582" i="18"/>
  <c r="D1241" i="18"/>
  <c r="B676" i="18"/>
  <c r="B2723" i="18"/>
  <c r="B1494" i="18"/>
  <c r="C655" i="18"/>
  <c r="C3297" i="18"/>
  <c r="B1678" i="18"/>
  <c r="D945" i="18"/>
  <c r="D749" i="18"/>
  <c r="B3150" i="18"/>
  <c r="C2138" i="18"/>
  <c r="C1412" i="18"/>
  <c r="B3340" i="18"/>
  <c r="D299" i="18"/>
  <c r="C1047" i="18"/>
  <c r="B2491" i="18"/>
  <c r="B2971" i="18"/>
  <c r="C2768" i="18"/>
  <c r="B778" i="18"/>
  <c r="C2688" i="18"/>
  <c r="D622" i="18"/>
  <c r="B550" i="18"/>
  <c r="C676" i="18"/>
  <c r="C1756" i="18"/>
  <c r="B3417" i="18"/>
  <c r="C1932" i="18"/>
  <c r="B2888" i="18"/>
  <c r="C1048" i="18"/>
  <c r="C1163" i="18"/>
  <c r="B122" i="18"/>
  <c r="C2752" i="18"/>
  <c r="B3117" i="18"/>
  <c r="C3190" i="18"/>
  <c r="C2056" i="18"/>
  <c r="C2827" i="18"/>
  <c r="B1103" i="18"/>
  <c r="C1545" i="18"/>
  <c r="B3481" i="18"/>
  <c r="B2780" i="18"/>
  <c r="C2754" i="18"/>
  <c r="C2970" i="18"/>
  <c r="C2614" i="18"/>
  <c r="B1595" i="18"/>
  <c r="B3498" i="18"/>
  <c r="C2120" i="18"/>
  <c r="B3306" i="18"/>
  <c r="B3383" i="18"/>
  <c r="B2019" i="18"/>
  <c r="B3599" i="18"/>
  <c r="C2656" i="18"/>
  <c r="C2420" i="18"/>
  <c r="C1326" i="18"/>
  <c r="B3364" i="18"/>
  <c r="C2377" i="18"/>
  <c r="C1814" i="18"/>
  <c r="B3279" i="18"/>
  <c r="C588" i="18"/>
  <c r="B1410" i="18"/>
  <c r="C1402" i="18"/>
  <c r="C1074" i="18"/>
  <c r="C3285" i="18"/>
  <c r="B754" i="18"/>
  <c r="C2708" i="18"/>
  <c r="C1140" i="18"/>
  <c r="B1365" i="18"/>
  <c r="B1829" i="18"/>
  <c r="B1396" i="18"/>
  <c r="D1039" i="18"/>
  <c r="C1462" i="18"/>
  <c r="C1581" i="18"/>
  <c r="C1114" i="18"/>
  <c r="C2215" i="18"/>
  <c r="C583" i="18"/>
  <c r="C2345" i="18"/>
  <c r="B2897" i="18"/>
  <c r="C1328" i="18"/>
  <c r="B2782" i="18"/>
  <c r="B1614" i="18"/>
  <c r="B2966" i="18"/>
  <c r="C1766" i="18"/>
  <c r="B3428" i="18"/>
  <c r="C3092" i="18"/>
  <c r="C2218" i="18"/>
  <c r="B2493" i="18"/>
  <c r="B1065" i="18"/>
  <c r="C2034" i="18"/>
  <c r="C3602" i="18"/>
  <c r="C872" i="18"/>
  <c r="C2058" i="18"/>
  <c r="D1047" i="18"/>
  <c r="B1522" i="18"/>
  <c r="C3368" i="18"/>
  <c r="B3406" i="18"/>
  <c r="C1305" i="18"/>
  <c r="C2147" i="18"/>
  <c r="B2134" i="18"/>
  <c r="C1071" i="18"/>
  <c r="C2935" i="18"/>
  <c r="B2597" i="18"/>
  <c r="C954" i="18"/>
  <c r="B2142" i="18"/>
  <c r="B3081" i="18"/>
  <c r="C3615" i="18"/>
  <c r="B2706" i="18"/>
  <c r="B3248" i="18"/>
  <c r="B2557" i="18"/>
  <c r="C2375" i="18"/>
  <c r="C2565" i="18"/>
  <c r="D938" i="18"/>
  <c r="C2303" i="18"/>
  <c r="C3376" i="18"/>
  <c r="B1643" i="18"/>
  <c r="B88" i="18"/>
  <c r="B2992" i="18"/>
  <c r="B1156" i="18"/>
  <c r="C1364" i="18"/>
  <c r="B1183" i="18"/>
  <c r="B3443" i="18"/>
  <c r="C2956" i="18"/>
  <c r="C2775" i="18"/>
  <c r="D61" i="18"/>
  <c r="C2735" i="18"/>
  <c r="C3249" i="18"/>
  <c r="B3196" i="18"/>
  <c r="B2843" i="18"/>
  <c r="B2564" i="18"/>
  <c r="C2511" i="18"/>
  <c r="D1055" i="18"/>
  <c r="B3104" i="18"/>
  <c r="D1119" i="18"/>
  <c r="B2392" i="18"/>
  <c r="D1208" i="18"/>
  <c r="C217" i="18"/>
  <c r="B1883" i="18"/>
  <c r="B1805" i="18"/>
  <c r="B2922" i="18"/>
  <c r="C55" i="18"/>
  <c r="C3046" i="18"/>
  <c r="C3262" i="18"/>
  <c r="C1825" i="18"/>
  <c r="C3545" i="18"/>
  <c r="D351" i="18"/>
  <c r="B107" i="18"/>
  <c r="D379" i="18"/>
  <c r="C867" i="18"/>
  <c r="B1205" i="18"/>
  <c r="C3531" i="18"/>
  <c r="B710" i="18"/>
  <c r="D686" i="18"/>
  <c r="C3438" i="18"/>
  <c r="C1554" i="18"/>
  <c r="C3326" i="18"/>
  <c r="B2246" i="18"/>
  <c r="C3114" i="18"/>
  <c r="C1604" i="18"/>
  <c r="C3336" i="18"/>
  <c r="D3655" i="18"/>
  <c r="C1773" i="18"/>
  <c r="B3127" i="18"/>
  <c r="B1945" i="18"/>
  <c r="C306" i="18"/>
  <c r="B2711" i="18"/>
  <c r="C3301" i="18"/>
  <c r="D744" i="18"/>
  <c r="C2148" i="18"/>
  <c r="C1735" i="18"/>
  <c r="C1619" i="18"/>
  <c r="C3519" i="18"/>
  <c r="C2406" i="18"/>
  <c r="B1518" i="18"/>
  <c r="B2285" i="18"/>
  <c r="C1453" i="18"/>
  <c r="C1929" i="18"/>
  <c r="B2786" i="18"/>
  <c r="C2018" i="18"/>
  <c r="C2099" i="18"/>
  <c r="B2099" i="18"/>
  <c r="C2489" i="18"/>
  <c r="B3402" i="18"/>
  <c r="B3084" i="18"/>
  <c r="B2819" i="18"/>
  <c r="C2596" i="18"/>
  <c r="C1871" i="18"/>
  <c r="C913" i="18"/>
  <c r="C3257" i="18"/>
  <c r="B2815" i="18"/>
  <c r="B2100" i="18"/>
  <c r="C1522" i="18"/>
  <c r="C508" i="18"/>
  <c r="C65" i="18"/>
  <c r="B3213" i="18"/>
  <c r="B457" i="18"/>
  <c r="C2705" i="18"/>
  <c r="B1811" i="18"/>
  <c r="C959" i="18"/>
  <c r="C3306" i="18"/>
  <c r="D903" i="18"/>
  <c r="C3463" i="18"/>
  <c r="B1965" i="18"/>
  <c r="C1874" i="18"/>
  <c r="B3003" i="18"/>
  <c r="B2946" i="18"/>
  <c r="D916" i="18"/>
  <c r="C2493" i="18"/>
  <c r="B3503" i="18"/>
  <c r="B2307" i="18"/>
  <c r="B2664" i="18"/>
  <c r="C1235" i="18"/>
  <c r="B3203" i="18"/>
  <c r="B2383" i="18"/>
  <c r="B3445" i="18"/>
  <c r="B910" i="18"/>
  <c r="B2044" i="18"/>
  <c r="C2575" i="18"/>
  <c r="C3014" i="18"/>
  <c r="B3452" i="18"/>
  <c r="B1188" i="18"/>
  <c r="C2230" i="18"/>
  <c r="B559" i="18"/>
  <c r="B2542" i="18"/>
  <c r="B3350" i="18"/>
  <c r="B1926" i="18"/>
  <c r="B3689" i="18"/>
  <c r="D886" i="18"/>
  <c r="B36" i="18"/>
  <c r="C2917" i="18"/>
  <c r="B1820" i="18"/>
  <c r="C229" i="18"/>
  <c r="C2654" i="18"/>
  <c r="C2952" i="18"/>
  <c r="B2001" i="18"/>
  <c r="C395" i="18"/>
  <c r="C3022" i="18"/>
  <c r="B2914" i="18"/>
  <c r="C1191" i="18"/>
  <c r="B3355" i="18"/>
  <c r="B1515" i="18"/>
  <c r="B1932" i="18"/>
  <c r="B129" i="18"/>
  <c r="B2840" i="18"/>
  <c r="D879" i="18"/>
  <c r="D813" i="18"/>
  <c r="D637" i="18"/>
  <c r="C2283" i="18"/>
  <c r="C3138" i="18"/>
  <c r="B1917" i="18"/>
  <c r="C2940" i="18"/>
  <c r="B2792" i="18"/>
  <c r="C3603" i="18"/>
  <c r="D1021" i="18"/>
  <c r="C847" i="18"/>
  <c r="C2241" i="18"/>
  <c r="B642" i="18"/>
  <c r="C3136" i="18"/>
  <c r="B2700" i="18"/>
  <c r="C1957" i="18"/>
  <c r="C612" i="18"/>
  <c r="B3273" i="18"/>
  <c r="C1457" i="18"/>
  <c r="C2631" i="18"/>
  <c r="B1300" i="18"/>
  <c r="D1022" i="18"/>
  <c r="C2713" i="18"/>
  <c r="B2237" i="18"/>
  <c r="C3566" i="18"/>
  <c r="B720" i="18"/>
  <c r="D1223" i="18"/>
  <c r="B2789" i="18"/>
  <c r="B1124" i="18"/>
  <c r="C2665" i="18"/>
  <c r="B2775" i="18"/>
  <c r="B2109" i="18"/>
  <c r="C2583" i="18"/>
  <c r="B2203" i="18"/>
  <c r="C1747" i="18"/>
  <c r="B836" i="18"/>
  <c r="C819" i="18"/>
  <c r="C506" i="18"/>
  <c r="C2416" i="18"/>
  <c r="B1253" i="18"/>
  <c r="B3040" i="18"/>
  <c r="B957" i="18"/>
  <c r="B3200" i="18"/>
  <c r="B3553" i="18"/>
  <c r="C3341" i="18"/>
  <c r="D356" i="18"/>
  <c r="B937" i="18"/>
  <c r="C3016" i="18"/>
  <c r="C3665" i="18"/>
  <c r="D400" i="18"/>
  <c r="B3080" i="18"/>
  <c r="B1548" i="18"/>
  <c r="D3649" i="18"/>
  <c r="B741" i="18"/>
  <c r="C2020" i="18"/>
  <c r="C2535" i="18"/>
  <c r="C853" i="18"/>
  <c r="C2601" i="18"/>
  <c r="C3182" i="18"/>
  <c r="C1906" i="18"/>
  <c r="D826" i="18"/>
  <c r="D949" i="18"/>
  <c r="B1405" i="18"/>
  <c r="B2095" i="18"/>
  <c r="C2885" i="18"/>
  <c r="C2616" i="18"/>
  <c r="C3127" i="18"/>
  <c r="C2720" i="18"/>
  <c r="C3281" i="18"/>
  <c r="B3670" i="18"/>
  <c r="B3090" i="18"/>
  <c r="C895" i="18"/>
  <c r="B330" i="18"/>
  <c r="B2601" i="18"/>
  <c r="C1122" i="18"/>
  <c r="B1431" i="18"/>
  <c r="B156" i="18"/>
  <c r="C2139" i="18"/>
  <c r="B83" i="18"/>
  <c r="C1834" i="18"/>
  <c r="B98" i="18"/>
  <c r="B3454" i="18"/>
  <c r="B3469" i="18"/>
  <c r="C1218" i="18"/>
  <c r="C2235" i="18"/>
  <c r="C2463" i="18"/>
  <c r="B85" i="18"/>
  <c r="B3135" i="18"/>
  <c r="B1784" i="18"/>
  <c r="B3190" i="18"/>
  <c r="C1014" i="18"/>
  <c r="C438" i="18"/>
  <c r="C3550" i="18"/>
  <c r="B3343" i="18"/>
  <c r="B1081" i="18"/>
  <c r="C2939" i="18"/>
  <c r="C3227" i="18"/>
  <c r="C731" i="18"/>
  <c r="D1108" i="18"/>
  <c r="B1487" i="18"/>
  <c r="B3275" i="18"/>
  <c r="B454" i="18"/>
  <c r="C1508" i="18"/>
  <c r="C3413" i="18"/>
  <c r="C267" i="18"/>
  <c r="B2718" i="18"/>
  <c r="B1475" i="18"/>
  <c r="C1970" i="18"/>
  <c r="C1356" i="18"/>
  <c r="C605" i="18"/>
  <c r="D868" i="18"/>
  <c r="D34" i="18"/>
  <c r="B1057" i="18"/>
  <c r="B306" i="18"/>
  <c r="B875" i="18"/>
  <c r="B3624" i="18"/>
  <c r="B3112" i="18"/>
  <c r="B782" i="18"/>
  <c r="C1617" i="18"/>
  <c r="C3385" i="18"/>
  <c r="C3548" i="18"/>
  <c r="C3505" i="18"/>
  <c r="C3637" i="18"/>
  <c r="B2510" i="18"/>
  <c r="C3299" i="18"/>
  <c r="B2917" i="18"/>
  <c r="B2561" i="18"/>
  <c r="C2571" i="18"/>
  <c r="B3022" i="18"/>
  <c r="B2809" i="18"/>
  <c r="C32" i="18"/>
  <c r="B644" i="18"/>
  <c r="B1387" i="18"/>
  <c r="C2590" i="18"/>
  <c r="C2514" i="18"/>
  <c r="C3514" i="18"/>
  <c r="C2307" i="18"/>
  <c r="B3271" i="18"/>
  <c r="B2902" i="18"/>
  <c r="D325" i="18"/>
  <c r="B3207" i="18"/>
  <c r="B516" i="18"/>
  <c r="B2668" i="18"/>
  <c r="B3001" i="18"/>
  <c r="D508" i="18"/>
  <c r="B1695" i="18"/>
  <c r="B3582" i="18"/>
  <c r="C877" i="18"/>
  <c r="C1684" i="18"/>
  <c r="D324" i="18"/>
  <c r="C2425" i="18"/>
  <c r="C2203" i="18"/>
  <c r="C2534" i="18"/>
  <c r="C3620" i="18"/>
  <c r="B3254" i="18"/>
  <c r="B1347" i="18"/>
  <c r="B3511" i="18"/>
  <c r="C1687" i="18"/>
  <c r="C1533" i="18"/>
  <c r="C970" i="18"/>
  <c r="B3187" i="18"/>
  <c r="C2221" i="18"/>
  <c r="C2743" i="18"/>
  <c r="C3388" i="18"/>
  <c r="B2752" i="18"/>
  <c r="C1719" i="18"/>
  <c r="B3389" i="18"/>
  <c r="D456" i="18"/>
  <c r="C2328" i="18"/>
  <c r="B1574" i="18"/>
  <c r="B1731" i="18"/>
  <c r="B2097" i="18"/>
  <c r="D783" i="18"/>
  <c r="C2751" i="18"/>
  <c r="B2375" i="18"/>
  <c r="B153" i="18"/>
  <c r="C1469" i="18"/>
  <c r="C2625" i="18"/>
  <c r="B2381" i="18"/>
  <c r="C2599" i="18"/>
  <c r="B2048" i="18"/>
  <c r="D288" i="18"/>
  <c r="C1923" i="18"/>
  <c r="C1940" i="18"/>
  <c r="B3173" i="18"/>
  <c r="B1625" i="18"/>
  <c r="D415" i="18"/>
  <c r="B3571" i="18"/>
  <c r="C598" i="18"/>
  <c r="B1501" i="18"/>
  <c r="B3107" i="18"/>
  <c r="B2306" i="18"/>
  <c r="C1350" i="18"/>
  <c r="C3210" i="18"/>
  <c r="C2978" i="18"/>
  <c r="B1879" i="18"/>
  <c r="C967" i="18"/>
  <c r="B1059" i="18"/>
  <c r="C3181" i="18"/>
  <c r="C1865" i="18"/>
  <c r="D1186" i="18"/>
  <c r="B1597" i="18"/>
  <c r="C3187" i="18"/>
  <c r="C2613" i="18"/>
  <c r="C3050" i="18"/>
  <c r="D1237" i="18"/>
  <c r="B3296" i="18"/>
  <c r="C1931" i="18"/>
  <c r="C3177" i="18"/>
  <c r="C3080" i="18"/>
  <c r="B1073" i="18"/>
  <c r="B3277" i="18"/>
  <c r="B2735" i="18"/>
  <c r="C2746" i="18"/>
  <c r="B3216" i="18"/>
  <c r="B1628" i="18"/>
  <c r="B2283" i="18"/>
  <c r="B3162" i="18"/>
  <c r="B3325" i="18"/>
  <c r="C601" i="18"/>
  <c r="C1085" i="18"/>
  <c r="B112" i="18"/>
  <c r="C33" i="18"/>
  <c r="C1776" i="18"/>
  <c r="C2403" i="18"/>
  <c r="C3431" i="18"/>
  <c r="B2940" i="18"/>
  <c r="C2592" i="18"/>
  <c r="B3473" i="18"/>
  <c r="B1062" i="18"/>
  <c r="B1981" i="18"/>
  <c r="B2699" i="18"/>
  <c r="B722" i="18"/>
  <c r="D217" i="18"/>
  <c r="B2923" i="18"/>
  <c r="D738" i="18"/>
  <c r="B3608" i="18"/>
  <c r="B2050" i="18"/>
  <c r="C3000" i="18"/>
  <c r="C1732" i="18"/>
  <c r="D3652" i="18"/>
  <c r="D761" i="18"/>
  <c r="C3518" i="18"/>
  <c r="D1018" i="18"/>
  <c r="C2815" i="18"/>
  <c r="B2257" i="18"/>
  <c r="C3169" i="18"/>
  <c r="C2968" i="18"/>
  <c r="C3034" i="18"/>
  <c r="B1108" i="18"/>
  <c r="D972" i="18"/>
  <c r="C2584" i="18"/>
  <c r="C1586" i="18"/>
  <c r="C1256" i="18"/>
  <c r="C2711" i="18"/>
  <c r="D852" i="18"/>
  <c r="C3303" i="18"/>
  <c r="C1361" i="18"/>
  <c r="D691" i="18"/>
  <c r="C3489" i="18"/>
  <c r="C3511" i="18"/>
  <c r="C2126" i="18"/>
  <c r="C377" i="18"/>
  <c r="D907" i="18"/>
  <c r="C1553" i="18"/>
  <c r="B1211" i="18"/>
  <c r="C477" i="18"/>
  <c r="C3344" i="18"/>
  <c r="C896" i="18"/>
  <c r="B2122" i="18"/>
  <c r="B590" i="18"/>
  <c r="C1269" i="18"/>
  <c r="B1737" i="18"/>
  <c r="B1038" i="18"/>
  <c r="C3232" i="18"/>
  <c r="C2498" i="18"/>
  <c r="C3164" i="18"/>
  <c r="C2687" i="18"/>
  <c r="C1258" i="18"/>
  <c r="D268" i="18"/>
  <c r="B2969" i="18"/>
  <c r="B812" i="18"/>
  <c r="B1185" i="18"/>
  <c r="B1954" i="18"/>
  <c r="B1462" i="18"/>
  <c r="B1885" i="18"/>
  <c r="C1174" i="18"/>
  <c r="D1024" i="18"/>
  <c r="C2879" i="18"/>
  <c r="C2501" i="18"/>
  <c r="B1328" i="18"/>
  <c r="B1903" i="18"/>
  <c r="C1715" i="18"/>
  <c r="B832" i="18"/>
  <c r="B3615" i="18"/>
  <c r="C972" i="18"/>
  <c r="C3100" i="18"/>
  <c r="B3669" i="18"/>
  <c r="D827" i="18"/>
  <c r="C1699" i="18"/>
  <c r="C2060" i="18"/>
  <c r="B2455" i="18"/>
  <c r="D1235" i="18"/>
  <c r="B849" i="18"/>
  <c r="B3537" i="18"/>
  <c r="C1804" i="18"/>
  <c r="C1339" i="18"/>
  <c r="B840" i="18"/>
  <c r="D1275" i="18"/>
  <c r="D298" i="18"/>
  <c r="C3635" i="18"/>
  <c r="D1124" i="18"/>
  <c r="B1281" i="18"/>
  <c r="C3457" i="18"/>
  <c r="C1606" i="18"/>
  <c r="C2248" i="18"/>
  <c r="C3318" i="18"/>
  <c r="B2379" i="18"/>
  <c r="C2195" i="18"/>
  <c r="B3234" i="18"/>
  <c r="C1919" i="18"/>
  <c r="B1950" i="18"/>
  <c r="C2741" i="18"/>
  <c r="D3658" i="18"/>
  <c r="B1902" i="18"/>
  <c r="C3538" i="18"/>
  <c r="B2935" i="18"/>
  <c r="B3311" i="18"/>
  <c r="C3258" i="18"/>
  <c r="B554" i="18"/>
  <c r="B1645" i="18"/>
  <c r="B3218" i="18"/>
  <c r="C2993" i="18"/>
  <c r="B2944" i="18"/>
  <c r="C2901" i="18"/>
  <c r="C1507" i="18"/>
  <c r="C2694" i="18"/>
  <c r="C3311" i="18"/>
  <c r="C1851" i="18"/>
  <c r="D822" i="18"/>
  <c r="B3064" i="18"/>
  <c r="B656" i="18"/>
  <c r="B3240" i="18"/>
  <c r="C3605" i="18"/>
  <c r="C2196" i="18"/>
  <c r="C1399" i="18"/>
  <c r="C3237" i="18"/>
  <c r="C2066" i="18"/>
  <c r="D902" i="18"/>
  <c r="C3149" i="18"/>
  <c r="B2554" i="18"/>
  <c r="B1988" i="18"/>
  <c r="B3515" i="18"/>
  <c r="C2166" i="18"/>
  <c r="C3276" i="18"/>
  <c r="B2744" i="18"/>
  <c r="C3315" i="18"/>
  <c r="C2716" i="18"/>
  <c r="C1288" i="18"/>
  <c r="B2174" i="18"/>
  <c r="B3391" i="18"/>
  <c r="C1046" i="18"/>
  <c r="B2959" i="18"/>
  <c r="C1541" i="18"/>
  <c r="C3068" i="18"/>
  <c r="C2014" i="18"/>
  <c r="C1917" i="18"/>
  <c r="C2033" i="18"/>
  <c r="B3038" i="18"/>
  <c r="D1236" i="18"/>
  <c r="C980" i="18"/>
  <c r="C1083" i="18"/>
  <c r="B220" i="18"/>
  <c r="C2449" i="18"/>
  <c r="B3456" i="18"/>
  <c r="B2853" i="18"/>
  <c r="C3339" i="18"/>
  <c r="B632" i="18"/>
  <c r="C3045" i="18"/>
  <c r="C2350" i="18"/>
  <c r="B2977" i="18"/>
  <c r="C2227" i="18"/>
  <c r="B3457" i="18"/>
  <c r="C1468" i="18"/>
  <c r="C789" i="18"/>
  <c r="B2219" i="18"/>
  <c r="C2961" i="18"/>
  <c r="B1164" i="18"/>
  <c r="B1821" i="18"/>
  <c r="C2372" i="18"/>
  <c r="C1091" i="18"/>
  <c r="C3460" i="18"/>
  <c r="B1549" i="18"/>
  <c r="C1516" i="18"/>
  <c r="B2539" i="18"/>
  <c r="C2007" i="18"/>
  <c r="B1878" i="18"/>
  <c r="B3223" i="18"/>
  <c r="B1900" i="18"/>
  <c r="B756" i="18"/>
  <c r="B3415" i="18"/>
  <c r="C2245" i="18"/>
  <c r="C3147" i="18"/>
  <c r="B1474" i="18"/>
  <c r="B1562" i="18"/>
  <c r="C1208" i="18"/>
  <c r="B3425" i="18"/>
  <c r="B3297" i="18"/>
  <c r="C2181" i="18"/>
  <c r="B1430" i="18"/>
  <c r="B3258" i="18"/>
  <c r="B1669" i="18"/>
  <c r="B2116" i="18"/>
  <c r="C1105" i="18"/>
  <c r="B1402" i="18"/>
  <c r="B1118" i="18"/>
  <c r="B1648" i="18"/>
  <c r="C3153" i="18"/>
  <c r="C1323" i="18"/>
  <c r="C2871" i="18"/>
  <c r="D1249" i="18"/>
  <c r="B2569" i="18"/>
  <c r="C3332" i="18"/>
  <c r="B2294" i="18"/>
  <c r="B2672" i="18"/>
  <c r="C2229" i="18"/>
  <c r="C1375" i="18"/>
  <c r="C3269" i="18"/>
  <c r="C3503" i="18"/>
  <c r="C2668" i="18"/>
  <c r="C3304" i="18"/>
  <c r="C2645" i="18"/>
  <c r="B3016" i="18"/>
  <c r="B2847" i="18"/>
  <c r="B2945" i="18"/>
  <c r="C3213" i="18"/>
  <c r="B2477" i="18"/>
  <c r="B1215" i="18"/>
  <c r="C1515" i="18"/>
  <c r="B1403" i="18"/>
  <c r="B2519" i="18"/>
  <c r="C1833" i="18"/>
  <c r="B2485" i="18"/>
  <c r="C2728" i="18"/>
  <c r="C767" i="18"/>
  <c r="C1544" i="18"/>
  <c r="C3073" i="18"/>
  <c r="C2884" i="18"/>
  <c r="C2697" i="18"/>
  <c r="B2885" i="18"/>
  <c r="C2936" i="18"/>
  <c r="B2915" i="18"/>
  <c r="B2697" i="18"/>
  <c r="B2987" i="18"/>
  <c r="B3676" i="18"/>
  <c r="B2850" i="18"/>
  <c r="C3587" i="18"/>
  <c r="C2831" i="18"/>
  <c r="C3142" i="18"/>
  <c r="C1320" i="18"/>
  <c r="B3561" i="18"/>
  <c r="B792" i="18"/>
  <c r="B3367" i="18"/>
  <c r="C284" i="18"/>
  <c r="C3478" i="18"/>
  <c r="B3409" i="18"/>
  <c r="C1703" i="18"/>
  <c r="B1726" i="18"/>
  <c r="B462" i="18"/>
  <c r="C1595" i="18"/>
  <c r="C2088" i="18"/>
  <c r="C3623" i="18"/>
  <c r="C3054" i="18"/>
  <c r="C1227" i="18"/>
  <c r="C1598" i="18"/>
  <c r="D864" i="18"/>
  <c r="C820" i="18"/>
  <c r="B2427" i="18"/>
  <c r="C782" i="18"/>
  <c r="B1069" i="18"/>
  <c r="B2033" i="18"/>
  <c r="D977" i="18"/>
  <c r="C3381" i="18"/>
  <c r="B1545" i="18"/>
  <c r="B2297" i="18"/>
  <c r="B3453" i="18"/>
  <c r="B1526" i="18"/>
  <c r="B2252" i="18"/>
  <c r="B1893" i="18"/>
  <c r="B52" i="18"/>
  <c r="B2926" i="18"/>
  <c r="C3410" i="18"/>
  <c r="C1206" i="18"/>
  <c r="B2240" i="18"/>
  <c r="C2252" i="18"/>
  <c r="B1270" i="18"/>
  <c r="C2904" i="18"/>
  <c r="C281" i="18"/>
  <c r="B851" i="18"/>
  <c r="B1345" i="18"/>
  <c r="C3498" i="18"/>
  <c r="C59" i="18"/>
  <c r="C2891" i="18"/>
  <c r="C291" i="18"/>
  <c r="B2148" i="18"/>
  <c r="B110" i="18"/>
  <c r="C750" i="18"/>
  <c r="B3610" i="18"/>
  <c r="C453" i="18"/>
  <c r="B2399" i="18"/>
  <c r="C2150" i="18"/>
  <c r="C1872" i="18"/>
  <c r="B1008" i="18"/>
  <c r="B2825" i="18"/>
  <c r="B123" i="18"/>
  <c r="D604" i="18"/>
  <c r="C1086" i="18"/>
  <c r="B144" i="18"/>
  <c r="C348" i="18"/>
  <c r="B2003" i="18"/>
  <c r="C743" i="18"/>
  <c r="C2860" i="18"/>
  <c r="B3572" i="18"/>
  <c r="C1473" i="18"/>
  <c r="C3526" i="18"/>
  <c r="B1928" i="18"/>
  <c r="B2190" i="18"/>
  <c r="B1972" i="18"/>
  <c r="C1605" i="18"/>
  <c r="B1060" i="18"/>
  <c r="B2202" i="18"/>
  <c r="C3329" i="18"/>
  <c r="B2696" i="18"/>
  <c r="C873" i="18"/>
  <c r="B3575" i="18"/>
  <c r="C2925" i="18"/>
  <c r="B2687" i="18"/>
  <c r="C2435" i="18"/>
  <c r="C2767" i="18"/>
  <c r="C2934" i="18"/>
  <c r="B1500" i="18"/>
  <c r="B2191" i="18"/>
  <c r="B3137" i="18"/>
  <c r="B3439" i="18"/>
  <c r="B3429" i="18"/>
  <c r="B452" i="18"/>
  <c r="B2918" i="18"/>
  <c r="C246" i="18"/>
  <c r="C2828" i="18"/>
  <c r="B3606" i="18"/>
  <c r="C3155" i="18"/>
  <c r="B2389" i="18"/>
  <c r="B1366" i="18"/>
  <c r="B453" i="18"/>
  <c r="C1385" i="18"/>
  <c r="B2105" i="18"/>
  <c r="B2327" i="18"/>
  <c r="C3305" i="18"/>
  <c r="B3197" i="18"/>
  <c r="D191" i="18"/>
  <c r="C1593" i="18"/>
  <c r="C2383" i="18"/>
  <c r="D1117" i="18"/>
  <c r="C2386" i="18"/>
  <c r="B1968" i="18"/>
  <c r="B3027" i="18"/>
  <c r="D54" i="18"/>
  <c r="B2121" i="18"/>
  <c r="D882" i="18"/>
  <c r="B1599" i="18"/>
  <c r="C3403" i="18"/>
  <c r="C3540" i="18"/>
  <c r="B2877" i="18"/>
  <c r="C1530" i="18"/>
  <c r="B3278" i="18"/>
  <c r="B1221" i="18"/>
  <c r="B2233" i="18"/>
  <c r="B2007" i="18"/>
  <c r="B2035" i="18"/>
  <c r="B928" i="18"/>
  <c r="B1341" i="18"/>
  <c r="C1918" i="18"/>
  <c r="B869" i="18"/>
  <c r="C2136" i="18"/>
  <c r="C879" i="18"/>
  <c r="D737" i="18"/>
  <c r="C3614" i="18"/>
  <c r="C1620" i="18"/>
  <c r="B2284" i="18"/>
  <c r="C1391" i="18"/>
  <c r="C3096" i="18"/>
  <c r="B3265" i="18"/>
  <c r="C1464" i="18"/>
  <c r="B346" i="18"/>
  <c r="C1416" i="18"/>
  <c r="B2151" i="18"/>
  <c r="D280" i="18"/>
  <c r="B198" i="18"/>
  <c r="C2574" i="18"/>
  <c r="B237" i="18"/>
  <c r="B402" i="18"/>
  <c r="C1344" i="18"/>
  <c r="B1760" i="18"/>
  <c r="D941" i="18"/>
  <c r="B1700" i="18"/>
  <c r="C1893" i="18"/>
  <c r="C2290" i="18"/>
  <c r="D371" i="18"/>
  <c r="B3194" i="18"/>
  <c r="C3497" i="18"/>
  <c r="C2171" i="18"/>
  <c r="B2054" i="18"/>
  <c r="B2559" i="18"/>
  <c r="B3034" i="18"/>
  <c r="C357" i="18"/>
  <c r="B3036" i="18"/>
  <c r="B2328" i="18"/>
  <c r="B2419" i="18"/>
  <c r="B2905" i="18"/>
  <c r="C79" i="18"/>
  <c r="B3336" i="18"/>
  <c r="B979" i="18"/>
  <c r="C1478" i="18"/>
  <c r="D1258" i="18"/>
  <c r="D3656" i="18"/>
  <c r="D624" i="18"/>
  <c r="C2812" i="18"/>
  <c r="C3649" i="18"/>
  <c r="B2749" i="18"/>
  <c r="B3583" i="18"/>
  <c r="B994" i="18"/>
  <c r="C2122" i="18"/>
  <c r="B477" i="18"/>
  <c r="D873" i="18"/>
  <c r="B1505" i="18"/>
  <c r="D954" i="18"/>
  <c r="B2799" i="18"/>
  <c r="B3267" i="18"/>
  <c r="B2146" i="18"/>
  <c r="B2302" i="18"/>
  <c r="B2361" i="18"/>
  <c r="B2726" i="18"/>
  <c r="D1287" i="18"/>
  <c r="C3544" i="18"/>
  <c r="D658" i="18"/>
  <c r="C1511" i="18"/>
  <c r="C308" i="18"/>
  <c r="C296" i="18"/>
  <c r="B2334" i="18"/>
  <c r="C185" i="18"/>
  <c r="D910" i="18"/>
  <c r="C1330" i="18"/>
  <c r="C3018" i="18"/>
  <c r="C1214" i="18"/>
  <c r="B671" i="18"/>
  <c r="C1623" i="18"/>
  <c r="C3639" i="18"/>
  <c r="C729" i="18"/>
  <c r="B1440" i="18"/>
  <c r="C1864" i="18"/>
  <c r="C3199" i="18"/>
  <c r="B1194" i="18"/>
  <c r="C1187" i="18"/>
  <c r="B2145" i="18"/>
  <c r="C3402" i="18"/>
  <c r="B441" i="18"/>
  <c r="D774" i="18"/>
  <c r="C2314" i="18"/>
  <c r="C1459" i="18"/>
  <c r="B1245" i="18"/>
  <c r="C3386" i="18"/>
  <c r="D1035" i="18"/>
  <c r="D890" i="18"/>
  <c r="C3411" i="18"/>
  <c r="C2849" i="18"/>
  <c r="B3002" i="18"/>
  <c r="C1389" i="18"/>
  <c r="C2336" i="18"/>
  <c r="C1001" i="18"/>
  <c r="D36" i="18"/>
  <c r="B1671" i="18"/>
  <c r="C509" i="18"/>
  <c r="C3069" i="18"/>
  <c r="B3101" i="18"/>
  <c r="B1052" i="18"/>
  <c r="C360" i="18"/>
  <c r="C464" i="18"/>
  <c r="C1182" i="18"/>
  <c r="C2836" i="18"/>
  <c r="B993" i="18"/>
  <c r="B2497" i="18"/>
  <c r="C1574" i="18"/>
  <c r="B2532" i="18"/>
  <c r="D207" i="18"/>
  <c r="C1042" i="18"/>
  <c r="B2210" i="18"/>
  <c r="B1619" i="18"/>
  <c r="D384" i="18"/>
  <c r="C3477" i="18"/>
  <c r="D1209" i="18"/>
  <c r="C1176" i="18"/>
  <c r="C2466" i="18"/>
  <c r="C2461" i="18"/>
  <c r="B17" i="18"/>
  <c r="C242" i="18"/>
  <c r="C834" i="18"/>
  <c r="D900" i="18"/>
  <c r="C722" i="18"/>
  <c r="D921" i="18"/>
  <c r="B2659" i="18"/>
  <c r="C1278" i="18"/>
  <c r="D663" i="18"/>
  <c r="C2991" i="18"/>
  <c r="C2335" i="18"/>
  <c r="C1826" i="18"/>
  <c r="B1143" i="18"/>
  <c r="C2264" i="18"/>
  <c r="B140" i="18"/>
  <c r="B2867" i="18"/>
  <c r="C2794" i="18"/>
  <c r="B2133" i="18"/>
  <c r="C1602" i="18"/>
  <c r="C726" i="18"/>
  <c r="B1342" i="18"/>
  <c r="D1212" i="18"/>
  <c r="C884" i="18"/>
  <c r="C842" i="18"/>
  <c r="C2518" i="18"/>
  <c r="C1332" i="18"/>
  <c r="B3398" i="18"/>
  <c r="C2550" i="18"/>
  <c r="C1204" i="18"/>
  <c r="C1335" i="18"/>
  <c r="B2060" i="18"/>
  <c r="D295" i="18"/>
  <c r="C3426" i="18"/>
  <c r="B1775" i="18"/>
  <c r="C2966" i="18"/>
  <c r="C3042" i="18"/>
  <c r="D881" i="18"/>
  <c r="C1024" i="18"/>
  <c r="C1567" i="18"/>
  <c r="B2480" i="18"/>
  <c r="D1191" i="18"/>
  <c r="C3527" i="18"/>
  <c r="B3490" i="18"/>
  <c r="C574" i="18"/>
  <c r="B718" i="18"/>
  <c r="B1186" i="18"/>
  <c r="C386" i="18"/>
  <c r="B787" i="18"/>
  <c r="C2914" i="18"/>
  <c r="C2163" i="18"/>
  <c r="B1681" i="18"/>
  <c r="B2088" i="18"/>
  <c r="C837" i="18"/>
  <c r="B1674" i="18"/>
  <c r="C2031" i="18"/>
  <c r="B2396" i="18"/>
  <c r="D405" i="18"/>
  <c r="B3533" i="18"/>
  <c r="D632" i="18"/>
  <c r="C177" i="18"/>
  <c r="C2130" i="18"/>
  <c r="B2207" i="18"/>
  <c r="C641" i="18"/>
  <c r="B2822" i="18"/>
  <c r="D596" i="18"/>
  <c r="B3598" i="18"/>
  <c r="B1762" i="18"/>
  <c r="C1666" i="18"/>
  <c r="B1553" i="18"/>
  <c r="C3077" i="18"/>
  <c r="C947" i="18"/>
  <c r="B1542" i="18"/>
  <c r="B1053" i="18"/>
  <c r="B2848" i="18"/>
  <c r="C1531" i="18"/>
  <c r="B3395" i="18"/>
  <c r="C3279" i="18"/>
  <c r="C908" i="18"/>
  <c r="B2734" i="18"/>
  <c r="C1479" i="18"/>
  <c r="B2632" i="18"/>
  <c r="C801" i="18"/>
  <c r="C1248" i="18"/>
  <c r="B2417" i="18"/>
  <c r="C1989" i="18"/>
  <c r="C2179" i="18"/>
  <c r="C279" i="18"/>
  <c r="B1615" i="18"/>
  <c r="B3247" i="18"/>
  <c r="D391" i="18"/>
  <c r="C3512" i="18"/>
  <c r="B1418" i="18"/>
  <c r="C651" i="18"/>
  <c r="B2686" i="18"/>
  <c r="B3484" i="18"/>
  <c r="C1599" i="18"/>
  <c r="C3247" i="18"/>
  <c r="D1257" i="18"/>
  <c r="B2829" i="18"/>
  <c r="B5" i="18"/>
  <c r="B1767" i="18"/>
  <c r="B2957" i="18"/>
  <c r="C794" i="18"/>
  <c r="B1711" i="18"/>
  <c r="B983" i="18"/>
  <c r="C2124" i="18"/>
  <c r="C724" i="18"/>
  <c r="B2690" i="18"/>
  <c r="C3282" i="18"/>
  <c r="B2849" i="18"/>
  <c r="C2194" i="18"/>
  <c r="B1969" i="18"/>
  <c r="B3666" i="18"/>
  <c r="D1270" i="18"/>
  <c r="B261" i="18"/>
  <c r="B571" i="18"/>
  <c r="B909" i="18"/>
  <c r="C1449" i="18"/>
  <c r="C3015" i="18"/>
  <c r="C2092" i="18"/>
  <c r="C2887" i="18"/>
  <c r="C862" i="18"/>
  <c r="C3488" i="18"/>
  <c r="C3048" i="18"/>
  <c r="C423" i="18"/>
  <c r="B2698" i="18"/>
  <c r="C3414" i="18"/>
  <c r="C1772" i="18"/>
  <c r="C2499" i="18"/>
  <c r="C2666" i="18"/>
  <c r="B215" i="18"/>
  <c r="C3220" i="18"/>
  <c r="B1112" i="18"/>
  <c r="C1440" i="18"/>
  <c r="C2721" i="18"/>
  <c r="B950" i="18"/>
  <c r="C437" i="18"/>
  <c r="C51" i="18"/>
  <c r="B1948" i="18"/>
  <c r="B97" i="18"/>
  <c r="B1581" i="18"/>
  <c r="B2410" i="18"/>
  <c r="C3017" i="18"/>
  <c r="B2658" i="18"/>
  <c r="B843" i="18"/>
  <c r="B2675" i="18"/>
  <c r="B3050" i="18"/>
  <c r="C910" i="18"/>
  <c r="B409" i="18"/>
  <c r="C1613" i="18"/>
  <c r="B2884" i="18"/>
  <c r="D383" i="18"/>
  <c r="B2930" i="18"/>
  <c r="D1196" i="18"/>
  <c r="C3334" i="18"/>
  <c r="D1183" i="18"/>
  <c r="D353" i="18"/>
  <c r="B253" i="18"/>
  <c r="B1323" i="18"/>
  <c r="B2074" i="18"/>
  <c r="B1919" i="18"/>
  <c r="C1101" i="18"/>
  <c r="B3076" i="18"/>
  <c r="B1568" i="18"/>
  <c r="B1606" i="18"/>
  <c r="B1957" i="18"/>
  <c r="C974" i="18"/>
  <c r="B491" i="18"/>
  <c r="B2471" i="18"/>
  <c r="C1796" i="18"/>
  <c r="D436" i="18"/>
  <c r="C2549" i="18"/>
  <c r="C1642" i="18"/>
  <c r="B3621" i="18"/>
  <c r="C2217" i="18"/>
  <c r="D899" i="18"/>
  <c r="C2408" i="18"/>
  <c r="C1033" i="18"/>
  <c r="C3399" i="18"/>
  <c r="B817" i="18"/>
  <c r="B2660" i="18"/>
  <c r="C1859" i="18"/>
  <c r="D1009" i="18"/>
  <c r="C3570" i="18"/>
  <c r="B732" i="18"/>
  <c r="C3151" i="18"/>
  <c r="B3266" i="18"/>
  <c r="D226" i="18"/>
  <c r="B2159" i="18"/>
  <c r="C1232" i="18"/>
  <c r="C2450" i="18"/>
  <c r="B1184" i="18"/>
  <c r="C892" i="18"/>
  <c r="B2261" i="18"/>
  <c r="B1749" i="18"/>
  <c r="C999" i="18"/>
  <c r="D990" i="18"/>
  <c r="B1155" i="18"/>
  <c r="C3335" i="18"/>
  <c r="C510" i="18"/>
  <c r="C496" i="18"/>
  <c r="D1139" i="18"/>
  <c r="B1015" i="18"/>
  <c r="B125" i="18"/>
  <c r="C2797" i="18"/>
  <c r="C811" i="18"/>
  <c r="B2412" i="18"/>
  <c r="C3588" i="18"/>
  <c r="B190" i="18"/>
  <c r="B405" i="18"/>
  <c r="B2646" i="18"/>
  <c r="C711" i="18"/>
  <c r="B2578" i="18"/>
  <c r="C2371" i="18"/>
  <c r="C1953" i="18"/>
  <c r="C1057" i="18"/>
  <c r="D683" i="18"/>
  <c r="C902" i="18"/>
  <c r="C1948" i="18"/>
  <c r="D1289" i="18"/>
  <c r="B645" i="18"/>
  <c r="C739" i="18"/>
  <c r="B1941" i="18"/>
  <c r="B1750" i="18"/>
  <c r="B3272" i="18"/>
  <c r="C191" i="18"/>
  <c r="C1494" i="18"/>
  <c r="C1283" i="18"/>
  <c r="D800" i="18"/>
  <c r="B2898" i="18"/>
  <c r="D1159" i="18"/>
  <c r="B3230" i="18"/>
  <c r="C475" i="18"/>
  <c r="C2104" i="18"/>
  <c r="B259" i="18"/>
  <c r="C3370" i="18"/>
  <c r="B2086" i="18"/>
  <c r="B65" i="18"/>
  <c r="B728" i="18"/>
  <c r="C1922" i="18"/>
  <c r="C2262" i="18"/>
  <c r="D214" i="18"/>
  <c r="C3549" i="18"/>
  <c r="C2837" i="18"/>
  <c r="C2482" i="18"/>
  <c r="C1771" i="18"/>
  <c r="C1221" i="18"/>
  <c r="B3146" i="18"/>
  <c r="D1279" i="18"/>
  <c r="B1997" i="18"/>
  <c r="D211" i="18"/>
  <c r="C2933" i="18"/>
  <c r="C855" i="18"/>
  <c r="B2141" i="18"/>
  <c r="D345" i="18"/>
  <c r="C1003" i="18"/>
  <c r="B2762" i="18"/>
  <c r="C1785" i="18"/>
  <c r="C2544" i="18"/>
  <c r="B913" i="18"/>
  <c r="C1249" i="18"/>
  <c r="D430" i="18"/>
  <c r="C66" i="18"/>
  <c r="B1858" i="18"/>
  <c r="D245" i="18"/>
  <c r="B918" i="18"/>
  <c r="C237" i="18"/>
  <c r="B231" i="18"/>
  <c r="B3604" i="18"/>
  <c r="B2345" i="18"/>
  <c r="B2725" i="18"/>
  <c r="C215" i="18"/>
  <c r="B2018" i="18"/>
  <c r="B2373" i="18"/>
  <c r="C840" i="18"/>
  <c r="C1984" i="18"/>
  <c r="C679" i="18"/>
  <c r="C3364" i="18"/>
  <c r="C3197" i="18"/>
  <c r="D425" i="18"/>
  <c r="C2172" i="18"/>
  <c r="B1305" i="18"/>
  <c r="B1725" i="18"/>
  <c r="B3436" i="18"/>
  <c r="B1833" i="18"/>
  <c r="B1764" i="18"/>
  <c r="C1068" i="18"/>
  <c r="B1299" i="18"/>
  <c r="C1414" i="18"/>
  <c r="B2290" i="18"/>
  <c r="C1231" i="18"/>
  <c r="C1745" i="18"/>
  <c r="D875" i="18"/>
  <c r="D1315" i="18"/>
  <c r="C1352" i="18"/>
  <c r="C3606" i="18"/>
  <c r="B1765" i="18"/>
  <c r="B1600" i="18"/>
  <c r="B1653" i="18"/>
  <c r="B1622" i="18"/>
  <c r="B2304" i="18"/>
  <c r="D234" i="18"/>
  <c r="D332" i="18"/>
  <c r="C861" i="18"/>
  <c r="B1517" i="18"/>
  <c r="B3089" i="18"/>
  <c r="C969" i="18"/>
  <c r="C2651" i="18"/>
  <c r="B358" i="18"/>
  <c r="C1730" i="18"/>
  <c r="B1114" i="18"/>
  <c r="B3176" i="18"/>
  <c r="C1311" i="18"/>
  <c r="B2254" i="18"/>
  <c r="C1755" i="18"/>
  <c r="B927" i="18"/>
  <c r="C1867" i="18"/>
  <c r="B2350" i="18"/>
  <c r="B1416" i="18"/>
  <c r="B2201" i="18"/>
  <c r="D998" i="18"/>
  <c r="B1297" i="18"/>
  <c r="B2620" i="18"/>
  <c r="C1969" i="18"/>
  <c r="B1512" i="18"/>
  <c r="B3048" i="18"/>
  <c r="C923" i="18"/>
  <c r="C1538" i="18"/>
  <c r="B3466" i="18"/>
  <c r="B1196" i="18"/>
  <c r="C3611" i="18"/>
  <c r="C3613" i="18"/>
  <c r="B2083" i="18"/>
  <c r="C1547" i="18"/>
  <c r="B3097" i="18"/>
  <c r="B3459" i="18"/>
  <c r="C1682" i="18"/>
  <c r="D3648" i="18"/>
  <c r="C2872" i="18"/>
  <c r="B2267" i="18"/>
  <c r="B673" i="18"/>
  <c r="B585" i="18"/>
  <c r="B2816" i="18"/>
  <c r="B3160" i="18"/>
  <c r="D64" i="18"/>
  <c r="B2794" i="18"/>
  <c r="C2095" i="18"/>
  <c r="B2781" i="18"/>
  <c r="B3237" i="18"/>
  <c r="B1776" i="18"/>
  <c r="B2887" i="18"/>
  <c r="B35" i="18"/>
  <c r="B1230" i="18"/>
  <c r="C1566" i="18"/>
  <c r="D262" i="18"/>
  <c r="B475" i="18"/>
  <c r="B3119" i="18"/>
  <c r="C2490" i="18"/>
  <c r="C1670" i="18"/>
  <c r="C2628" i="18"/>
  <c r="C2043" i="18"/>
  <c r="B1480" i="18"/>
  <c r="C1124" i="18"/>
  <c r="C1215" i="18"/>
  <c r="C2373" i="18"/>
  <c r="B2508" i="18"/>
  <c r="D489" i="18"/>
  <c r="C2615" i="18"/>
  <c r="C1763" i="18"/>
  <c r="B2446" i="18"/>
  <c r="D1299" i="18"/>
  <c r="C2326" i="18"/>
  <c r="C2989" i="18"/>
  <c r="B2149" i="18"/>
  <c r="C2437" i="18"/>
  <c r="B1319" i="18"/>
  <c r="B855" i="18"/>
  <c r="C3631" i="18"/>
  <c r="B1839" i="18"/>
  <c r="C2054" i="18"/>
  <c r="C3568" i="18"/>
  <c r="C1616" i="18"/>
  <c r="B1022" i="18"/>
  <c r="C3215" i="18"/>
  <c r="C2789" i="18"/>
  <c r="B1280" i="18"/>
  <c r="C307" i="18"/>
  <c r="D455" i="18"/>
  <c r="C2500" i="18"/>
  <c r="C1713" i="18"/>
  <c r="C3003" i="18"/>
  <c r="D196" i="18"/>
  <c r="B2874" i="18"/>
  <c r="B2823" i="18"/>
  <c r="B2090" i="18"/>
  <c r="C825" i="18"/>
  <c r="B1780" i="18"/>
  <c r="C3058" i="18"/>
  <c r="C373" i="18"/>
  <c r="C1753" i="18"/>
  <c r="C1290" i="18"/>
  <c r="C1909" i="18"/>
  <c r="B682" i="18"/>
  <c r="D1201" i="18"/>
  <c r="C2160" i="18"/>
  <c r="C3132" i="18"/>
  <c r="B2118" i="18"/>
  <c r="D235" i="18"/>
  <c r="B1251" i="18"/>
  <c r="D322" i="18"/>
  <c r="C1723" i="18"/>
  <c r="B3029" i="18"/>
  <c r="B2703" i="18"/>
  <c r="D601" i="18"/>
  <c r="C3170" i="18"/>
  <c r="C2896" i="18"/>
  <c r="C2284" i="18"/>
  <c r="C1873" i="18"/>
  <c r="B2002" i="18"/>
  <c r="B1309" i="18"/>
  <c r="B108" i="18"/>
  <c r="D851" i="18"/>
  <c r="C2998" i="18"/>
  <c r="B3106" i="18"/>
  <c r="C363" i="18"/>
  <c r="C2344" i="18"/>
  <c r="C1806" i="18"/>
  <c r="B3522" i="18"/>
  <c r="C2633" i="18"/>
  <c r="C347" i="18"/>
  <c r="B2638" i="18"/>
  <c r="B3312" i="18"/>
  <c r="C2975" i="18"/>
  <c r="B966" i="18"/>
  <c r="B1266" i="18"/>
  <c r="C3221" i="18"/>
  <c r="B64" i="18"/>
  <c r="B1288" i="18"/>
  <c r="C3439" i="18"/>
  <c r="C1203" i="18"/>
  <c r="C2460" i="18"/>
  <c r="D1069" i="18"/>
  <c r="D507" i="18"/>
  <c r="C1369" i="18"/>
  <c r="C1790" i="18"/>
  <c r="B3493" i="18"/>
  <c r="B1279" i="18"/>
  <c r="B2758" i="18"/>
  <c r="B2026" i="18"/>
  <c r="B3424" i="18"/>
  <c r="C2846" i="18"/>
  <c r="B116" i="18"/>
  <c r="B1665" i="18"/>
  <c r="C696" i="18"/>
  <c r="B555" i="18"/>
  <c r="B2540" i="18"/>
  <c r="B3423" i="18"/>
  <c r="C2070" i="18"/>
  <c r="C3474" i="18"/>
  <c r="B2463" i="18"/>
  <c r="B3174" i="18"/>
  <c r="B870" i="18"/>
  <c r="C2709" i="18"/>
  <c r="B1149" i="18"/>
  <c r="B2430" i="18"/>
  <c r="C436" i="18"/>
  <c r="C998" i="18"/>
  <c r="C3384" i="18"/>
  <c r="B2377" i="18"/>
  <c r="D699" i="18"/>
  <c r="B2852" i="18"/>
  <c r="C2488" i="18"/>
  <c r="C2193" i="18"/>
  <c r="C686" i="18"/>
  <c r="C1868" i="18"/>
  <c r="C1365" i="18"/>
  <c r="C180" i="18"/>
  <c r="C1137" i="18"/>
  <c r="C582" i="18"/>
  <c r="D680" i="18"/>
  <c r="D1023" i="18"/>
  <c r="B1560" i="18"/>
  <c r="B207" i="18"/>
  <c r="D758" i="18"/>
  <c r="C2285" i="18"/>
  <c r="B1224" i="18"/>
  <c r="C1501" i="18"/>
  <c r="C868" i="18"/>
  <c r="B1380" i="18"/>
  <c r="C3466" i="18"/>
  <c r="B2423" i="18"/>
  <c r="B2857" i="18"/>
  <c r="C2874" i="18"/>
  <c r="D1293" i="18"/>
  <c r="C1373" i="18"/>
  <c r="C744" i="18"/>
  <c r="C1381" i="18"/>
  <c r="B216" i="18"/>
  <c r="C723" i="18"/>
  <c r="C657" i="18"/>
  <c r="D1248" i="18"/>
  <c r="B873" i="18"/>
  <c r="B604" i="18"/>
  <c r="B468" i="18"/>
  <c r="D1309" i="18"/>
  <c r="C2699" i="18"/>
  <c r="C609" i="18"/>
  <c r="C2378" i="18"/>
  <c r="B1996" i="18"/>
  <c r="C1901" i="18"/>
  <c r="C1267" i="18"/>
  <c r="B2231" i="18"/>
  <c r="B780" i="18"/>
  <c r="B1709" i="18"/>
  <c r="B3326" i="18"/>
  <c r="C3141" i="18"/>
  <c r="C575" i="18"/>
  <c r="B397" i="18"/>
  <c r="C2842" i="18"/>
  <c r="B601" i="18"/>
  <c r="C1125" i="18"/>
  <c r="C422" i="18"/>
  <c r="B2311" i="18"/>
  <c r="C3393" i="18"/>
  <c r="D404" i="18"/>
  <c r="D863" i="18"/>
  <c r="B2751" i="18"/>
  <c r="D748" i="18"/>
  <c r="B2418" i="18"/>
  <c r="B1392" i="18"/>
  <c r="B2981" i="18"/>
  <c r="C901" i="18"/>
  <c r="B842" i="18"/>
  <c r="B602" i="18"/>
  <c r="C1374" i="18"/>
  <c r="B3099" i="18"/>
  <c r="B2232" i="18"/>
  <c r="D198" i="18"/>
  <c r="B1630" i="18"/>
  <c r="C3628" i="18"/>
  <c r="C3109" i="18"/>
  <c r="C1708" i="18"/>
  <c r="B2547" i="18"/>
  <c r="B299" i="18"/>
  <c r="C2919" i="18"/>
  <c r="C2679" i="18"/>
  <c r="C1134" i="18"/>
  <c r="B3342" i="18"/>
  <c r="C392" i="18"/>
  <c r="C1343" i="18"/>
  <c r="B3557" i="18"/>
  <c r="B1888" i="18"/>
  <c r="B364" i="18"/>
  <c r="B2739" i="18"/>
  <c r="C1612" i="18"/>
  <c r="C1539" i="18"/>
  <c r="D607" i="18"/>
  <c r="C805" i="18"/>
  <c r="B1561" i="18"/>
  <c r="B1507" i="18"/>
  <c r="C1852" i="18"/>
  <c r="B1541" i="18"/>
  <c r="B1818" i="18"/>
  <c r="C490" i="18"/>
  <c r="B2024" i="18"/>
  <c r="B3208" i="18"/>
  <c r="D821" i="18"/>
  <c r="B815" i="18"/>
  <c r="C2840" i="18"/>
  <c r="C3071" i="18"/>
  <c r="B3491" i="18"/>
  <c r="C585" i="18"/>
  <c r="C1592" i="18"/>
  <c r="B2994" i="18"/>
  <c r="B3351" i="18"/>
  <c r="C1383" i="18"/>
  <c r="B1228" i="18"/>
  <c r="B2181" i="18"/>
  <c r="B2585" i="18"/>
  <c r="B2209" i="18"/>
  <c r="D981" i="18"/>
  <c r="B1337" i="18"/>
  <c r="C1967" i="18"/>
  <c r="B3192" i="18"/>
  <c r="B2338" i="18"/>
  <c r="B1895" i="18"/>
  <c r="B1990" i="18"/>
  <c r="C3432" i="18"/>
  <c r="B2524" i="18"/>
  <c r="C1070" i="18"/>
  <c r="C2140" i="18"/>
  <c r="B3565" i="18"/>
  <c r="C2321" i="18"/>
  <c r="B1129" i="18"/>
  <c r="D727" i="18"/>
  <c r="D1062" i="18"/>
  <c r="C313" i="18"/>
  <c r="B202" i="18"/>
  <c r="B260" i="18"/>
  <c r="C1229" i="18"/>
  <c r="B640" i="18"/>
  <c r="B1362" i="18"/>
  <c r="C1113" i="18"/>
  <c r="B1061" i="18"/>
  <c r="B1791" i="18"/>
  <c r="C3342" i="18"/>
  <c r="B251" i="18"/>
  <c r="C2719" i="18"/>
  <c r="D57" i="18"/>
  <c r="C2320" i="18"/>
  <c r="B1067" i="18"/>
  <c r="C293" i="18"/>
  <c r="D201" i="18"/>
  <c r="C3130" i="18"/>
  <c r="B476" i="18"/>
  <c r="C1219" i="18"/>
  <c r="D509" i="18"/>
  <c r="D312" i="18"/>
  <c r="C2475" i="18"/>
  <c r="B3288" i="18"/>
  <c r="B3095" i="18"/>
  <c r="C1841" i="18"/>
  <c r="D233" i="18"/>
  <c r="C3377" i="18"/>
  <c r="B1514" i="18"/>
  <c r="D189" i="18"/>
  <c r="B177" i="18"/>
  <c r="C627" i="18"/>
  <c r="B920" i="18"/>
  <c r="C260" i="18"/>
  <c r="D828" i="18"/>
  <c r="C3324" i="18"/>
  <c r="B1521" i="18"/>
  <c r="C1661" i="18"/>
  <c r="B2374" i="18"/>
  <c r="B59" i="18"/>
  <c r="C752" i="18"/>
  <c r="C289" i="18"/>
  <c r="B1446" i="18"/>
  <c r="B55" i="18"/>
  <c r="C2266" i="18"/>
  <c r="C49" i="18"/>
  <c r="B846" i="18"/>
  <c r="B2131" i="18"/>
  <c r="B1644" i="18"/>
  <c r="D1199" i="18"/>
  <c r="B1135" i="18"/>
  <c r="C2472" i="18"/>
  <c r="D1205" i="18"/>
  <c r="B1042" i="18"/>
  <c r="B1087" i="18"/>
  <c r="B1398" i="18"/>
  <c r="B3671" i="18"/>
  <c r="D675" i="18"/>
  <c r="B1693" i="18"/>
  <c r="C2895" i="18"/>
  <c r="C1147" i="18"/>
  <c r="B2693" i="18"/>
  <c r="D1103" i="18"/>
  <c r="C1496" i="18"/>
  <c r="B3320" i="18"/>
  <c r="C2662" i="18"/>
  <c r="C2727" i="18"/>
  <c r="C1503" i="18"/>
  <c r="C1532" i="18"/>
  <c r="D1277" i="18"/>
  <c r="C1819" i="18"/>
  <c r="B2643" i="18"/>
  <c r="C3502" i="18"/>
  <c r="B1397" i="18"/>
  <c r="D810" i="18"/>
  <c r="C3209" i="18"/>
  <c r="C3248" i="18"/>
  <c r="B1814" i="18"/>
  <c r="C1557" i="18"/>
  <c r="B3061" i="18"/>
  <c r="B2456" i="18"/>
  <c r="C2152" i="18"/>
  <c r="D408" i="18"/>
  <c r="C1818" i="18"/>
  <c r="C2785" i="18"/>
  <c r="C3194" i="18"/>
  <c r="B2163" i="18"/>
  <c r="B42" i="18"/>
  <c r="B941" i="18"/>
  <c r="C186" i="18"/>
  <c r="B1386" i="18"/>
  <c r="B892" i="18"/>
  <c r="D74" i="18"/>
  <c r="C3233" i="18"/>
  <c r="C361" i="18"/>
  <c r="B916" i="18"/>
  <c r="C2509" i="18"/>
  <c r="B2656" i="18"/>
  <c r="B40" i="18"/>
  <c r="C3035" i="18"/>
  <c r="B2973" i="18"/>
  <c r="C2690" i="18"/>
  <c r="D79" i="18"/>
  <c r="B470" i="18"/>
  <c r="D804" i="18"/>
  <c r="B877" i="18"/>
  <c r="C1575" i="18"/>
  <c r="B1798" i="18"/>
  <c r="D1283" i="18"/>
  <c r="C2192" i="18"/>
  <c r="B968" i="18"/>
  <c r="C1355" i="18"/>
  <c r="D502" i="18"/>
  <c r="D621" i="18"/>
  <c r="C3651" i="18"/>
  <c r="D1136" i="18"/>
  <c r="C1471" i="18"/>
  <c r="C3293" i="18"/>
  <c r="C1244" i="18"/>
  <c r="D599" i="18"/>
  <c r="C3395" i="18"/>
  <c r="B2110" i="18"/>
  <c r="B135" i="18"/>
  <c r="B2657" i="18"/>
  <c r="C1976" i="18"/>
  <c r="C2017" i="18"/>
  <c r="C1022" i="18"/>
  <c r="B3039" i="18"/>
  <c r="B1122" i="18"/>
  <c r="C706" i="18"/>
  <c r="C3449" i="18"/>
  <c r="B416" i="18"/>
  <c r="B1465" i="18"/>
  <c r="C1423" i="18"/>
  <c r="C1591" i="18"/>
  <c r="B2465" i="18"/>
  <c r="D409" i="18"/>
  <c r="B74" i="18"/>
  <c r="C1724" i="18"/>
  <c r="B1400" i="18"/>
  <c r="C2772" i="18"/>
  <c r="C3185" i="18"/>
  <c r="B1307" i="18"/>
  <c r="B634" i="18"/>
  <c r="B3182" i="18"/>
  <c r="B1554" i="18"/>
  <c r="B1746" i="18"/>
  <c r="C1099" i="18"/>
  <c r="B1611" i="18"/>
  <c r="B3542" i="18"/>
  <c r="B1528" i="18"/>
  <c r="B400" i="18"/>
  <c r="B1144" i="18"/>
  <c r="C1193" i="18"/>
  <c r="B3505" i="18"/>
  <c r="B3028" i="18"/>
  <c r="B1031" i="18"/>
  <c r="B972" i="18"/>
  <c r="C2718" i="18"/>
  <c r="B2313" i="18"/>
  <c r="D572" i="18"/>
  <c r="B3595" i="18"/>
  <c r="B3220" i="18"/>
  <c r="B2911" i="18"/>
  <c r="C1958" i="18"/>
  <c r="C2008" i="18"/>
  <c r="C2773" i="18"/>
  <c r="D1166" i="18"/>
  <c r="C1609" i="18"/>
  <c r="C650" i="18"/>
  <c r="C2199" i="18"/>
  <c r="C1637" i="18"/>
  <c r="D52" i="18"/>
  <c r="B158" i="18"/>
  <c r="C1226" i="18"/>
  <c r="B1271" i="18"/>
  <c r="B2767" i="18"/>
  <c r="B3372" i="18"/>
  <c r="C942" i="18"/>
  <c r="C2198" i="18"/>
  <c r="B1472" i="18"/>
  <c r="C865" i="18"/>
  <c r="C2542" i="18"/>
  <c r="C3219" i="18"/>
  <c r="B1255" i="18"/>
  <c r="B1718" i="18"/>
  <c r="B2773" i="18"/>
  <c r="B1920" i="18"/>
  <c r="B1320" i="18"/>
  <c r="B789" i="18"/>
  <c r="B510" i="18"/>
  <c r="B2262" i="18"/>
  <c r="B432" i="18"/>
  <c r="B1668" i="18"/>
  <c r="B1980" i="18"/>
  <c r="B2450" i="18"/>
  <c r="B3285" i="18"/>
  <c r="C912" i="18"/>
  <c r="B1984" i="18"/>
  <c r="C1786" i="18"/>
  <c r="C3592" i="18"/>
  <c r="C413" i="18"/>
  <c r="C1281" i="18"/>
  <c r="B2682" i="18"/>
  <c r="B1278" i="18"/>
  <c r="C1319" i="18"/>
  <c r="B456" i="18"/>
  <c r="B2433" i="18"/>
  <c r="C1052" i="18"/>
  <c r="D782" i="18"/>
  <c r="B988" i="18"/>
  <c r="D895" i="18"/>
  <c r="B2476" i="18"/>
  <c r="B1030" i="18"/>
  <c r="C1624" i="18"/>
  <c r="B1166" i="18"/>
  <c r="D991" i="18"/>
  <c r="D302" i="18"/>
  <c r="B1316" i="18"/>
  <c r="B117" i="18"/>
  <c r="B1785" i="18"/>
  <c r="C1438" i="18"/>
  <c r="D368" i="18"/>
  <c r="D986" i="18"/>
  <c r="C990" i="18"/>
  <c r="C857" i="18"/>
  <c r="B921" i="18"/>
  <c r="B651" i="18"/>
  <c r="D1143" i="18"/>
  <c r="B415" i="18"/>
  <c r="B219" i="18"/>
  <c r="B212" i="18"/>
  <c r="B2846" i="18"/>
  <c r="B2826" i="18"/>
  <c r="D1271" i="18"/>
  <c r="D1251" i="18"/>
  <c r="C2753" i="18"/>
  <c r="C1159" i="18"/>
  <c r="C1628" i="18"/>
  <c r="C611" i="18"/>
  <c r="C1728" i="18"/>
  <c r="C443" i="18"/>
  <c r="D252" i="18"/>
  <c r="C1725" i="18"/>
  <c r="D1147" i="18"/>
  <c r="C2941" i="18"/>
  <c r="C1981" i="18"/>
  <c r="B1373" i="18"/>
  <c r="C2854" i="18"/>
  <c r="B1506" i="18"/>
  <c r="C2927" i="18"/>
  <c r="C478" i="18"/>
  <c r="C1938" i="18"/>
  <c r="B3078" i="18"/>
  <c r="B509" i="18"/>
  <c r="B439" i="18"/>
  <c r="C746" i="18"/>
  <c r="C450" i="18"/>
  <c r="B1740" i="18"/>
  <c r="C3098" i="18"/>
  <c r="C1857" i="18"/>
  <c r="B2952" i="18"/>
  <c r="C1760" i="18"/>
  <c r="C3391" i="18"/>
  <c r="B399" i="18"/>
  <c r="B169" i="18"/>
  <c r="C2187" i="18"/>
  <c r="C30" i="18"/>
  <c r="B3370" i="18"/>
  <c r="B2241" i="18"/>
  <c r="C1960" i="18"/>
  <c r="B2056" i="18"/>
  <c r="D760" i="18"/>
  <c r="C1306" i="18"/>
  <c r="C411" i="18"/>
  <c r="C1721" i="18"/>
  <c r="C2190" i="18"/>
  <c r="B469" i="18"/>
  <c r="B472" i="18"/>
  <c r="D274" i="18"/>
  <c r="C1672" i="18"/>
  <c r="B2081" i="18"/>
  <c r="C579" i="18"/>
  <c r="C178" i="18"/>
  <c r="C2976" i="18"/>
  <c r="C2338" i="18"/>
  <c r="B449" i="18"/>
  <c r="D713" i="18"/>
  <c r="B646" i="18"/>
  <c r="B3637" i="18"/>
  <c r="B442" i="18"/>
  <c r="C2786" i="18"/>
  <c r="B1788" i="18"/>
  <c r="B2286" i="18"/>
  <c r="B1179" i="18"/>
  <c r="C1848" i="18"/>
  <c r="B1910" i="18"/>
  <c r="B179" i="18"/>
  <c r="C1915" i="18"/>
  <c r="B1638" i="18"/>
  <c r="D586" i="18"/>
  <c r="B906" i="18"/>
  <c r="B2793" i="18"/>
  <c r="C3642" i="18"/>
  <c r="C2643" i="18"/>
  <c r="B3597" i="18"/>
  <c r="B2052" i="18"/>
  <c r="C2343" i="18"/>
  <c r="B1222" i="18"/>
  <c r="B3205" i="18"/>
  <c r="B2710" i="18"/>
  <c r="B1613" i="18"/>
  <c r="B2276" i="18"/>
  <c r="B825" i="18"/>
  <c r="C1688" i="18"/>
  <c r="C1009" i="18"/>
  <c r="C1937" i="18"/>
  <c r="C2505" i="18"/>
  <c r="B3023" i="18"/>
  <c r="C3586" i="18"/>
  <c r="B1594" i="18"/>
  <c r="C761" i="18"/>
  <c r="C1722" i="18"/>
  <c r="B1652" i="18"/>
  <c r="C822" i="18"/>
  <c r="C3158" i="18"/>
  <c r="B3198" i="18"/>
  <c r="D1097" i="18"/>
  <c r="C673" i="18"/>
  <c r="B246" i="18"/>
  <c r="C2226" i="18"/>
  <c r="C447" i="18"/>
  <c r="B716" i="18"/>
  <c r="B2747" i="18"/>
  <c r="D915" i="18"/>
  <c r="C2067" i="18"/>
  <c r="C271" i="18"/>
  <c r="B654" i="18"/>
  <c r="C2558" i="18"/>
  <c r="C2312" i="18"/>
  <c r="B1841" i="18"/>
  <c r="C2103" i="18"/>
  <c r="C2652" i="18"/>
  <c r="B3358" i="18"/>
  <c r="B1433" i="18"/>
  <c r="B2665" i="18"/>
  <c r="B1212" i="18"/>
  <c r="C2223" i="18"/>
  <c r="D1172" i="18"/>
  <c r="D398" i="18"/>
  <c r="C3224" i="18"/>
  <c r="C3175" i="18"/>
  <c r="C3646" i="18"/>
  <c r="B1217" i="18"/>
  <c r="B1210" i="18"/>
  <c r="B835" i="18"/>
  <c r="C1055" i="18"/>
  <c r="B2903" i="18"/>
  <c r="C2582" i="18"/>
  <c r="C1731" i="18"/>
  <c r="B1854" i="18"/>
  <c r="C1761" i="18"/>
  <c r="B1691" i="18"/>
  <c r="C2318" i="18"/>
  <c r="C304" i="18"/>
  <c r="B2955" i="18"/>
  <c r="B161" i="18"/>
  <c r="B2777" i="18"/>
  <c r="B3000" i="18"/>
  <c r="B2089" i="18"/>
  <c r="B2770" i="18"/>
  <c r="C2175" i="18"/>
  <c r="B3479" i="18"/>
  <c r="C417" i="18"/>
  <c r="C3565" i="18"/>
  <c r="C3333" i="18"/>
  <c r="C1681" i="18"/>
  <c r="C3576" i="18"/>
  <c r="B1982" i="18"/>
  <c r="B1181" i="18"/>
  <c r="D71" i="18"/>
  <c r="C1997" i="18"/>
  <c r="C3291" i="18"/>
  <c r="D702" i="18"/>
  <c r="C2255" i="18"/>
  <c r="B1734" i="18"/>
  <c r="C897" i="18"/>
  <c r="B2407" i="18"/>
  <c r="C2133" i="18"/>
  <c r="C2988" i="18"/>
  <c r="B2615" i="18"/>
  <c r="B1697" i="18"/>
  <c r="C2263" i="18"/>
  <c r="B2045" i="18"/>
  <c r="B1719" i="18"/>
  <c r="B1887" i="18"/>
  <c r="B996" i="18"/>
  <c r="C1202" i="18"/>
  <c r="C907" i="18"/>
  <c r="B1041" i="18"/>
  <c r="C2979" i="18"/>
  <c r="C2333" i="18"/>
  <c r="C451" i="18"/>
  <c r="C3316" i="18"/>
  <c r="B1844" i="18"/>
  <c r="B683" i="18"/>
  <c r="C3658" i="18"/>
  <c r="B270" i="18"/>
  <c r="D905" i="18"/>
  <c r="B2126" i="18"/>
  <c r="C915" i="18"/>
  <c r="C2559" i="18"/>
  <c r="B1036" i="18"/>
  <c r="D638" i="18"/>
  <c r="C3560" i="18"/>
  <c r="B3476" i="18"/>
  <c r="C987" i="18"/>
  <c r="C1043" i="18"/>
  <c r="B2298" i="18"/>
  <c r="B3685" i="18"/>
  <c r="C2011" i="18"/>
  <c r="B936" i="18"/>
  <c r="D421" i="18"/>
  <c r="B2941" i="18"/>
  <c r="D1051" i="18"/>
  <c r="B3674" i="18"/>
  <c r="B263" i="18"/>
  <c r="D950" i="18"/>
  <c r="C3655" i="18"/>
  <c r="C3160" i="18"/>
  <c r="B1676" i="18"/>
  <c r="D1037" i="18"/>
  <c r="B2434" i="18"/>
  <c r="B975" i="18"/>
  <c r="C468" i="18"/>
  <c r="B490" i="18"/>
  <c r="B1471" i="18"/>
  <c r="B1867" i="18"/>
  <c r="B1084" i="18"/>
  <c r="B600" i="18"/>
  <c r="B118" i="18"/>
  <c r="D1260" i="18"/>
  <c r="B2599" i="18"/>
  <c r="C3398" i="18"/>
  <c r="B232" i="18"/>
  <c r="D746" i="18"/>
  <c r="C2434" i="18"/>
  <c r="B455" i="18"/>
  <c r="B1815" i="18"/>
  <c r="B3183" i="18"/>
  <c r="B2189" i="18"/>
  <c r="B2610" i="18"/>
  <c r="B1014" i="18"/>
  <c r="B1050" i="18"/>
  <c r="B3354" i="18"/>
  <c r="D575" i="18"/>
  <c r="D728" i="18"/>
  <c r="B908" i="18"/>
  <c r="B297" i="18"/>
  <c r="B3675" i="18"/>
  <c r="C262" i="18"/>
  <c r="B1220" i="18"/>
  <c r="D1036" i="18"/>
  <c r="C1589" i="18"/>
  <c r="C798" i="18"/>
  <c r="B2714" i="18"/>
  <c r="B2198" i="18"/>
  <c r="C2397" i="18"/>
  <c r="C1388" i="18"/>
  <c r="C3379" i="18"/>
  <c r="B513" i="18"/>
  <c r="B1934" i="18"/>
  <c r="C1652" i="18"/>
  <c r="D1112" i="18"/>
  <c r="C2909" i="18"/>
  <c r="D678" i="18"/>
  <c r="B3094" i="18"/>
  <c r="B2069" i="18"/>
  <c r="B2303" i="18"/>
  <c r="C2170" i="18"/>
  <c r="B3122" i="18"/>
  <c r="B53" i="18"/>
  <c r="C1780" i="18"/>
  <c r="B3408" i="18"/>
  <c r="D859" i="18"/>
  <c r="B1165" i="18"/>
  <c r="B3166" i="18"/>
  <c r="B2831" i="18"/>
  <c r="C1179" i="18"/>
  <c r="C2379" i="18"/>
  <c r="B2166" i="18"/>
  <c r="D853" i="18"/>
  <c r="C1803" i="18"/>
  <c r="D931" i="18"/>
  <c r="C3443" i="18"/>
  <c r="D484" i="18"/>
  <c r="B1442" i="18"/>
  <c r="B1573" i="18"/>
  <c r="B2039" i="18"/>
  <c r="C1673" i="18"/>
  <c r="D1292" i="18"/>
  <c r="D925" i="18"/>
  <c r="B291" i="18"/>
  <c r="B2549" i="18"/>
  <c r="B2499" i="18"/>
  <c r="B2115" i="18"/>
  <c r="B1642" i="18"/>
  <c r="B2555" i="18"/>
  <c r="B1198" i="18"/>
  <c r="C3204" i="18"/>
  <c r="B2810" i="18"/>
  <c r="B2881" i="18"/>
  <c r="B2894" i="18"/>
  <c r="C1011" i="18"/>
  <c r="C1156" i="18"/>
  <c r="B3239" i="18"/>
  <c r="C2660" i="18"/>
  <c r="C2105" i="18"/>
  <c r="C2994" i="18"/>
  <c r="C3541" i="18"/>
  <c r="C768" i="18"/>
  <c r="B901" i="18"/>
  <c r="C2113" i="18"/>
  <c r="B2623" i="18"/>
  <c r="B3605" i="18"/>
  <c r="B776" i="18"/>
  <c r="B3640" i="18"/>
  <c r="D1230" i="18"/>
  <c r="B1311" i="18"/>
  <c r="C1594" i="18"/>
  <c r="B3380" i="18"/>
  <c r="C3322" i="18"/>
  <c r="C3189" i="18"/>
  <c r="C1827" i="18"/>
  <c r="D432" i="18"/>
  <c r="C2402" i="18"/>
  <c r="C2387" i="18"/>
  <c r="C3476" i="18"/>
  <c r="D592" i="18"/>
  <c r="B748" i="18"/>
  <c r="C2236" i="18"/>
  <c r="C3654" i="18"/>
  <c r="C467" i="18"/>
  <c r="C499" i="18"/>
  <c r="D344" i="18"/>
  <c r="C1324" i="18"/>
  <c r="C2337" i="18"/>
  <c r="C2280" i="18"/>
  <c r="D1269" i="18"/>
  <c r="C1020" i="18"/>
  <c r="D349" i="18"/>
  <c r="B347" i="18"/>
  <c r="B1781" i="18"/>
  <c r="C1338" i="18"/>
  <c r="B1837" i="18"/>
  <c r="C2973" i="18"/>
  <c r="B413" i="18"/>
  <c r="D1082" i="18"/>
  <c r="B1933" i="18"/>
  <c r="C3397" i="18"/>
  <c r="D1029" i="18"/>
  <c r="D510" i="18"/>
  <c r="D335" i="18"/>
  <c r="C3212" i="18"/>
  <c r="C701" i="18"/>
  <c r="C1890" i="18"/>
  <c r="D1317" i="18"/>
  <c r="C624" i="18"/>
  <c r="D68" i="18"/>
  <c r="B3559" i="18"/>
  <c r="C2710" i="18"/>
  <c r="C3567" i="18"/>
  <c r="C2082" i="18"/>
  <c r="D633" i="18"/>
  <c r="B171" i="18"/>
  <c r="D498" i="18"/>
  <c r="B3520" i="18"/>
  <c r="C317" i="18"/>
  <c r="C2297" i="18"/>
  <c r="B3110" i="18"/>
  <c r="C3090" i="18"/>
  <c r="B960" i="18"/>
  <c r="B614" i="18"/>
  <c r="B807" i="18"/>
  <c r="C1158" i="18"/>
  <c r="C487" i="18"/>
  <c r="B371" i="18"/>
  <c r="B919" i="18"/>
  <c r="C719" i="18"/>
  <c r="B1699" i="18"/>
  <c r="C1454" i="18"/>
  <c r="C1892" i="18"/>
  <c r="C2913" i="18"/>
  <c r="C3180" i="18"/>
  <c r="B1411" i="18"/>
  <c r="B934" i="18"/>
  <c r="B87" i="18"/>
  <c r="D236" i="18"/>
  <c r="D1088" i="18"/>
  <c r="C683" i="18"/>
  <c r="D982" i="18"/>
  <c r="B31" i="18"/>
  <c r="B1716" i="18"/>
  <c r="D1213" i="18"/>
  <c r="C3378" i="18"/>
  <c r="C1371" i="18"/>
  <c r="B2560" i="18"/>
  <c r="C1296" i="18"/>
  <c r="C1662" i="18"/>
  <c r="D1314" i="18"/>
  <c r="B1544" i="18"/>
  <c r="B1136" i="18"/>
  <c r="D62" i="18"/>
  <c r="B1647" i="18"/>
  <c r="C3500" i="18"/>
  <c r="C2967" i="18"/>
  <c r="B3132" i="18"/>
  <c r="B1047" i="18"/>
  <c r="D984" i="18"/>
  <c r="B240" i="18"/>
  <c r="C2078" i="18"/>
  <c r="C484" i="18"/>
  <c r="B735" i="18"/>
  <c r="C3351" i="18"/>
  <c r="B2724" i="18"/>
  <c r="B1169" i="18"/>
  <c r="B542" i="18"/>
  <c r="B705" i="18"/>
  <c r="D389" i="18"/>
  <c r="D806" i="18"/>
  <c r="C1644" i="18"/>
  <c r="C3490" i="18"/>
  <c r="O1966" i="18"/>
  <c r="B938" i="18"/>
  <c r="B3008" i="18"/>
  <c r="B1213" i="18"/>
  <c r="D1303" i="18"/>
  <c r="B1823" i="18"/>
  <c r="B2501" i="18"/>
  <c r="B3004" i="18"/>
  <c r="C2577" i="18"/>
  <c r="B668" i="18"/>
  <c r="B795" i="18"/>
  <c r="C2027" i="18"/>
  <c r="C1952" i="18"/>
  <c r="B912" i="18"/>
  <c r="B2535" i="18"/>
  <c r="B2323" i="18"/>
  <c r="B702" i="18"/>
  <c r="B3447" i="18"/>
  <c r="B962" i="18"/>
  <c r="B2522" i="18"/>
  <c r="B1813" i="18"/>
  <c r="D845" i="18"/>
  <c r="B572" i="18"/>
  <c r="B2934" i="18"/>
  <c r="B189" i="18"/>
  <c r="B459" i="18"/>
  <c r="B3607" i="18"/>
  <c r="C962" i="18"/>
  <c r="B2594" i="18"/>
  <c r="B3180" i="18"/>
  <c r="C1059" i="18"/>
  <c r="C1297" i="18"/>
  <c r="C1451" i="18"/>
  <c r="B890" i="18"/>
  <c r="B2333" i="18"/>
  <c r="D462" i="18"/>
  <c r="C202" i="18"/>
  <c r="C1394" i="18"/>
  <c r="B443" i="18"/>
  <c r="C1889" i="18"/>
  <c r="C2296" i="18"/>
  <c r="B704" i="18"/>
  <c r="D237" i="18"/>
  <c r="C452" i="18"/>
  <c r="D730" i="18"/>
  <c r="C1536" i="18"/>
  <c r="B1728" i="18"/>
  <c r="D1028" i="18"/>
  <c r="B302" i="18"/>
  <c r="B2346" i="18"/>
  <c r="C1400" i="18"/>
  <c r="B315" i="18"/>
  <c r="D1163" i="18"/>
  <c r="C2685" i="18"/>
  <c r="B2031" i="18"/>
  <c r="B1419" i="18"/>
  <c r="D735" i="18"/>
  <c r="C273" i="18"/>
  <c r="D1165" i="18"/>
  <c r="D296" i="18"/>
  <c r="B1001" i="18"/>
  <c r="B2244" i="18"/>
  <c r="B3298" i="18"/>
  <c r="B2157" i="18"/>
  <c r="D757" i="18"/>
  <c r="C856" i="18"/>
  <c r="C632" i="18"/>
  <c r="C2748" i="18"/>
  <c r="B1233" i="18"/>
  <c r="C1506" i="18"/>
  <c r="B1609" i="18"/>
  <c r="B431" i="18"/>
  <c r="D772" i="18"/>
  <c r="C454" i="18"/>
  <c r="B325" i="18"/>
  <c r="C1862" i="18"/>
  <c r="D580" i="18"/>
  <c r="B340" i="18"/>
  <c r="B2761" i="18"/>
  <c r="C2313" i="18"/>
  <c r="C2201" i="18"/>
  <c r="C3405" i="18"/>
  <c r="D1263" i="18"/>
  <c r="D688" i="18"/>
  <c r="B1344" i="18"/>
  <c r="B3009" i="18"/>
  <c r="C1559" i="18"/>
  <c r="D1131" i="18"/>
  <c r="B737" i="18"/>
  <c r="C3259" i="18"/>
  <c r="C1934" i="18"/>
  <c r="B3373" i="18"/>
  <c r="C1432" i="18"/>
  <c r="C845" i="18"/>
  <c r="C48" i="18"/>
  <c r="C733" i="18"/>
  <c r="B2037" i="18"/>
  <c r="D824" i="18"/>
  <c r="D39" i="18"/>
  <c r="B2184" i="18"/>
  <c r="D777" i="18"/>
  <c r="D241" i="18"/>
  <c r="C470" i="18"/>
  <c r="B2420" i="18"/>
  <c r="B1449" i="18"/>
  <c r="B888" i="18"/>
  <c r="B915" i="18"/>
  <c r="B1094" i="18"/>
  <c r="C818" i="18"/>
  <c r="C670" i="18"/>
  <c r="C2911" i="18"/>
  <c r="C1504" i="18"/>
  <c r="B320" i="18"/>
  <c r="C705" i="18"/>
  <c r="C3331" i="18"/>
  <c r="C1880" i="18"/>
  <c r="B3013" i="18"/>
  <c r="B3253" i="18"/>
  <c r="C2161" i="18"/>
  <c r="D30" i="18"/>
  <c r="B2438" i="18"/>
  <c r="B746" i="18"/>
  <c r="C3456" i="18"/>
  <c r="D190" i="18"/>
  <c r="B723" i="18"/>
  <c r="C640" i="18"/>
  <c r="D269" i="18"/>
  <c r="B1516" i="18"/>
  <c r="B661" i="18"/>
  <c r="B2684" i="18"/>
  <c r="B1325" i="18"/>
  <c r="C1116" i="18"/>
  <c r="C1941" i="18"/>
  <c r="D1086" i="18"/>
  <c r="B2168" i="18"/>
  <c r="D1285" i="18"/>
  <c r="B1624" i="18"/>
  <c r="C681" i="18"/>
  <c r="C1213" i="18"/>
  <c r="C1295" i="18"/>
  <c r="C76" i="18"/>
  <c r="D176" i="18"/>
  <c r="B663" i="18"/>
  <c r="C1318" i="18"/>
  <c r="D759" i="18"/>
  <c r="C3031" i="18"/>
  <c r="C2608" i="18"/>
  <c r="C2400" i="18"/>
  <c r="B779" i="18"/>
  <c r="C234" i="18"/>
  <c r="C1396" i="18"/>
  <c r="B484" i="18"/>
  <c r="C1801" i="18"/>
  <c r="D1218" i="18"/>
  <c r="D38" i="18"/>
  <c r="C941" i="18"/>
  <c r="B932" i="18"/>
  <c r="C2419" i="18"/>
  <c r="C1008" i="18"/>
  <c r="C2563" i="18"/>
  <c r="B1529" i="18"/>
  <c r="B3551" i="18"/>
  <c r="C2552" i="18"/>
  <c r="C1395" i="18"/>
  <c r="C3188" i="18"/>
  <c r="D1312" i="18"/>
  <c r="C2012" i="18"/>
  <c r="B2912" i="18"/>
  <c r="C201" i="18"/>
  <c r="C3124" i="18"/>
  <c r="D1295" i="18"/>
  <c r="C444" i="18"/>
  <c r="B2592" i="18"/>
  <c r="C3284" i="18"/>
  <c r="B2228" i="18"/>
  <c r="C1597" i="18"/>
  <c r="B831" i="18"/>
  <c r="D205" i="18"/>
  <c r="C2855" i="18"/>
  <c r="D603" i="18"/>
  <c r="C3423" i="18"/>
  <c r="B1121" i="18"/>
  <c r="C2847" i="18"/>
  <c r="D904" i="18"/>
  <c r="B147" i="18"/>
  <c r="B734" i="18"/>
  <c r="B1370" i="18"/>
  <c r="B2760" i="18"/>
  <c r="B3242" i="18"/>
  <c r="B3549" i="18"/>
  <c r="C1580" i="18"/>
  <c r="D44" i="18"/>
  <c r="D668" i="18"/>
  <c r="C1832" i="18"/>
  <c r="B458" i="18"/>
  <c r="B838" i="18"/>
  <c r="B1577" i="18"/>
  <c r="D766" i="18"/>
  <c r="C945" i="18"/>
  <c r="C1431" i="18"/>
  <c r="C497" i="18"/>
  <c r="D181" i="18"/>
  <c r="B3332" i="18"/>
  <c r="D1002" i="18"/>
  <c r="B2318" i="18"/>
  <c r="C1153" i="18"/>
  <c r="C1341" i="18"/>
  <c r="D1264" i="18"/>
  <c r="D224" i="18"/>
  <c r="C1299" i="18"/>
  <c r="C2009" i="18"/>
  <c r="B1894" i="18"/>
  <c r="C401" i="18"/>
  <c r="B3433" i="18"/>
  <c r="C2749" i="18"/>
  <c r="B314" i="18"/>
  <c r="C1794" i="18"/>
  <c r="C637" i="18"/>
  <c r="D451" i="18"/>
  <c r="C248" i="18"/>
  <c r="B845" i="18"/>
  <c r="C1434" i="18"/>
  <c r="B3302" i="18"/>
  <c r="B3532" i="18"/>
  <c r="B2667" i="18"/>
  <c r="D402" i="18"/>
  <c r="B1721" i="18"/>
  <c r="D1101" i="18"/>
  <c r="D908" i="18"/>
  <c r="D674" i="18"/>
  <c r="D656" i="18"/>
  <c r="B2017" i="18"/>
  <c r="C2658" i="18"/>
  <c r="C3264" i="18"/>
  <c r="D679" i="18"/>
  <c r="B3672" i="18"/>
  <c r="B2101" i="18"/>
  <c r="B1861" i="18"/>
  <c r="B1381" i="18"/>
  <c r="D426" i="18"/>
  <c r="B2253" i="18"/>
  <c r="B3356" i="18"/>
  <c r="C1062" i="18"/>
  <c r="D291" i="18"/>
  <c r="B1787" i="18"/>
  <c r="C28" i="18"/>
  <c r="C2669" i="18"/>
  <c r="C1475" i="18"/>
  <c r="C1016" i="18"/>
  <c r="C3296" i="18"/>
  <c r="C2818" i="18"/>
  <c r="B2371" i="18"/>
  <c r="B3188" i="18"/>
  <c r="C195" i="18"/>
  <c r="B2011" i="18"/>
  <c r="C2131" i="18"/>
  <c r="B1046" i="18"/>
  <c r="B666" i="18"/>
  <c r="C1561" i="18"/>
  <c r="D1158" i="18"/>
  <c r="C2323" i="18"/>
  <c r="D477" i="18"/>
  <c r="B1147" i="18"/>
  <c r="B3631" i="18"/>
  <c r="B947" i="18"/>
  <c r="B3170" i="18"/>
  <c r="B191" i="18"/>
  <c r="C623" i="18"/>
  <c r="D914" i="18"/>
  <c r="C1266" i="18"/>
  <c r="B267" i="18"/>
  <c r="B1998" i="18"/>
  <c r="C298" i="18"/>
  <c r="B1456" i="18"/>
  <c r="B630" i="18"/>
  <c r="B802" i="18"/>
  <c r="B164" i="18"/>
  <c r="D975" i="18"/>
  <c r="B2447" i="18"/>
  <c r="C1899" i="18"/>
  <c r="C919" i="18"/>
  <c r="C504" i="18"/>
  <c r="C1983" i="18"/>
  <c r="B905" i="18"/>
  <c r="C299" i="18"/>
  <c r="C3579" i="18"/>
  <c r="B388" i="18"/>
  <c r="C1497" i="18"/>
  <c r="B1520" i="18"/>
  <c r="B412" i="18"/>
  <c r="B1685" i="18"/>
  <c r="C1887" i="18"/>
  <c r="B1356" i="18"/>
  <c r="B434" i="18"/>
  <c r="C986" i="18"/>
  <c r="C3437" i="18"/>
  <c r="D634" i="18"/>
  <c r="B1533" i="18"/>
  <c r="C708" i="18"/>
  <c r="D381" i="18"/>
  <c r="C1667" i="18"/>
  <c r="D724" i="18"/>
  <c r="B727" i="18"/>
  <c r="D1286" i="18"/>
  <c r="C251" i="18"/>
  <c r="C2799" i="18"/>
  <c r="C1964" i="18"/>
  <c r="C3362" i="18"/>
  <c r="D1015" i="18"/>
  <c r="C904" i="18"/>
  <c r="B3680" i="18"/>
  <c r="B1955" i="18"/>
  <c r="C416" i="18"/>
  <c r="B2256" i="18"/>
  <c r="B1688" i="18"/>
  <c r="B1174" i="18"/>
  <c r="C620" i="18"/>
  <c r="C1450" i="18"/>
  <c r="C780" i="18"/>
  <c r="B1546" i="18"/>
  <c r="C2380" i="18"/>
  <c r="B2365" i="18"/>
  <c r="B2583" i="18"/>
  <c r="D231" i="18"/>
  <c r="C259" i="18"/>
  <c r="C2046" i="18"/>
  <c r="B3379" i="18"/>
  <c r="B881" i="18"/>
  <c r="C1018" i="18"/>
  <c r="B2507" i="18"/>
  <c r="B637" i="18"/>
  <c r="B2368" i="18"/>
  <c r="B894" i="18"/>
  <c r="D794" i="18"/>
  <c r="C2098" i="18"/>
  <c r="B81" i="18"/>
  <c r="D754" i="18"/>
  <c r="B141" i="18"/>
  <c r="B463" i="18"/>
  <c r="B2124" i="18"/>
  <c r="C3207" i="18"/>
  <c r="C3097" i="18"/>
  <c r="B2763" i="18"/>
  <c r="C396" i="18"/>
  <c r="B2314" i="18"/>
  <c r="C1562" i="18"/>
  <c r="B1490" i="18"/>
  <c r="B724" i="18"/>
  <c r="D682" i="18"/>
  <c r="C1542" i="18"/>
  <c r="B534" i="18"/>
  <c r="C1695" i="18"/>
  <c r="B1532" i="18"/>
  <c r="C2025" i="18"/>
  <c r="C1063" i="18"/>
  <c r="D1025" i="18"/>
  <c r="B3386" i="18"/>
  <c r="C1799" i="18"/>
  <c r="C983" i="18"/>
  <c r="C69" i="18"/>
  <c r="B2580" i="18"/>
  <c r="C1378" i="18"/>
  <c r="C2524" i="18"/>
  <c r="C2258" i="18"/>
  <c r="C3421" i="18"/>
  <c r="B1663" i="18"/>
  <c r="C2742" i="18"/>
  <c r="C2609" i="18"/>
  <c r="C1914" i="18"/>
  <c r="C2265" i="18"/>
  <c r="D740" i="18"/>
  <c r="B1850" i="18"/>
  <c r="C495" i="18"/>
  <c r="C1808" i="18"/>
  <c r="C766" i="18"/>
  <c r="B769" i="18"/>
  <c r="B1484" i="18"/>
  <c r="B891" i="18"/>
  <c r="C3051" i="18"/>
  <c r="C379" i="18"/>
  <c r="C335" i="18"/>
  <c r="C1519" i="18"/>
  <c r="C2208" i="18"/>
  <c r="C1445" i="18"/>
  <c r="B121" i="18"/>
  <c r="B576" i="18"/>
  <c r="B3011" i="18"/>
  <c r="B1358" i="18"/>
  <c r="C1268" i="18"/>
  <c r="B982" i="18"/>
  <c r="C2459" i="18"/>
  <c r="B1028" i="18"/>
  <c r="B303" i="18"/>
  <c r="C1751" i="18"/>
  <c r="B2063" i="18"/>
  <c r="D386" i="18"/>
  <c r="D743" i="18"/>
  <c r="B3012" i="18"/>
  <c r="B2949" i="18"/>
  <c r="D976" i="18"/>
  <c r="C1345" i="18"/>
  <c r="D1079" i="18"/>
  <c r="B1049" i="18"/>
  <c r="D1066" i="18"/>
  <c r="B1154" i="18"/>
  <c r="B797" i="18"/>
  <c r="C1180" i="18"/>
  <c r="C276" i="18"/>
  <c r="B3614" i="18"/>
  <c r="D918" i="18"/>
  <c r="B1003" i="18"/>
  <c r="B3588" i="18"/>
  <c r="B3108" i="18"/>
  <c r="D1020" i="18"/>
  <c r="B1583" i="18"/>
  <c r="B1946" i="18"/>
  <c r="C1878" i="18"/>
  <c r="B1304" i="18"/>
  <c r="C1115" i="18"/>
  <c r="B826" i="18"/>
  <c r="D396" i="18"/>
  <c r="D1083" i="18"/>
  <c r="B2357" i="18"/>
  <c r="C300" i="18"/>
  <c r="C1006" i="18"/>
  <c r="B1502" i="18"/>
  <c r="D488" i="18"/>
  <c r="B946" i="18"/>
  <c r="B753" i="18"/>
  <c r="C573" i="18"/>
  <c r="C1677" i="18"/>
  <c r="D76" i="18"/>
  <c r="C1261" i="18"/>
  <c r="B984" i="18"/>
  <c r="B2250" i="18"/>
  <c r="D1054" i="18"/>
  <c r="B173" i="18"/>
  <c r="C2277" i="18"/>
  <c r="B540" i="18"/>
  <c r="C1998" i="18"/>
  <c r="B247" i="18"/>
  <c r="C2234" i="18"/>
  <c r="B2312" i="18"/>
  <c r="C3622" i="18"/>
  <c r="D850" i="18"/>
  <c r="B799" i="18"/>
  <c r="B4" i="18"/>
  <c r="C3353" i="18"/>
  <c r="C3340" i="18"/>
  <c r="B1377" i="18"/>
  <c r="C989" i="18"/>
  <c r="B393" i="18"/>
  <c r="C355" i="18"/>
  <c r="B2372" i="18"/>
  <c r="D478" i="18"/>
  <c r="C1165" i="18"/>
  <c r="C580" i="18"/>
  <c r="C3525" i="18"/>
  <c r="C718" i="18"/>
  <c r="D1109" i="18"/>
  <c r="C976" i="18"/>
  <c r="D314" i="18"/>
  <c r="D1004" i="18"/>
  <c r="B168" i="18"/>
  <c r="B2562" i="18"/>
  <c r="C1988" i="18"/>
  <c r="C2057" i="18"/>
  <c r="B624" i="18"/>
  <c r="D871" i="18"/>
  <c r="C2352" i="18"/>
  <c r="D876" i="18"/>
  <c r="B3161" i="18"/>
  <c r="B1077" i="18"/>
  <c r="B1960" i="18"/>
  <c r="B2743" i="18"/>
  <c r="C2801" i="18"/>
  <c r="D448" i="18"/>
  <c r="B170" i="18"/>
  <c r="C2177" i="18"/>
  <c r="B1708" i="18"/>
  <c r="B2503" i="18"/>
  <c r="B294" i="18"/>
  <c r="D53" i="18"/>
  <c r="B1408" i="18"/>
  <c r="C944" i="18"/>
  <c r="C932" i="18"/>
  <c r="C62" i="18"/>
  <c r="B1376" i="18"/>
  <c r="C1106" i="18"/>
  <c r="D956" i="18"/>
  <c r="D778" i="18"/>
  <c r="D869" i="18"/>
  <c r="B1466" i="18"/>
  <c r="B2061" i="18"/>
  <c r="C1578" i="18"/>
  <c r="C3536" i="18"/>
  <c r="D441" i="18"/>
  <c r="C1911" i="18"/>
  <c r="D1306" i="18"/>
  <c r="B1404" i="18"/>
  <c r="C616" i="18"/>
  <c r="C1831" i="18"/>
  <c r="C3350" i="18"/>
  <c r="D1059" i="18"/>
  <c r="D327" i="18"/>
  <c r="B2091" i="18"/>
  <c r="B2020" i="18"/>
  <c r="C1161" i="18"/>
  <c r="C1368" i="18"/>
  <c r="B1027" i="18"/>
  <c r="B2087" i="18"/>
  <c r="D1125" i="18"/>
  <c r="D264" i="18"/>
  <c r="B1830" i="18"/>
  <c r="C3327" i="18"/>
  <c r="B2224" i="18"/>
  <c r="B187" i="18"/>
  <c r="C2246" i="18"/>
  <c r="C628" i="18"/>
  <c r="B1134" i="18"/>
  <c r="B1608" i="18"/>
  <c r="C1093" i="18"/>
  <c r="C1145" i="18"/>
  <c r="C742" i="18"/>
  <c r="C846" i="18"/>
  <c r="C1924" i="18"/>
  <c r="B1303" i="18"/>
  <c r="B830" i="18"/>
  <c r="C3320" i="18"/>
  <c r="B102" i="18"/>
  <c r="B1836" i="18"/>
  <c r="C1903" i="18"/>
  <c r="C2292" i="18"/>
  <c r="B3422" i="18"/>
  <c r="B395" i="18"/>
  <c r="C1564" i="18"/>
  <c r="C1535" i="18"/>
  <c r="B329" i="18"/>
  <c r="B1975" i="18"/>
  <c r="C2424" i="18"/>
  <c r="B978" i="18"/>
  <c r="C1863" i="18"/>
  <c r="B1292" i="18"/>
  <c r="C268" i="18"/>
  <c r="C2355" i="18"/>
  <c r="C1198" i="18"/>
  <c r="C906" i="18"/>
  <c r="B2995" i="18"/>
  <c r="C3366" i="18"/>
  <c r="D1232" i="18"/>
  <c r="C2269" i="18"/>
  <c r="B1976" i="18"/>
  <c r="B167" i="18"/>
  <c r="B1107" i="18"/>
  <c r="B2737" i="18"/>
  <c r="C2360" i="18"/>
  <c r="C793" i="18"/>
  <c r="C2036" i="18"/>
  <c r="B2663" i="18"/>
  <c r="C320" i="18"/>
  <c r="C576" i="18"/>
  <c r="C1510" i="18"/>
  <c r="C1882" i="18"/>
  <c r="B526" i="18"/>
  <c r="C2717" i="18"/>
  <c r="B1372" i="18"/>
  <c r="B521" i="18"/>
  <c r="C1252" i="18"/>
  <c r="B2939" i="18"/>
  <c r="C2002" i="18"/>
  <c r="C1257" i="18"/>
  <c r="D394" i="18"/>
  <c r="B2677" i="18"/>
  <c r="B176" i="18"/>
  <c r="B1971" i="18"/>
  <c r="B19" i="18"/>
  <c r="B793" i="18"/>
  <c r="C2300" i="18"/>
  <c r="B744" i="18"/>
  <c r="C2065" i="18"/>
  <c r="C2680" i="18"/>
  <c r="B834" i="18"/>
  <c r="C2169" i="18"/>
  <c r="C3372" i="18"/>
  <c r="D722" i="18"/>
  <c r="B192" i="18"/>
  <c r="C1103" i="18"/>
  <c r="B942" i="18"/>
  <c r="C2053" i="18"/>
  <c r="D927" i="18"/>
  <c r="B1571" i="18"/>
  <c r="C257" i="18"/>
  <c r="B708" i="18"/>
  <c r="B1572" i="18"/>
  <c r="D370" i="18"/>
  <c r="B1332" i="18"/>
  <c r="C1316" i="18"/>
  <c r="C2481" i="18"/>
  <c r="C1812" i="18"/>
  <c r="B2681" i="18"/>
  <c r="C2446" i="18"/>
  <c r="C2144" i="18"/>
  <c r="C476" i="18"/>
  <c r="B3026" i="18"/>
  <c r="B1448" i="18"/>
  <c r="D306" i="18"/>
  <c r="B1732" i="18"/>
  <c r="C1797" i="18"/>
  <c r="C1876" i="18"/>
  <c r="B103" i="18"/>
  <c r="C1310" i="18"/>
  <c r="C988" i="18"/>
  <c r="C1049" i="18"/>
  <c r="D817" i="18"/>
  <c r="C695" i="18"/>
  <c r="D894" i="18"/>
  <c r="B489" i="18"/>
  <c r="C1397" i="18"/>
  <c r="D179" i="18"/>
  <c r="B500" i="18"/>
  <c r="C433" i="18"/>
  <c r="C425" i="18"/>
  <c r="B1314" i="18"/>
  <c r="B233" i="18"/>
  <c r="D195" i="18"/>
  <c r="B1509" i="18"/>
  <c r="B1724" i="18"/>
  <c r="D1214" i="18"/>
  <c r="B2440" i="18"/>
  <c r="C1838" i="18"/>
  <c r="B2533" i="18"/>
  <c r="C277" i="18"/>
  <c r="B2351" i="18"/>
  <c r="C950" i="18"/>
  <c r="C1540" i="18"/>
  <c r="C1777" i="18"/>
  <c r="B1223" i="18"/>
  <c r="C3493" i="18"/>
  <c r="C1573" i="18"/>
  <c r="C738" i="18"/>
  <c r="B113" i="18"/>
  <c r="C3275" i="18"/>
  <c r="C630" i="18"/>
  <c r="C3383" i="18"/>
  <c r="B3534" i="18"/>
  <c r="B670" i="18"/>
  <c r="C1487" i="18"/>
  <c r="B833" i="18"/>
  <c r="B228" i="18"/>
  <c r="D37" i="18"/>
  <c r="C1855" i="18"/>
  <c r="C365" i="18"/>
  <c r="D1231" i="18"/>
  <c r="B446" i="18"/>
  <c r="C763" i="18"/>
  <c r="D1168" i="18"/>
  <c r="B1871" i="18"/>
  <c r="C2604" i="18"/>
  <c r="B2841" i="18"/>
  <c r="B798" i="18"/>
  <c r="D3651" i="18"/>
  <c r="C280" i="18"/>
  <c r="D311" i="18"/>
  <c r="B537" i="18"/>
  <c r="B2067" i="18"/>
  <c r="D589" i="18"/>
  <c r="B1101" i="18"/>
  <c r="B3153" i="18"/>
  <c r="C1714" i="18"/>
  <c r="C77" i="18"/>
  <c r="B1170" i="18"/>
  <c r="D1301" i="18"/>
  <c r="C319" i="18"/>
  <c r="C2647" i="18"/>
  <c r="B1422" i="18"/>
  <c r="B751" i="18"/>
  <c r="D1030" i="18"/>
  <c r="C3113" i="18"/>
  <c r="C3070" i="18"/>
  <c r="B440" i="18"/>
  <c r="C2562" i="18"/>
  <c r="D272" i="18"/>
  <c r="C406" i="18"/>
  <c r="B289" i="18"/>
  <c r="C663" i="18"/>
  <c r="C1028" i="18"/>
  <c r="C1518" i="18"/>
  <c r="D602" i="18"/>
  <c r="C716" i="18"/>
  <c r="B1593" i="18"/>
  <c r="C1246" i="18"/>
  <c r="D1068" i="18"/>
  <c r="B3179" i="18"/>
  <c r="D221" i="18"/>
  <c r="C937" i="18"/>
  <c r="B2591" i="18"/>
  <c r="B3461" i="18"/>
  <c r="C591" i="18"/>
  <c r="D838" i="18"/>
  <c r="D292" i="18"/>
  <c r="D765" i="18"/>
  <c r="C3234" i="18"/>
  <c r="B2901" i="18"/>
  <c r="B3502" i="18"/>
  <c r="C2485" i="18"/>
  <c r="C334" i="18"/>
  <c r="B852" i="18"/>
  <c r="B956" i="18"/>
  <c r="B2102" i="18"/>
  <c r="C1551" i="18"/>
  <c r="C2619" i="18"/>
  <c r="B1202" i="18"/>
  <c r="C2954" i="18"/>
  <c r="B1701" i="18"/>
  <c r="C2064" i="18"/>
  <c r="C647" i="18"/>
  <c r="C328" i="18"/>
  <c r="B2129" i="18"/>
  <c r="B3147" i="18"/>
  <c r="B3021" i="18"/>
  <c r="C984" i="18"/>
  <c r="C466" i="18"/>
  <c r="C1456" i="18"/>
  <c r="C1611" i="18"/>
  <c r="C445" i="18"/>
  <c r="C1980" i="18"/>
  <c r="C755" i="18"/>
  <c r="C994" i="18"/>
  <c r="C432" i="18"/>
  <c r="C638" i="18"/>
  <c r="C2084" i="18"/>
  <c r="D855" i="18"/>
  <c r="C1907" i="18"/>
  <c r="C2778" i="18"/>
  <c r="B1802" i="18"/>
  <c r="D318" i="18"/>
  <c r="C2094" i="18"/>
  <c r="C922" i="18"/>
  <c r="C2987" i="18"/>
  <c r="D883" i="18"/>
  <c r="B76" i="18"/>
  <c r="C1811" i="18"/>
  <c r="C788" i="18"/>
  <c r="C378" i="18"/>
  <c r="C2700" i="18"/>
  <c r="C219" i="18"/>
  <c r="C1419" i="18"/>
  <c r="B181" i="18"/>
  <c r="D866" i="18"/>
  <c r="C1583" i="18"/>
  <c r="B368" i="18"/>
  <c r="B41" i="18"/>
  <c r="C435" i="18"/>
  <c r="D1107" i="18"/>
  <c r="B527" i="18"/>
  <c r="B250" i="18"/>
  <c r="C498" i="18"/>
  <c r="C1577" i="18"/>
  <c r="B25" i="18"/>
  <c r="B3072" i="18"/>
  <c r="D504" i="18"/>
  <c r="B3375" i="18"/>
  <c r="D267" i="18"/>
  <c r="D343" i="18"/>
  <c r="D472" i="18"/>
  <c r="B362" i="18"/>
  <c r="B2160" i="18"/>
  <c r="B592" i="18"/>
  <c r="B2022" i="18"/>
  <c r="B2845" i="18"/>
  <c r="B2872" i="18"/>
  <c r="C486" i="18"/>
  <c r="C1118" i="18"/>
  <c r="B931" i="18"/>
  <c r="D1007" i="18"/>
  <c r="B99" i="18"/>
  <c r="B882" i="18"/>
  <c r="D891" i="18"/>
  <c r="D427" i="18"/>
  <c r="B2500" i="18"/>
  <c r="C712" i="18"/>
  <c r="B1757" i="18"/>
  <c r="C849" i="18"/>
  <c r="C42" i="18"/>
  <c r="C1382" i="18"/>
  <c r="C1050" i="18"/>
  <c r="B1943" i="18"/>
  <c r="B607" i="18"/>
  <c r="C3184" i="18"/>
  <c r="C618" i="18"/>
  <c r="B2953" i="18"/>
  <c r="B328" i="18"/>
  <c r="B627" i="18"/>
  <c r="B2685" i="18"/>
  <c r="C905" i="18"/>
  <c r="B1803" i="18"/>
  <c r="C3355" i="18"/>
  <c r="C3347" i="18"/>
  <c r="B3055" i="18"/>
  <c r="C1638" i="18"/>
  <c r="B1590" i="18"/>
  <c r="B703" i="18"/>
  <c r="B3558" i="18"/>
  <c r="C485" i="18"/>
  <c r="C2289" i="18"/>
  <c r="B2369" i="18"/>
  <c r="C2438" i="18"/>
  <c r="D995" i="18"/>
  <c r="C318" i="18"/>
  <c r="B1862" i="18"/>
  <c r="D177" i="18"/>
  <c r="C326" i="18"/>
  <c r="B50" i="18"/>
  <c r="D493" i="18"/>
  <c r="C2947" i="18"/>
  <c r="B868" i="18"/>
  <c r="B1394" i="18"/>
  <c r="C1750" i="18"/>
  <c r="D1310" i="18"/>
  <c r="B924" i="18"/>
  <c r="B1497" i="18"/>
  <c r="B1692" i="18"/>
  <c r="C1053" i="18"/>
  <c r="C807" i="18"/>
  <c r="B2527" i="18"/>
  <c r="C1199" i="18"/>
  <c r="C2310" i="18"/>
  <c r="C1417" i="18"/>
  <c r="C72" i="18"/>
  <c r="B1751" i="18"/>
  <c r="B2324" i="18"/>
  <c r="B1530" i="18"/>
  <c r="C975" i="18"/>
  <c r="B151" i="18"/>
  <c r="B1110" i="18"/>
  <c r="B3539" i="18"/>
  <c r="C1845" i="18"/>
  <c r="B2038" i="18"/>
  <c r="B152" i="18"/>
  <c r="C1568" i="18"/>
  <c r="C1149" i="18"/>
  <c r="C2090" i="18"/>
  <c r="B2820" i="18"/>
  <c r="B1683" i="18"/>
  <c r="D1057" i="18"/>
  <c r="B14" i="18"/>
  <c r="C2317" i="18"/>
  <c r="C2145" i="18"/>
  <c r="B2" i="18"/>
  <c r="B1413" i="18"/>
  <c r="D497" i="18"/>
  <c r="B1742" i="18"/>
  <c r="B2628" i="18"/>
  <c r="D393" i="18"/>
  <c r="C850" i="18"/>
  <c r="C2109" i="18"/>
  <c r="C1072" i="18"/>
  <c r="C3415" i="18"/>
  <c r="B345" i="18"/>
  <c r="D673" i="18"/>
  <c r="B1141" i="18"/>
  <c r="C2759" i="18"/>
  <c r="D354" i="18"/>
  <c r="D279" i="18"/>
  <c r="B1282" i="18"/>
  <c r="B1153" i="18"/>
  <c r="B1150" i="18"/>
  <c r="B188" i="18"/>
  <c r="D647" i="18"/>
  <c r="B2103" i="18"/>
  <c r="C2051" i="18"/>
  <c r="B2263" i="18"/>
  <c r="D1113" i="18"/>
  <c r="B760" i="18"/>
  <c r="D300" i="18"/>
  <c r="C2061" i="18"/>
  <c r="B487" i="18"/>
  <c r="D429" i="18"/>
  <c r="C71" i="18"/>
  <c r="C3256" i="18"/>
  <c r="D413" i="18"/>
  <c r="C1477" i="18"/>
  <c r="C1663" i="18"/>
  <c r="C1486" i="18"/>
  <c r="D672" i="18"/>
  <c r="C1082" i="18"/>
  <c r="B1493" i="18"/>
  <c r="B307" i="18"/>
  <c r="B2021" i="18"/>
  <c r="B2070" i="18"/>
  <c r="D367" i="18"/>
  <c r="B1817" i="18"/>
  <c r="C243" i="18"/>
  <c r="C426" i="18"/>
  <c r="B63" i="18"/>
  <c r="C2439" i="18"/>
  <c r="B926" i="18"/>
  <c r="D410" i="18"/>
  <c r="C714" i="18"/>
  <c r="B752" i="18"/>
  <c r="B579" i="18"/>
  <c r="C1259" i="18"/>
  <c r="C2982" i="18"/>
  <c r="B844" i="18"/>
  <c r="C1272" i="18"/>
  <c r="D1121" i="18"/>
  <c r="C2733" i="18"/>
  <c r="B622" i="18"/>
  <c r="D1189" i="18"/>
  <c r="C203" i="18"/>
  <c r="C501" i="18"/>
  <c r="C830" i="18"/>
  <c r="B410" i="18"/>
  <c r="C431" i="18"/>
  <c r="C2676" i="18"/>
  <c r="B298" i="18"/>
  <c r="C3515" i="18"/>
  <c r="D877" i="18"/>
  <c r="C3013" i="18"/>
  <c r="C2028" i="18"/>
  <c r="B2495" i="18"/>
  <c r="C736" i="18"/>
  <c r="B1239" i="18"/>
  <c r="D1151" i="18"/>
  <c r="D1123" i="18"/>
  <c r="C2200" i="18"/>
  <c r="C488" i="18"/>
  <c r="C384" i="18"/>
  <c r="C3126" i="18"/>
  <c r="B13" i="18"/>
  <c r="B3396" i="18"/>
  <c r="B394" i="18"/>
  <c r="C1523" i="18"/>
  <c r="C626" i="18"/>
  <c r="C459" i="18"/>
  <c r="D199" i="18"/>
  <c r="B335" i="18"/>
  <c r="D1150" i="18"/>
  <c r="B2997" i="18"/>
  <c r="B419" i="18"/>
  <c r="C3495" i="18"/>
  <c r="B1892" i="18"/>
  <c r="D178" i="18"/>
  <c r="C577" i="18"/>
  <c r="B1176" i="18"/>
  <c r="B377" i="18"/>
  <c r="B332" i="18"/>
  <c r="D29" i="18"/>
  <c r="C2298" i="18"/>
  <c r="B351" i="18"/>
  <c r="C1944" i="18"/>
  <c r="B3524" i="18"/>
  <c r="C3627" i="18"/>
  <c r="C26" i="18"/>
  <c r="B2800" i="18"/>
  <c r="C2072" i="18"/>
  <c r="B3051" i="18"/>
  <c r="C1418" i="18"/>
  <c r="D1071" i="18"/>
  <c r="C2389" i="18"/>
  <c r="B1655" i="18"/>
  <c r="C2866" i="18"/>
  <c r="C971" i="18"/>
  <c r="D1261" i="18"/>
  <c r="C3554" i="18"/>
  <c r="C2683" i="18"/>
  <c r="C2189" i="18"/>
  <c r="C60" i="18"/>
  <c r="B2347" i="18"/>
  <c r="B1137" i="18"/>
  <c r="B636" i="18"/>
  <c r="C3116" i="18"/>
  <c r="D1219" i="18"/>
  <c r="B1949" i="18"/>
  <c r="B1637" i="18"/>
  <c r="B1953" i="18"/>
  <c r="B2359" i="18"/>
  <c r="B2733" i="18"/>
  <c r="B566" i="18"/>
  <c r="B3069" i="18"/>
  <c r="B273" i="18"/>
  <c r="B1641" i="18"/>
  <c r="B1801" i="18"/>
  <c r="C3389" i="18"/>
  <c r="D681" i="18"/>
  <c r="B1845" i="18"/>
  <c r="D684" i="18"/>
  <c r="D70" i="18"/>
  <c r="B386" i="18"/>
  <c r="D922" i="18"/>
  <c r="C2554" i="18"/>
  <c r="C644" i="18"/>
  <c r="B2614" i="18"/>
  <c r="B2034" i="18"/>
  <c r="B1869" i="18"/>
  <c r="D635" i="18"/>
  <c r="B879" i="18"/>
  <c r="B304" i="18"/>
  <c r="C1405" i="18"/>
  <c r="C1676" i="18"/>
  <c r="B2175" i="18"/>
  <c r="C2566" i="18"/>
  <c r="C1947" i="18"/>
  <c r="B2938" i="18"/>
  <c r="B1163" i="18"/>
  <c r="B204" i="18"/>
  <c r="C266" i="18"/>
  <c r="D1233" i="18"/>
  <c r="B1078" i="18"/>
  <c r="B287" i="18"/>
  <c r="C502" i="18"/>
  <c r="C660" i="18"/>
  <c r="B1225" i="18"/>
  <c r="C917" i="18"/>
  <c r="C1758" i="18"/>
  <c r="B3102" i="18"/>
  <c r="B1886" i="18"/>
  <c r="C1439" i="18"/>
  <c r="C2392" i="18"/>
  <c r="B2413" i="18"/>
  <c r="C629" i="18"/>
  <c r="C779" i="18"/>
  <c r="C2495" i="18"/>
  <c r="B903" i="18"/>
  <c r="C1112" i="18"/>
  <c r="D309" i="18"/>
  <c r="B742" i="18"/>
  <c r="B1296" i="18"/>
  <c r="C3203" i="18"/>
  <c r="B2117" i="18"/>
  <c r="C3007" i="18"/>
  <c r="D423" i="18"/>
  <c r="B2220" i="18"/>
  <c r="C1816" i="18"/>
  <c r="B1010" i="18"/>
  <c r="C3107" i="18"/>
  <c r="C1849" i="18"/>
  <c r="B1093" i="18"/>
  <c r="B1898" i="18"/>
  <c r="C881" i="18"/>
  <c r="C1798" i="18"/>
  <c r="B2288" i="18"/>
  <c r="B182" i="18"/>
  <c r="B1570" i="18"/>
  <c r="D474" i="18"/>
  <c r="B3387" i="18"/>
  <c r="D951" i="18"/>
  <c r="C1427" i="18"/>
  <c r="C222" i="18"/>
  <c r="B211" i="18"/>
  <c r="C2996" i="18"/>
  <c r="C1056" i="18"/>
  <c r="D453" i="18"/>
  <c r="B965" i="18"/>
  <c r="B321" i="18"/>
  <c r="C2829" i="18"/>
  <c r="B1872" i="18"/>
  <c r="D239" i="18"/>
  <c r="C2802" i="18"/>
  <c r="B3047" i="18"/>
  <c r="C1748" i="18"/>
  <c r="B407" i="18"/>
  <c r="C1334" i="18"/>
  <c r="C852" i="18"/>
  <c r="C800" i="18"/>
  <c r="D210" i="18"/>
  <c r="B816" i="18"/>
  <c r="B629" i="18"/>
  <c r="B337" i="18"/>
  <c r="B3619" i="18"/>
  <c r="B839" i="18"/>
  <c r="C2537" i="18"/>
  <c r="C1314" i="18"/>
  <c r="B1109" i="18"/>
  <c r="B284" i="18"/>
  <c r="B451" i="18"/>
  <c r="C1517" i="18"/>
  <c r="C622" i="18"/>
  <c r="C934" i="18"/>
  <c r="D218" i="18"/>
  <c r="D897" i="18"/>
  <c r="C1945" i="18"/>
  <c r="C381" i="18"/>
  <c r="D588" i="18"/>
  <c r="C2391" i="18"/>
  <c r="B967" i="18"/>
  <c r="C2401" i="18"/>
  <c r="B1293" i="18"/>
  <c r="D968" i="18"/>
  <c r="B1868" i="18"/>
  <c r="B1640" i="18"/>
  <c r="D1272" i="18"/>
  <c r="C1910" i="18"/>
  <c r="B389" i="18"/>
  <c r="B249" i="18"/>
  <c r="B3687" i="18"/>
  <c r="D416" i="18"/>
  <c r="D346" i="18"/>
  <c r="B2008" i="18"/>
  <c r="C1078" i="18"/>
  <c r="C667" i="18"/>
  <c r="B1070" i="18"/>
  <c r="D775" i="18"/>
  <c r="D247" i="18"/>
  <c r="B1527" i="18"/>
  <c r="C325" i="18"/>
  <c r="C1674" i="18"/>
  <c r="D919" i="18"/>
  <c r="B3545" i="18"/>
  <c r="B8" i="18"/>
  <c r="C876" i="18"/>
  <c r="D819" i="18"/>
  <c r="D892" i="18"/>
  <c r="B529" i="18"/>
  <c r="C680" i="18"/>
  <c r="B2645" i="18"/>
  <c r="D729" i="18"/>
  <c r="C2206" i="18"/>
  <c r="D932" i="18"/>
  <c r="C2212" i="18"/>
  <c r="D460" i="18"/>
  <c r="C31" i="18"/>
  <c r="D215" i="18"/>
  <c r="D503" i="18"/>
  <c r="D812" i="18"/>
  <c r="B290" i="18"/>
  <c r="B1312" i="18"/>
  <c r="C1837" i="18"/>
  <c r="B155" i="18"/>
  <c r="C3009" i="18"/>
  <c r="C349" i="18"/>
  <c r="B229" i="18"/>
  <c r="B370" i="18"/>
  <c r="B2900" i="18"/>
  <c r="B481" i="18"/>
  <c r="D319" i="18"/>
  <c r="B465" i="18"/>
  <c r="D275" i="18"/>
  <c r="C3321" i="18"/>
  <c r="C2470" i="18"/>
  <c r="C3522" i="18"/>
  <c r="C1656" i="18"/>
  <c r="B597" i="18"/>
  <c r="D573" i="18"/>
  <c r="D1227" i="18"/>
  <c r="C2905" i="18"/>
  <c r="B3024" i="18"/>
  <c r="B2553" i="18"/>
  <c r="D445" i="18"/>
  <c r="D1096" i="18"/>
  <c r="D1228" i="18"/>
  <c r="D764" i="18"/>
  <c r="B1664" i="18"/>
  <c r="B653" i="18"/>
  <c r="B3487" i="18"/>
  <c r="C2347" i="18"/>
  <c r="C604" i="18"/>
  <c r="C2468" i="18"/>
  <c r="B538" i="18"/>
  <c r="C1280" i="18"/>
  <c r="B1991" i="18"/>
  <c r="C866" i="18"/>
  <c r="C3427" i="18"/>
  <c r="C748" i="18"/>
  <c r="C322" i="18"/>
  <c r="D216" i="18"/>
  <c r="C1633" i="18"/>
  <c r="B1488" i="18"/>
  <c r="D715" i="18"/>
  <c r="C589" i="18"/>
  <c r="D1210" i="18"/>
  <c r="D363" i="18"/>
  <c r="B1451" i="18"/>
  <c r="D848" i="18"/>
  <c r="C2593" i="18"/>
  <c r="B1383" i="18"/>
  <c r="D789" i="18"/>
  <c r="B3426" i="18"/>
  <c r="C205" i="18"/>
  <c r="D999" i="18"/>
  <c r="B619" i="18"/>
  <c r="C2376" i="18"/>
  <c r="C1421" i="18"/>
  <c r="C886" i="18"/>
  <c r="D323" i="18"/>
  <c r="D671" i="18"/>
  <c r="B196" i="18"/>
  <c r="C1648" i="18"/>
  <c r="B508" i="18"/>
  <c r="C332" i="18"/>
  <c r="C2478" i="18"/>
  <c r="B438" i="18"/>
  <c r="C1870" i="18"/>
  <c r="D966" i="18"/>
  <c r="C2222" i="18"/>
  <c r="C648" i="18"/>
  <c r="C717" i="18"/>
  <c r="C75" i="18"/>
  <c r="B272" i="18"/>
  <c r="B1072" i="18"/>
  <c r="C2960" i="18"/>
  <c r="C3648" i="18"/>
  <c r="B1566" i="18"/>
  <c r="D458" i="18"/>
  <c r="C1744" i="18"/>
  <c r="C3401" i="18"/>
  <c r="B2051" i="18"/>
  <c r="C1883" i="18"/>
  <c r="B709" i="18"/>
  <c r="B355" i="18"/>
  <c r="B2155" i="18"/>
  <c r="B495" i="18"/>
  <c r="D1204" i="18"/>
  <c r="B450" i="18"/>
  <c r="C735" i="18"/>
  <c r="B57" i="18"/>
  <c r="C1480" i="18"/>
  <c r="C3619" i="18"/>
  <c r="B1395" i="18"/>
  <c r="C1425" i="18"/>
  <c r="B95" i="18"/>
  <c r="C832" i="18"/>
  <c r="B1113" i="18"/>
  <c r="C405" i="18"/>
  <c r="C985" i="18"/>
  <c r="C387" i="18"/>
  <c r="C2287" i="18"/>
  <c r="C1136" i="18"/>
  <c r="B313" i="18"/>
  <c r="C483" i="18"/>
  <c r="C2765" i="18"/>
  <c r="C1894" i="18"/>
  <c r="B312" i="18"/>
  <c r="B308" i="18"/>
  <c r="B293" i="18"/>
  <c r="C2997" i="18"/>
  <c r="B889" i="18"/>
  <c r="C1474" i="18"/>
  <c r="B1276" i="18"/>
  <c r="C1349" i="18"/>
  <c r="B373" i="18"/>
  <c r="B581" i="18"/>
  <c r="B827" i="18"/>
  <c r="D590" i="18"/>
  <c r="C1012" i="18"/>
  <c r="B433" i="18"/>
  <c r="B612" i="18"/>
  <c r="B1393" i="18"/>
  <c r="B1789" i="18"/>
  <c r="C380" i="18"/>
  <c r="B349" i="18"/>
  <c r="B1002" i="18"/>
  <c r="B790" i="18"/>
  <c r="B1088" i="18"/>
  <c r="D1141" i="18"/>
  <c r="B3281" i="18"/>
  <c r="C2948" i="18"/>
  <c r="B1195" i="18"/>
  <c r="B3244" i="18"/>
  <c r="B1660" i="18"/>
  <c r="B1470" i="18"/>
  <c r="D282" i="18"/>
  <c r="D1170" i="18"/>
  <c r="B715" i="18"/>
  <c r="C63" i="18"/>
  <c r="B2036" i="18"/>
  <c r="C1900" i="18"/>
  <c r="D896" i="18"/>
  <c r="B854" i="18"/>
  <c r="B584" i="18"/>
  <c r="B178" i="18"/>
  <c r="C1128" i="18"/>
  <c r="D623" i="18"/>
  <c r="B747" i="18"/>
  <c r="C1162" i="18"/>
  <c r="B22" i="18"/>
  <c r="D1013" i="18"/>
  <c r="B532" i="18"/>
  <c r="D187" i="18"/>
  <c r="B1866" i="18"/>
  <c r="B29" i="18"/>
  <c r="C2261" i="18"/>
  <c r="C441" i="18"/>
  <c r="C440" i="18"/>
  <c r="C1512" i="18"/>
  <c r="C1524" i="18"/>
  <c r="B961" i="18"/>
  <c r="C1498" i="18"/>
  <c r="D983" i="18"/>
  <c r="C1038" i="18"/>
  <c r="B255" i="18"/>
  <c r="B401" i="18"/>
  <c r="C2384" i="18"/>
  <c r="B864" i="18"/>
  <c r="C2826" i="18"/>
  <c r="B964" i="18"/>
  <c r="C741" i="18"/>
  <c r="C1490" i="18"/>
  <c r="D303" i="18"/>
  <c r="B466" i="18"/>
  <c r="C935" i="18"/>
  <c r="D1161" i="18"/>
  <c r="D587" i="18"/>
  <c r="C1126" i="18"/>
  <c r="B1162" i="18"/>
  <c r="B569" i="18"/>
  <c r="B2785" i="18"/>
  <c r="C218" i="18"/>
  <c r="B101" i="18"/>
  <c r="D893" i="18"/>
  <c r="B2393" i="18"/>
  <c r="B1274" i="18"/>
  <c r="D1100" i="18"/>
  <c r="C446" i="18"/>
  <c r="C843" i="18"/>
  <c r="C2259" i="18"/>
  <c r="C911" i="18"/>
  <c r="D752" i="18"/>
  <c r="C1842" i="18"/>
  <c r="D771" i="18"/>
  <c r="B1089" i="18"/>
  <c r="D1307" i="18"/>
  <c r="C844" i="18"/>
  <c r="D935" i="18"/>
  <c r="C61" i="18"/>
  <c r="D793" i="18"/>
  <c r="C230" i="18"/>
  <c r="B1921" i="18"/>
  <c r="D833" i="18"/>
  <c r="B1021" i="18"/>
  <c r="D1001" i="18"/>
  <c r="C2369" i="18"/>
  <c r="D1190" i="18"/>
  <c r="D469" i="18"/>
  <c r="C2253" i="18"/>
  <c r="B1523" i="18"/>
  <c r="B2426" i="18"/>
  <c r="C1608" i="18"/>
  <c r="C1004" i="18"/>
  <c r="C420" i="18"/>
  <c r="B436" i="18"/>
  <c r="C2664" i="18"/>
  <c r="C720" i="18"/>
  <c r="C827" i="18"/>
  <c r="C1908" i="18"/>
  <c r="B992" i="18"/>
  <c r="B300" i="18"/>
  <c r="B1629" i="18"/>
  <c r="C693" i="18"/>
  <c r="B1822" i="18"/>
  <c r="C851" i="18"/>
  <c r="C2875" i="18"/>
  <c r="C408" i="18"/>
  <c r="B1339" i="18"/>
  <c r="B1000" i="18"/>
  <c r="B758" i="18"/>
  <c r="D670" i="18"/>
  <c r="B1959" i="18"/>
  <c r="B2128" i="18"/>
  <c r="C1977" i="18"/>
  <c r="B943" i="18"/>
  <c r="C1603" i="18"/>
  <c r="C1309" i="18"/>
  <c r="D434" i="18"/>
  <c r="B788" i="18"/>
  <c r="C2286" i="18"/>
  <c r="B1083" i="18"/>
  <c r="D449" i="18"/>
  <c r="C245" i="18"/>
  <c r="B51" i="18"/>
  <c r="B1513" i="18"/>
  <c r="B285" i="18"/>
  <c r="C1040" i="18"/>
  <c r="C1284" i="18"/>
  <c r="C578" i="18"/>
  <c r="D75" i="18"/>
  <c r="C1461" i="18"/>
  <c r="D1266" i="18"/>
  <c r="B353" i="18"/>
  <c r="B940" i="18"/>
  <c r="C699" i="18"/>
  <c r="C1641" i="18"/>
  <c r="D974" i="18"/>
  <c r="B1618" i="18"/>
  <c r="C179" i="18"/>
  <c r="C1051" i="18"/>
  <c r="C890" i="18"/>
  <c r="C781" i="18"/>
  <c r="C1822" i="18"/>
  <c r="B1218" i="18"/>
  <c r="B1435" i="18"/>
  <c r="C608" i="18"/>
  <c r="D639" i="18"/>
  <c r="D350" i="18"/>
  <c r="C473" i="18"/>
  <c r="C1304" i="18"/>
  <c r="C792" i="18"/>
  <c r="B641" i="18"/>
  <c r="C981" i="18"/>
  <c r="B1812" i="18"/>
  <c r="B930" i="18"/>
  <c r="B89" i="18"/>
  <c r="B421" i="18"/>
  <c r="B2669" i="18"/>
  <c r="D1003" i="18"/>
  <c r="B3330" i="18"/>
  <c r="D847" i="18"/>
  <c r="B1252" i="18"/>
  <c r="B2579" i="18"/>
  <c r="C1537" i="18"/>
  <c r="B2344" i="18"/>
  <c r="B648" i="18"/>
  <c r="B1265" i="18"/>
  <c r="B800" i="18"/>
  <c r="D933" i="18"/>
  <c r="C2671" i="18"/>
  <c r="C1949" i="18"/>
  <c r="B820" i="18"/>
  <c r="D582" i="18"/>
  <c r="B3335" i="18"/>
  <c r="B1559" i="18"/>
  <c r="B44" i="18"/>
  <c r="D72" i="18"/>
  <c r="D348" i="18"/>
  <c r="D802" i="18"/>
  <c r="C1039" i="18"/>
  <c r="C1654" i="18"/>
  <c r="C703" i="18"/>
  <c r="D317" i="18"/>
  <c r="C1207" i="18"/>
  <c r="B1899" i="18"/>
  <c r="B1586" i="18"/>
  <c r="B761" i="18"/>
  <c r="D388" i="18"/>
  <c r="D598" i="18"/>
  <c r="B824" i="18"/>
  <c r="D1298" i="18"/>
  <c r="B138" i="18"/>
  <c r="C199" i="18"/>
  <c r="B1159" i="18"/>
  <c r="B411" i="18"/>
  <c r="B482" i="18"/>
  <c r="B706" i="18"/>
  <c r="D1072" i="18"/>
  <c r="B70" i="18"/>
  <c r="B1673" i="18"/>
  <c r="D1140" i="18"/>
  <c r="D357" i="18"/>
  <c r="D1144" i="18"/>
  <c r="B813" i="18"/>
  <c r="D1067" i="18"/>
  <c r="C1327" i="18"/>
  <c r="C938" i="18"/>
  <c r="B562" i="18"/>
  <c r="C1972" i="18"/>
  <c r="C3356" i="18"/>
  <c r="B1989" i="18"/>
  <c r="B1294" i="18"/>
  <c r="C1075" i="18"/>
  <c r="D808" i="18"/>
  <c r="D197" i="18"/>
  <c r="C715" i="18"/>
  <c r="C285" i="18"/>
  <c r="C407" i="18"/>
  <c r="B971" i="18"/>
  <c r="B1313" i="18"/>
  <c r="D358" i="18"/>
  <c r="C1054" i="18"/>
  <c r="C2923" i="18"/>
  <c r="B186" i="18"/>
  <c r="B134" i="18"/>
  <c r="D741" i="18"/>
  <c r="B92" i="18"/>
  <c r="C371" i="18"/>
  <c r="B1263" i="18"/>
  <c r="B485" i="18"/>
  <c r="C597" i="18"/>
  <c r="B874" i="18"/>
  <c r="B2924" i="18"/>
  <c r="C2580" i="18"/>
  <c r="B1804" i="18"/>
  <c r="B2648" i="18"/>
  <c r="C1743" i="18"/>
  <c r="B818" i="18"/>
  <c r="B348" i="18"/>
  <c r="B143" i="18"/>
  <c r="B2774" i="18"/>
  <c r="B1550" i="18"/>
  <c r="C2903" i="18"/>
  <c r="B2801" i="18"/>
  <c r="C3501" i="18"/>
  <c r="D35" i="18"/>
  <c r="B254" i="18"/>
  <c r="C864" i="18"/>
  <c r="B2521" i="18"/>
  <c r="B447" i="18"/>
  <c r="D66" i="18"/>
  <c r="B1620" i="18"/>
  <c r="B514" i="18"/>
  <c r="D1216" i="18"/>
  <c r="B1351" i="18"/>
  <c r="B672" i="18"/>
  <c r="B2177" i="18"/>
  <c r="B1598" i="18"/>
  <c r="D1291" i="18"/>
  <c r="D55" i="18"/>
  <c r="B86" i="18"/>
  <c r="B2460" i="18"/>
  <c r="B194" i="18"/>
  <c r="C1077" i="18"/>
  <c r="B327" i="18"/>
  <c r="D50" i="18"/>
  <c r="C1488" i="18"/>
  <c r="C1130" i="18"/>
  <c r="B1092" i="18"/>
  <c r="C1184" i="18"/>
  <c r="D378" i="18"/>
  <c r="C621" i="18"/>
  <c r="C590" i="18"/>
  <c r="B425" i="18"/>
  <c r="B2214" i="18"/>
  <c r="D957" i="18"/>
  <c r="B1476" i="18"/>
  <c r="C684" i="18"/>
  <c r="B1860" i="18"/>
  <c r="B1120" i="18"/>
  <c r="C1534" i="18"/>
  <c r="D78" i="18"/>
  <c r="D625" i="18"/>
  <c r="C3026" i="18"/>
  <c r="D1179" i="18"/>
  <c r="B24" i="18"/>
  <c r="C1064" i="18"/>
  <c r="B45" i="18"/>
  <c r="B2828" i="18"/>
  <c r="D1149" i="18"/>
  <c r="B165" i="18"/>
  <c r="C3039" i="18"/>
  <c r="B1635" i="18"/>
  <c r="C1817" i="18"/>
  <c r="C859" i="18"/>
  <c r="C258" i="18"/>
  <c r="D858" i="18"/>
  <c r="C1313" i="18"/>
  <c r="D1202" i="18"/>
  <c r="D669" i="18"/>
  <c r="B374" i="18"/>
  <c r="C973" i="18"/>
  <c r="B796" i="18"/>
  <c r="D971" i="18"/>
  <c r="B27" i="18"/>
  <c r="B801" i="18"/>
  <c r="D186" i="18"/>
  <c r="B1238" i="18"/>
  <c r="B2076" i="18"/>
  <c r="C1912" i="18"/>
  <c r="C472" i="18"/>
  <c r="D751" i="18"/>
  <c r="D1110" i="18"/>
  <c r="C2039" i="18"/>
  <c r="D1034" i="18"/>
  <c r="B226" i="18"/>
  <c r="C607" i="18"/>
  <c r="C1737" i="18"/>
  <c r="B995" i="18"/>
  <c r="B3414" i="18"/>
  <c r="B360" i="18"/>
  <c r="D60" i="18"/>
  <c r="B745" i="18"/>
  <c r="D63" i="18"/>
  <c r="C816" i="18"/>
  <c r="B1421" i="18"/>
  <c r="D246" i="18"/>
  <c r="B3529" i="18"/>
  <c r="C2127" i="18"/>
  <c r="D689" i="18"/>
  <c r="D613" i="18"/>
  <c r="D1099" i="18"/>
  <c r="B184" i="18"/>
  <c r="D756" i="18"/>
  <c r="B1627" i="18"/>
  <c r="B1853" i="18"/>
  <c r="C1192" i="18"/>
  <c r="B1766" i="18"/>
  <c r="C930" i="18"/>
  <c r="C691" i="18"/>
  <c r="B1037" i="18"/>
  <c r="C721" i="18"/>
  <c r="B685" i="18"/>
  <c r="B2487" i="18"/>
  <c r="D706" i="18"/>
  <c r="B2194" i="18"/>
  <c r="B1670" i="18"/>
  <c r="C213" i="18"/>
  <c r="C358" i="18"/>
  <c r="C885" i="18"/>
  <c r="C391" i="18"/>
  <c r="C1754" i="18"/>
  <c r="D585" i="18"/>
  <c r="B149" i="18"/>
  <c r="D253" i="18"/>
  <c r="C427" i="18"/>
  <c r="C740" i="18"/>
  <c r="B871" i="18"/>
  <c r="B1551" i="18"/>
  <c r="C698" i="18"/>
  <c r="C256" i="18"/>
  <c r="D1077" i="18"/>
  <c r="C817" i="18"/>
  <c r="C2602" i="18"/>
  <c r="B1286" i="18"/>
  <c r="B1735" i="18"/>
  <c r="C329" i="18"/>
  <c r="B628" i="18"/>
  <c r="B3695" i="18"/>
  <c r="C2890" i="18"/>
  <c r="B1461" i="18"/>
  <c r="C1353" i="18"/>
  <c r="D1250" i="18"/>
  <c r="D289" i="18"/>
  <c r="C3140" i="18"/>
  <c r="C3193" i="18"/>
  <c r="C2281" i="18"/>
  <c r="C3543" i="18"/>
  <c r="B1481" i="18"/>
  <c r="C2404" i="18"/>
  <c r="B2474" i="18"/>
  <c r="D377" i="18"/>
  <c r="C1783" i="18"/>
  <c r="C1484" i="18"/>
  <c r="D320" i="18"/>
  <c r="D943" i="18"/>
  <c r="B359" i="18"/>
  <c r="B502" i="18"/>
  <c r="B1686" i="18"/>
  <c r="C2268" i="18"/>
  <c r="D953" i="18"/>
  <c r="D732" i="18"/>
  <c r="B275" i="18"/>
  <c r="B73" i="18"/>
  <c r="D653" i="18"/>
  <c r="C1596" i="18"/>
  <c r="C664" i="18"/>
  <c r="B976" i="18"/>
  <c r="B1119" i="18"/>
  <c r="B713" i="18"/>
  <c r="B496" i="18"/>
  <c r="D374" i="18"/>
  <c r="C2788" i="18"/>
  <c r="C1333" i="18"/>
  <c r="B367" i="18"/>
  <c r="B236" i="18"/>
  <c r="C239" i="18"/>
  <c r="B30" i="18"/>
  <c r="D287" i="18"/>
  <c r="D605" i="18"/>
  <c r="B444" i="18"/>
  <c r="B893" i="18"/>
  <c r="D496" i="18"/>
  <c r="C3407" i="18"/>
  <c r="D970" i="18"/>
  <c r="D326" i="18"/>
  <c r="D906" i="18"/>
  <c r="C1194" i="18"/>
  <c r="B2380" i="18"/>
  <c r="B241" i="18"/>
  <c r="B897" i="18"/>
  <c r="D636" i="18"/>
  <c r="B1977" i="18"/>
  <c r="B1961" i="18"/>
  <c r="B1126" i="18"/>
  <c r="C50" i="18"/>
  <c r="D1195" i="18"/>
  <c r="D659" i="18"/>
  <c r="B414" i="18"/>
  <c r="B1226" i="18"/>
  <c r="D1090" i="18"/>
  <c r="C364" i="18"/>
  <c r="C1209" i="18"/>
  <c r="B608" i="18"/>
  <c r="B23" i="18"/>
  <c r="C1270" i="18"/>
  <c r="B58" i="18"/>
  <c r="D304" i="18"/>
  <c r="C875" i="18"/>
  <c r="D1153" i="18"/>
  <c r="C1746" i="18"/>
  <c r="B339" i="18"/>
  <c r="B887" i="18"/>
  <c r="B773" i="18"/>
  <c r="B160" i="18"/>
  <c r="B770" i="18"/>
  <c r="B549" i="18"/>
  <c r="B1071" i="18"/>
  <c r="B256" i="18"/>
  <c r="D365" i="18"/>
  <c r="B1102" i="18"/>
  <c r="D837" i="18"/>
  <c r="B375" i="18"/>
  <c r="B1145" i="18"/>
  <c r="B2093" i="18"/>
  <c r="C682" i="18"/>
  <c r="B955" i="18"/>
  <c r="D787" i="18"/>
  <c r="C1108" i="18"/>
  <c r="D714" i="18"/>
  <c r="C2589" i="18"/>
  <c r="B54" i="18"/>
  <c r="C958" i="18"/>
  <c r="B603" i="18"/>
  <c r="B2439" i="18"/>
  <c r="C671" i="18"/>
  <c r="C753" i="18"/>
  <c r="B1623" i="18"/>
  <c r="C1649" i="18"/>
  <c r="D584" i="18"/>
  <c r="C900" i="18"/>
  <c r="C659" i="18"/>
  <c r="C47" i="18"/>
  <c r="D1063" i="18"/>
  <c r="C3487" i="18"/>
  <c r="D1000" i="18"/>
  <c r="B1308" i="18"/>
  <c r="C581" i="18"/>
  <c r="C3148" i="18"/>
  <c r="B467" i="18"/>
  <c r="C833" i="18"/>
  <c r="B1207" i="18"/>
  <c r="C636" i="18"/>
  <c r="C1579" i="18"/>
  <c r="C643" i="18"/>
  <c r="C730" i="18"/>
  <c r="B199" i="18"/>
  <c r="D657" i="18"/>
  <c r="C2174" i="18"/>
  <c r="B1694" i="18"/>
  <c r="B1018" i="18"/>
  <c r="C1720" i="18"/>
  <c r="B805" i="18"/>
  <c r="C3006" i="18"/>
  <c r="B862" i="18"/>
  <c r="C3105" i="18"/>
  <c r="C1520" i="18"/>
  <c r="B917" i="18"/>
  <c r="D747" i="18"/>
  <c r="C2015" i="18"/>
  <c r="B2138" i="18"/>
  <c r="B311" i="18"/>
  <c r="C359" i="18"/>
  <c r="B2444" i="18"/>
  <c r="B428" i="18"/>
  <c r="B2868" i="18"/>
  <c r="C823" i="18"/>
  <c r="C1336" i="18"/>
  <c r="B610" i="18"/>
  <c r="B2670" i="18"/>
  <c r="B1273" i="18"/>
  <c r="B316" i="18"/>
  <c r="D707" i="18"/>
  <c r="B1034" i="18"/>
  <c r="D1142" i="18"/>
  <c r="C933" i="18"/>
  <c r="B618" i="18"/>
  <c r="C1139" i="18"/>
  <c r="C38" i="18"/>
  <c r="D1197" i="18"/>
  <c r="C2484" i="18"/>
  <c r="B772" i="18"/>
  <c r="C3428" i="18"/>
  <c r="B2274" i="18"/>
  <c r="C2128" i="18"/>
  <c r="B768" i="18"/>
  <c r="D254" i="18"/>
  <c r="B3349" i="18"/>
  <c r="D1032" i="18"/>
  <c r="B620" i="18"/>
  <c r="D266" i="18"/>
  <c r="D1111" i="18"/>
  <c r="B488" i="18"/>
  <c r="C3238" i="18"/>
  <c r="B531" i="18"/>
  <c r="C278" i="18"/>
  <c r="D1011" i="18"/>
  <c r="C429" i="18"/>
  <c r="C1680" i="18"/>
  <c r="D1246" i="18"/>
  <c r="C3475" i="18"/>
  <c r="D690" i="18"/>
  <c r="D666" i="18"/>
  <c r="B2652" i="18"/>
  <c r="C2396" i="18"/>
  <c r="C860" i="18"/>
  <c r="B2896" i="18"/>
  <c r="B1778" i="18"/>
  <c r="B2611" i="18"/>
  <c r="B131" i="18"/>
  <c r="B221" i="18"/>
  <c r="D200" i="18"/>
  <c r="B997" i="18"/>
  <c r="B586" i="18"/>
  <c r="C1860" i="18"/>
  <c r="C662" i="18"/>
  <c r="D229" i="18"/>
  <c r="C1337" i="18"/>
  <c r="D643" i="18"/>
  <c r="C288" i="18"/>
  <c r="B3085" i="18"/>
  <c r="B154" i="18"/>
  <c r="C194" i="18"/>
  <c r="B69" i="18"/>
  <c r="C2176" i="18"/>
  <c r="B1095" i="18"/>
  <c r="D839" i="18"/>
  <c r="B1284" i="18"/>
  <c r="C1727" i="18"/>
  <c r="D988" i="18"/>
  <c r="B1534" i="18"/>
  <c r="C924" i="18"/>
  <c r="B1634" i="18"/>
  <c r="C54" i="18"/>
  <c r="C2306" i="18"/>
  <c r="C914" i="18"/>
  <c r="D792" i="18"/>
  <c r="B323" i="18"/>
  <c r="B2624" i="18"/>
  <c r="C2958" i="18"/>
  <c r="C2657" i="18"/>
  <c r="B9" i="18"/>
  <c r="B20" i="18"/>
  <c r="C2464" i="18"/>
  <c r="C1639" i="18"/>
  <c r="B3431" i="18"/>
  <c r="B3235" i="18"/>
  <c r="C2672" i="18"/>
  <c r="B650" i="18"/>
  <c r="B379" i="18"/>
  <c r="C479" i="18"/>
  <c r="D960" i="18"/>
  <c r="D769" i="18"/>
  <c r="B2529" i="18"/>
  <c r="B2851" i="18"/>
  <c r="C824" i="18"/>
  <c r="C1483" i="18"/>
  <c r="C771" i="18"/>
  <c r="D640" i="18"/>
  <c r="B16" i="18"/>
  <c r="B79" i="18"/>
  <c r="B276" i="18"/>
  <c r="C762" i="18"/>
  <c r="C511" i="18"/>
  <c r="B479" i="18"/>
  <c r="B1835" i="18"/>
  <c r="B2178" i="18"/>
  <c r="C1966" i="18"/>
  <c r="B1923" i="18"/>
  <c r="C3056" i="18"/>
  <c r="C1839" i="18"/>
  <c r="C2185" i="18"/>
  <c r="D476" i="18"/>
  <c r="D785" i="18"/>
  <c r="B376" i="18"/>
  <c r="B1754" i="18"/>
  <c r="B1097" i="18"/>
  <c r="C893" i="18"/>
  <c r="D355" i="18"/>
  <c r="B822" i="18"/>
  <c r="C2532" i="18"/>
  <c r="C350" i="18"/>
  <c r="B1557" i="18"/>
  <c r="D1302" i="18"/>
  <c r="B1588" i="18"/>
  <c r="D942" i="18"/>
  <c r="C1443" i="18"/>
  <c r="D641" i="18"/>
  <c r="C2686" i="18"/>
  <c r="C340" i="18"/>
  <c r="D256" i="18"/>
  <c r="C785" i="18"/>
  <c r="C324" i="18"/>
  <c r="C2233" i="18"/>
  <c r="C3507" i="18"/>
  <c r="B625" i="18"/>
  <c r="B2211" i="18"/>
  <c r="C2415" i="18"/>
  <c r="C1614" i="18"/>
  <c r="D213" i="18"/>
  <c r="C692" i="18"/>
  <c r="C1045" i="18"/>
  <c r="C1413" i="18"/>
  <c r="D884" i="18"/>
  <c r="C3231" i="18"/>
  <c r="D204" i="18"/>
  <c r="D1194" i="18"/>
  <c r="B2552" i="18"/>
  <c r="B1970" i="18"/>
  <c r="D1175" i="18"/>
  <c r="C2100" i="18"/>
  <c r="D406" i="18"/>
  <c r="C208" i="18"/>
  <c r="C2207" i="18"/>
  <c r="C1225" i="18"/>
  <c r="C625" i="18"/>
  <c r="C197" i="18"/>
  <c r="D965" i="18"/>
  <c r="C757" i="18"/>
  <c r="B133" i="18"/>
  <c r="B1289" i="18"/>
  <c r="D209" i="18"/>
  <c r="D263" i="18"/>
  <c r="C58" i="18"/>
  <c r="B1082" i="18"/>
  <c r="D261" i="18"/>
  <c r="B660" i="18"/>
  <c r="D482" i="18"/>
  <c r="C2807" i="18"/>
  <c r="D313" i="18"/>
  <c r="D32" i="18"/>
  <c r="D431" i="18"/>
  <c r="C836" i="18"/>
  <c r="B2405" i="18"/>
  <c r="B885" i="18"/>
  <c r="B1459" i="18"/>
  <c r="B2414" i="18"/>
  <c r="B2797" i="18"/>
  <c r="D490" i="18"/>
  <c r="B1039" i="18"/>
  <c r="C572" i="18"/>
  <c r="C1990" i="18"/>
  <c r="D77" i="18"/>
  <c r="C2332" i="18"/>
  <c r="C286" i="18"/>
  <c r="C1380" i="18"/>
  <c r="C809" i="18"/>
  <c r="B563" i="18"/>
  <c r="C2135" i="18"/>
  <c r="C1435" i="18"/>
  <c r="B859" i="18"/>
  <c r="C1558" i="18"/>
  <c r="C1436" i="18"/>
  <c r="C1172" i="18"/>
  <c r="C1460" i="18"/>
  <c r="B2505" i="18"/>
  <c r="D626" i="18"/>
  <c r="B96" i="18"/>
  <c r="C977" i="18"/>
  <c r="B1106" i="18"/>
  <c r="B10" i="18"/>
  <c r="D1225" i="18"/>
  <c r="B3301" i="18"/>
  <c r="B18" i="18"/>
  <c r="B2548" i="18"/>
  <c r="D649" i="18"/>
  <c r="C2639" i="18"/>
  <c r="D1042" i="18"/>
  <c r="B1158" i="18"/>
  <c r="B1429" i="18"/>
  <c r="D642" i="18"/>
  <c r="C745" i="18"/>
  <c r="D251" i="18"/>
  <c r="D401" i="18"/>
  <c r="C992" i="18"/>
  <c r="B599" i="18"/>
  <c r="B574" i="18"/>
  <c r="C1363" i="18"/>
  <c r="C375" i="18"/>
  <c r="B1066" i="18"/>
  <c r="B1458" i="18"/>
  <c r="B1298" i="18"/>
  <c r="D232" i="18"/>
  <c r="B1810" i="18"/>
  <c r="D805" i="18"/>
  <c r="B2962" i="18"/>
  <c r="B949" i="18"/>
  <c r="B403" i="18"/>
  <c r="B1748" i="18"/>
  <c r="D428" i="18"/>
  <c r="B593" i="18"/>
  <c r="D461" i="18"/>
  <c r="B1352" i="18"/>
  <c r="C2216" i="18"/>
  <c r="B814" i="18"/>
  <c r="B689" i="18"/>
  <c r="B3232" i="18"/>
  <c r="B209" i="18"/>
  <c r="C1031" i="18"/>
  <c r="B1007" i="18"/>
  <c r="C880" i="18"/>
  <c r="B1452" i="18"/>
  <c r="D46" i="18"/>
  <c r="B578" i="18"/>
  <c r="B1511" i="18"/>
  <c r="C1823" i="18"/>
  <c r="D65" i="18"/>
  <c r="B1723" i="18"/>
  <c r="B1908" i="18"/>
  <c r="C1331" i="18"/>
  <c r="D315" i="18"/>
  <c r="B391" i="18"/>
  <c r="B823" i="18"/>
  <c r="C635" i="18"/>
  <c r="C1027" i="18"/>
  <c r="C808" i="18"/>
  <c r="D249" i="18"/>
  <c r="C1293" i="18"/>
  <c r="C769" i="18"/>
  <c r="B2694" i="18"/>
  <c r="D655" i="18"/>
  <c r="B120" i="18"/>
  <c r="B2824" i="18"/>
  <c r="B2136" i="18"/>
  <c r="C1588" i="18"/>
  <c r="C869" i="18"/>
  <c r="B257" i="18"/>
  <c r="C430" i="18"/>
  <c r="C593" i="18"/>
  <c r="B104" i="18"/>
  <c r="B157" i="18"/>
  <c r="C1178" i="18"/>
  <c r="C2455" i="18"/>
  <c r="B1302" i="18"/>
  <c r="B2370" i="18"/>
  <c r="C338" i="18"/>
  <c r="B128" i="18"/>
  <c r="C2251" i="18"/>
  <c r="D629" i="18"/>
  <c r="B2466" i="18"/>
  <c r="D996" i="18"/>
  <c r="C1069" i="18"/>
  <c r="C772" i="18"/>
  <c r="D487" i="18"/>
  <c r="C2594" i="18"/>
  <c r="C2279" i="18"/>
  <c r="C1367" i="18"/>
  <c r="B2291" i="18"/>
  <c r="C1700" i="18"/>
  <c r="C991" i="18"/>
  <c r="D475" i="18"/>
  <c r="B382" i="18"/>
  <c r="C388" i="18"/>
  <c r="D1010" i="18"/>
  <c r="B1519" i="18"/>
  <c r="B1807" i="18"/>
  <c r="B1857" i="18"/>
  <c r="B755" i="18"/>
  <c r="D795" i="18"/>
  <c r="C1686" i="18"/>
  <c r="D440" i="18"/>
  <c r="B1116" i="18"/>
  <c r="D1206" i="18"/>
  <c r="B973" i="18"/>
  <c r="C1236" i="18"/>
  <c r="C184" i="18"/>
  <c r="B1259" i="18"/>
  <c r="D1041" i="18"/>
  <c r="D1120" i="18"/>
  <c r="B2629" i="18"/>
  <c r="B2745" i="18"/>
  <c r="C2644" i="18"/>
  <c r="B2468" i="18"/>
  <c r="B49" i="18"/>
  <c r="C1696" i="18"/>
  <c r="C2370" i="18"/>
  <c r="B1090" i="18"/>
  <c r="B1335" i="18"/>
  <c r="D885" i="18"/>
  <c r="C2486" i="18"/>
  <c r="C1446" i="18"/>
  <c r="C1430" i="18"/>
  <c r="C3286" i="18"/>
  <c r="D290" i="18"/>
  <c r="C2944" i="18"/>
  <c r="B3626" i="18"/>
  <c r="C2357" i="18"/>
  <c r="D1080" i="18"/>
  <c r="B1846" i="18"/>
  <c r="D208" i="18"/>
  <c r="B60" i="18"/>
  <c r="C1752" i="18"/>
  <c r="C2530" i="18"/>
  <c r="D823" i="18"/>
  <c r="B1330" i="18"/>
  <c r="D1046" i="18"/>
  <c r="C1898" i="18"/>
  <c r="B2401" i="18"/>
  <c r="B435" i="18"/>
  <c r="D467" i="18"/>
  <c r="C2240" i="18"/>
  <c r="C402" i="18"/>
  <c r="C2016" i="18"/>
  <c r="B384" i="18"/>
  <c r="C754" i="18"/>
  <c r="C1104" i="18"/>
  <c r="C1173" i="18"/>
  <c r="B696" i="18"/>
  <c r="B1048" i="18"/>
  <c r="C1788" i="18"/>
  <c r="C3663" i="18"/>
  <c r="B3683" i="18"/>
  <c r="D41" i="18"/>
  <c r="D1255" i="18"/>
  <c r="D1078" i="18"/>
  <c r="C948" i="18"/>
  <c r="C35" i="18"/>
  <c r="C1933" i="18"/>
  <c r="D578" i="18"/>
  <c r="B2277" i="18"/>
  <c r="B43" i="18"/>
  <c r="D726" i="18"/>
  <c r="C2553" i="18"/>
  <c r="B292" i="18"/>
  <c r="C193" i="18"/>
  <c r="C368" i="18"/>
  <c r="B1363" i="18"/>
  <c r="B2085" i="18"/>
  <c r="D362" i="18"/>
  <c r="B1099" i="18"/>
  <c r="B3394" i="18"/>
  <c r="B2472" i="18"/>
  <c r="C415" i="18"/>
  <c r="D594" i="18"/>
  <c r="C2038" i="18"/>
  <c r="D581" i="18"/>
  <c r="C747" i="18"/>
  <c r="D574" i="18"/>
  <c r="C803" i="18"/>
  <c r="B2769" i="18"/>
  <c r="D316" i="18"/>
  <c r="D407" i="18"/>
  <c r="D414" i="18"/>
  <c r="D278" i="18"/>
  <c r="C2052" i="18"/>
  <c r="D993" i="18"/>
  <c r="B1707" i="18"/>
  <c r="B970" i="18"/>
  <c r="D651" i="18"/>
  <c r="B471" i="18"/>
  <c r="B33" i="18"/>
  <c r="C1935" i="18"/>
  <c r="B1843" i="18"/>
  <c r="D786" i="18"/>
  <c r="B2655" i="18"/>
  <c r="B1364" i="18"/>
  <c r="C2521" i="18"/>
  <c r="C2862" i="18"/>
  <c r="D372" i="18"/>
  <c r="C3561" i="18"/>
  <c r="C1260" i="18"/>
  <c r="C424" i="18"/>
  <c r="C710" i="18"/>
  <c r="D336" i="18"/>
  <c r="D347" i="18"/>
  <c r="C200" i="18"/>
  <c r="C1094" i="18"/>
  <c r="D619" i="18"/>
  <c r="B1075" i="18"/>
  <c r="C2074" i="18"/>
  <c r="C802" i="18"/>
  <c r="D506" i="18"/>
  <c r="C1274" i="18"/>
  <c r="D308" i="18"/>
  <c r="C2555" i="18"/>
  <c r="C2977" i="18"/>
  <c r="C2197" i="18"/>
  <c r="D780" i="18"/>
  <c r="C951" i="18"/>
  <c r="C595" i="18"/>
  <c r="B480" i="18"/>
  <c r="B3156" i="18"/>
  <c r="C1117" i="18"/>
  <c r="B1799" i="18"/>
  <c r="C863" i="18"/>
  <c r="B759" i="18"/>
  <c r="D47" i="18"/>
  <c r="C1422" i="18"/>
  <c r="C619" i="18"/>
  <c r="B944" i="18"/>
  <c r="B669" i="18"/>
  <c r="C1109" i="18"/>
  <c r="C216" i="18"/>
  <c r="D1081" i="18"/>
  <c r="C2059" i="18"/>
  <c r="B1478" i="18"/>
  <c r="B1206" i="18"/>
  <c r="B987" i="18"/>
  <c r="B130" i="18"/>
  <c r="B7" i="18"/>
  <c r="C1095" i="18"/>
  <c r="B1338" i="18"/>
  <c r="C339" i="18"/>
  <c r="D285" i="18"/>
  <c r="C2295" i="18"/>
  <c r="D203" i="18"/>
  <c r="C3310" i="18"/>
  <c r="C3263" i="18"/>
  <c r="B222" i="18"/>
  <c r="D725" i="18"/>
  <c r="C2707" i="18"/>
  <c r="C3146" i="18"/>
  <c r="C1148" i="18"/>
  <c r="B3393" i="18"/>
  <c r="B3696" i="18"/>
  <c r="B1616" i="18"/>
  <c r="D1155" i="18"/>
  <c r="D1297" i="18"/>
  <c r="D1087" i="18"/>
  <c r="B354" i="18"/>
  <c r="C1301" i="18"/>
  <c r="D1135" i="18"/>
  <c r="B749" i="18"/>
  <c r="B2633" i="18"/>
  <c r="B460" i="18"/>
  <c r="D184" i="18"/>
  <c r="B396" i="18"/>
  <c r="C214" i="18"/>
  <c r="B1131" i="18"/>
  <c r="C1220" i="18"/>
  <c r="B3507" i="18"/>
  <c r="B3552" i="18"/>
  <c r="C3609" i="18"/>
  <c r="D940" i="18"/>
  <c r="C385" i="18"/>
  <c r="C2178" i="18"/>
  <c r="B543" i="18"/>
  <c r="C1444" i="18"/>
  <c r="D1274" i="18"/>
  <c r="B1605" i="18"/>
  <c r="C1263" i="18"/>
  <c r="B224" i="18"/>
  <c r="D1265" i="18"/>
  <c r="C1384" i="18"/>
  <c r="C603" i="18"/>
  <c r="C1243" i="18"/>
  <c r="B1437" i="18"/>
  <c r="C1023" i="18"/>
  <c r="D1200" i="18"/>
  <c r="C1264" i="18"/>
  <c r="D1073" i="18"/>
  <c r="D1043" i="18"/>
  <c r="C2722" i="18"/>
  <c r="B1485" i="18"/>
  <c r="B573" i="18"/>
  <c r="C2364" i="18"/>
  <c r="C1847" i="18"/>
  <c r="B3130" i="18"/>
  <c r="C1968" i="18"/>
  <c r="B239" i="18"/>
  <c r="B1809" i="18"/>
  <c r="B280" i="18"/>
  <c r="C953" i="18"/>
  <c r="B2798" i="18"/>
  <c r="B1371" i="18"/>
  <c r="B1444" i="18"/>
  <c r="C1212" i="18"/>
  <c r="B1105" i="18"/>
  <c r="B519" i="18"/>
  <c r="B2869" i="18"/>
  <c r="B1204" i="18"/>
  <c r="D366" i="18"/>
  <c r="C2305" i="18"/>
  <c r="C226" i="18"/>
  <c r="D230" i="18"/>
  <c r="C70" i="18"/>
  <c r="B423" i="18"/>
  <c r="B1379" i="18"/>
  <c r="C3406" i="18"/>
  <c r="B301" i="18"/>
  <c r="B3531" i="18"/>
  <c r="B1133" i="18"/>
  <c r="D703" i="18"/>
  <c r="C1485" i="18"/>
  <c r="C311" i="18"/>
  <c r="B863" i="18"/>
  <c r="C899" i="18"/>
  <c r="B3566" i="18"/>
  <c r="B819" i="18"/>
  <c r="B697" i="18"/>
  <c r="B183" i="18"/>
  <c r="C1294" i="18"/>
  <c r="D424" i="18"/>
  <c r="D223" i="18"/>
  <c r="D473" i="18"/>
  <c r="C2351" i="18"/>
  <c r="B1054" i="18"/>
  <c r="C702" i="18"/>
  <c r="D360" i="18"/>
  <c r="B317" i="18"/>
  <c r="C1689" i="18"/>
  <c r="B1793" i="18"/>
  <c r="C2547" i="18"/>
  <c r="B1675" i="18"/>
  <c r="B605" i="18"/>
  <c r="C183" i="18"/>
  <c r="C925" i="18"/>
  <c r="D840" i="18"/>
  <c r="C1465" i="18"/>
  <c r="D630" i="18"/>
  <c r="C1705" i="18"/>
  <c r="C2024" i="18"/>
  <c r="C831" i="18"/>
  <c r="D964" i="18"/>
  <c r="B208" i="18"/>
  <c r="B109" i="18"/>
  <c r="D705" i="18"/>
  <c r="D857" i="18"/>
  <c r="C704" i="18"/>
  <c r="C236" i="18"/>
  <c r="B172" i="18"/>
  <c r="C2447" i="18"/>
  <c r="B1591" i="18"/>
  <c r="D182" i="18"/>
  <c r="C207" i="18"/>
  <c r="C2611" i="18"/>
  <c r="C1489" i="18"/>
  <c r="C397" i="18"/>
  <c r="D829" i="18"/>
  <c r="C292" i="18"/>
  <c r="C481" i="18"/>
  <c r="B678" i="18"/>
  <c r="B565" i="18"/>
  <c r="B3263" i="18"/>
  <c r="D1076" i="18"/>
  <c r="B2486" i="18"/>
  <c r="C3597" i="18"/>
  <c r="C814" i="18"/>
  <c r="C265" i="18"/>
  <c r="B1346" i="18"/>
  <c r="B3274" i="18"/>
  <c r="B2096" i="18"/>
  <c r="D1138" i="18"/>
  <c r="D620" i="18"/>
  <c r="D42" i="18"/>
  <c r="B2292" i="18"/>
  <c r="B2325" i="18"/>
  <c r="C1017" i="18"/>
  <c r="B1076" i="18"/>
  <c r="C694" i="18"/>
  <c r="B114" i="18"/>
  <c r="C1668" i="18"/>
  <c r="C1146" i="18"/>
  <c r="D814" i="18"/>
  <c r="D736" i="18"/>
  <c r="C1081" i="18"/>
  <c r="D492" i="18"/>
  <c r="B2504" i="18"/>
  <c r="B244" i="18"/>
  <c r="C2037" i="18"/>
  <c r="B657" i="18"/>
  <c r="D912" i="18"/>
  <c r="D597" i="18"/>
  <c r="D328" i="18"/>
  <c r="B1564" i="18"/>
  <c r="C587" i="18"/>
  <c r="C1346" i="18"/>
  <c r="B725" i="18"/>
  <c r="D577" i="18"/>
  <c r="C1514" i="18"/>
  <c r="C1627" i="18"/>
  <c r="C1942" i="18"/>
  <c r="C1240" i="18"/>
  <c r="B72" i="18"/>
  <c r="B1552" i="18"/>
  <c r="C29" i="18"/>
  <c r="B649" i="18"/>
  <c r="D809" i="18"/>
  <c r="B1301" i="18"/>
  <c r="B907" i="18"/>
  <c r="C181" i="18"/>
  <c r="D870" i="18"/>
  <c r="D1245" i="18"/>
  <c r="D867" i="18"/>
  <c r="B1086" i="18"/>
  <c r="B363" i="18"/>
  <c r="B3006" i="18"/>
  <c r="B1729" i="18"/>
  <c r="B1503" i="18"/>
  <c r="C439" i="18"/>
  <c r="D1311" i="18"/>
  <c r="C1100" i="18"/>
  <c r="D818" i="18"/>
  <c r="B344" i="18"/>
  <c r="B922" i="18"/>
  <c r="C773" i="18"/>
  <c r="C1645" i="18"/>
  <c r="C418" i="18"/>
  <c r="D1048" i="18"/>
  <c r="D796" i="18"/>
  <c r="C2587" i="18"/>
  <c r="C232" i="18"/>
  <c r="D718" i="18"/>
  <c r="C2763" i="18"/>
  <c r="C270" i="18"/>
  <c r="B2343" i="18"/>
  <c r="D420" i="18"/>
  <c r="D860" i="18"/>
  <c r="B1168" i="18"/>
  <c r="B3131" i="18"/>
  <c r="B821" i="18"/>
  <c r="B665" i="18"/>
  <c r="C2745" i="18"/>
  <c r="B809" i="18"/>
  <c r="C848" i="18"/>
  <c r="C1135" i="18"/>
  <c r="C333" i="18"/>
  <c r="B2040" i="18"/>
  <c r="B711" i="18"/>
  <c r="C3510" i="18"/>
  <c r="C374" i="18"/>
  <c r="D952" i="18"/>
  <c r="D1118" i="18"/>
  <c r="C3574" i="18"/>
  <c r="C2513" i="18"/>
  <c r="D834" i="18"/>
  <c r="C2423" i="18"/>
  <c r="B445" i="18"/>
  <c r="D801" i="18"/>
  <c r="C1749" i="18"/>
  <c r="C327" i="18"/>
  <c r="B357" i="18"/>
  <c r="C1058" i="18"/>
  <c r="B951" i="18"/>
  <c r="D1273" i="18"/>
  <c r="C1205" i="18"/>
  <c r="C3517" i="18"/>
  <c r="C1131" i="18"/>
  <c r="B1391" i="18"/>
  <c r="B2750" i="18"/>
  <c r="B486" i="18"/>
  <c r="C963" i="18"/>
  <c r="C1223" i="18"/>
  <c r="C442" i="18"/>
  <c r="C1401" i="18"/>
  <c r="B1797" i="18"/>
  <c r="C1525" i="18"/>
  <c r="B1329" i="18"/>
  <c r="D708" i="18"/>
  <c r="C3559" i="18"/>
  <c r="B91" i="18"/>
  <c r="B2281" i="18"/>
  <c r="B1043" i="18"/>
  <c r="C1322" i="18"/>
  <c r="B90" i="18"/>
  <c r="B3260" i="18"/>
  <c r="D928" i="18"/>
  <c r="C1717" i="18"/>
  <c r="C2249" i="18"/>
  <c r="C2341" i="18"/>
  <c r="B1486" i="18"/>
  <c r="C2540" i="18"/>
  <c r="C1996" i="18"/>
  <c r="C1195" i="18"/>
  <c r="B2144" i="18"/>
  <c r="C1702" i="18"/>
  <c r="C1029" i="18"/>
  <c r="D188" i="18"/>
  <c r="B733" i="18"/>
  <c r="B227" i="18"/>
  <c r="C1704" i="18"/>
  <c r="B1240" i="18"/>
  <c r="C1629" i="18"/>
  <c r="B3691" i="18"/>
  <c r="C665" i="18"/>
  <c r="C27" i="18"/>
  <c r="D442" i="18"/>
  <c r="B1247" i="18"/>
  <c r="B767" i="18"/>
  <c r="B2176" i="18"/>
  <c r="C1170" i="18"/>
  <c r="C2045" i="18"/>
  <c r="B1157" i="18"/>
  <c r="D617" i="18"/>
  <c r="B2265" i="18"/>
  <c r="B902" i="18"/>
  <c r="D595" i="18"/>
  <c r="C1060" i="18"/>
  <c r="D1162" i="18"/>
  <c r="C2118" i="18"/>
  <c r="C3650" i="18"/>
  <c r="B493" i="18"/>
  <c r="B252" i="18"/>
  <c r="D1152" i="18"/>
  <c r="B2397" i="18"/>
  <c r="D376" i="18"/>
  <c r="B1450" i="18"/>
  <c r="D1178" i="18"/>
  <c r="D1226" i="18"/>
  <c r="B1148" i="18"/>
  <c r="C3348" i="18"/>
  <c r="B225" i="18"/>
  <c r="D228" i="18"/>
  <c r="D321" i="18"/>
  <c r="B3339" i="18"/>
  <c r="C2421" i="18"/>
  <c r="B1610" i="18"/>
  <c r="B729" i="18"/>
  <c r="B2489" i="18"/>
  <c r="C330" i="18"/>
  <c r="D259" i="18"/>
  <c r="C3359" i="18"/>
  <c r="C1528" i="18"/>
  <c r="C697" i="18"/>
  <c r="B1044" i="18"/>
  <c r="C323" i="18"/>
  <c r="B655" i="18"/>
  <c r="B3594" i="18"/>
  <c r="B1876" i="18"/>
  <c r="C2063" i="18"/>
  <c r="C936" i="18"/>
  <c r="C457" i="18"/>
  <c r="B1763" i="18"/>
  <c r="B1414" i="18"/>
  <c r="B1285" i="18"/>
  <c r="B505" i="18"/>
  <c r="D994" i="18"/>
  <c r="B2023" i="18"/>
  <c r="C1527" i="18"/>
  <c r="C1379" i="18"/>
  <c r="C778" i="18"/>
  <c r="B721" i="18"/>
  <c r="B662" i="18"/>
  <c r="D1122" i="18"/>
  <c r="B635" i="18"/>
  <c r="C1718" i="18"/>
  <c r="D380" i="18"/>
  <c r="C2293" i="18"/>
  <c r="B2408" i="18"/>
  <c r="C209" i="18"/>
  <c r="D471" i="18"/>
  <c r="C231" i="18"/>
  <c r="C1276" i="18"/>
  <c r="C37" i="18"/>
  <c r="D611" i="18"/>
  <c r="C606" i="18"/>
  <c r="C599" i="18"/>
  <c r="C398" i="18"/>
  <c r="D45" i="18"/>
  <c r="D887" i="18"/>
  <c r="B331" i="18"/>
  <c r="B3323" i="18"/>
  <c r="B1026" i="18"/>
  <c r="B1966" i="18"/>
  <c r="D297" i="18"/>
  <c r="B1375" i="18"/>
  <c r="B1146" i="18"/>
  <c r="B322" i="18"/>
  <c r="B1216" i="18"/>
  <c r="B1717" i="18"/>
  <c r="B286" i="18"/>
  <c r="B248" i="18"/>
  <c r="B324" i="18"/>
  <c r="D51" i="18"/>
  <c r="C653" i="18"/>
  <c r="C68" i="18"/>
  <c r="B105" i="18"/>
  <c r="C939" i="18"/>
  <c r="B277" i="18"/>
  <c r="B1773" i="18"/>
  <c r="C2091" i="18"/>
  <c r="D609" i="18"/>
  <c r="D720" i="18"/>
  <c r="C2564" i="18"/>
  <c r="C920" i="18"/>
  <c r="B558" i="18"/>
  <c r="D781" i="18"/>
  <c r="D841" i="18"/>
  <c r="C187" i="18"/>
  <c r="B1268" i="18"/>
  <c r="C1021" i="18"/>
  <c r="C3417" i="18"/>
  <c r="C1787" i="18"/>
  <c r="C1132" i="18"/>
  <c r="D816" i="18"/>
  <c r="D646" i="18"/>
  <c r="B674" i="18"/>
  <c r="B2676" i="18"/>
  <c r="B6" i="18"/>
  <c r="B781" i="18"/>
  <c r="C1726" i="18"/>
  <c r="D1281" i="18"/>
  <c r="B84" i="18"/>
  <c r="B2270" i="18"/>
  <c r="D220" i="18"/>
  <c r="B2571" i="18"/>
  <c r="D1134" i="18"/>
  <c r="B426" i="18"/>
  <c r="C315" i="18"/>
  <c r="D1102" i="18"/>
  <c r="B1555" i="18"/>
  <c r="D627" i="18"/>
  <c r="C1026" i="18"/>
  <c r="C254" i="18"/>
  <c r="C382" i="18"/>
  <c r="B1151" i="18"/>
  <c r="B783" i="18"/>
  <c r="B860" i="18"/>
  <c r="C295" i="18"/>
  <c r="C2327" i="18"/>
  <c r="D719" i="18"/>
  <c r="C1307" i="18"/>
  <c r="D767" i="18"/>
  <c r="C1930" i="18"/>
  <c r="C1810" i="18"/>
  <c r="C1442" i="18"/>
  <c r="C465" i="18"/>
  <c r="B1016" i="18"/>
  <c r="C1386" i="18"/>
  <c r="D979" i="18"/>
  <c r="B319" i="18"/>
  <c r="B1800" i="18"/>
  <c r="B1536" i="18"/>
  <c r="C1265" i="18"/>
  <c r="B1385" i="18"/>
  <c r="B1753" i="18"/>
  <c r="C1999" i="18"/>
  <c r="C1683" i="18"/>
  <c r="D1074" i="18"/>
  <c r="C1712" i="18"/>
  <c r="D419" i="18"/>
  <c r="D1005" i="18"/>
  <c r="D479" i="18"/>
  <c r="C3093" i="18"/>
  <c r="D31" i="18"/>
  <c r="C669" i="18"/>
  <c r="B1237" i="18"/>
  <c r="B652" i="18"/>
  <c r="B1199" i="18"/>
  <c r="B1468" i="18"/>
  <c r="D40" i="18"/>
  <c r="C1392" i="18"/>
  <c r="D437" i="18"/>
  <c r="C1650" i="18"/>
  <c r="C1210" i="18"/>
  <c r="B3" i="18"/>
  <c r="C3176" i="18"/>
  <c r="B1191" i="18"/>
  <c r="C1821" i="18"/>
  <c r="C263" i="18"/>
  <c r="C1164" i="18"/>
  <c r="C1067" i="18"/>
  <c r="B1770" i="18"/>
  <c r="D1276" i="18"/>
  <c r="D260" i="18"/>
  <c r="C678" i="18"/>
  <c r="C419" i="18"/>
  <c r="B1993" i="18"/>
  <c r="B37" i="18"/>
  <c r="B1504" i="18"/>
  <c r="D576" i="18"/>
  <c r="D676" i="18"/>
  <c r="B185" i="18"/>
  <c r="D1012" i="18"/>
  <c r="C3643" i="18"/>
  <c r="B1636" i="18"/>
  <c r="C1066" i="18"/>
  <c r="B1912" i="18"/>
  <c r="B520" i="18"/>
  <c r="B1427" i="18"/>
  <c r="B2488" i="18"/>
  <c r="D227" i="18"/>
  <c r="D375" i="18"/>
  <c r="B1051" i="18"/>
  <c r="B1617" i="18"/>
  <c r="C1351" i="18"/>
  <c r="B404" i="18"/>
  <c r="C610" i="18"/>
  <c r="D608" i="18"/>
  <c r="C46" i="18"/>
  <c r="B218" i="18"/>
  <c r="B1696" i="18"/>
  <c r="C584" i="18"/>
  <c r="D1171" i="18"/>
  <c r="D481" i="18"/>
  <c r="B1401" i="18"/>
  <c r="B2518" i="18"/>
  <c r="C344" i="18"/>
  <c r="B305" i="18"/>
  <c r="C2132" i="18"/>
  <c r="D250" i="18"/>
  <c r="D1169" i="18"/>
  <c r="C1550" i="18"/>
  <c r="B1423" i="18"/>
  <c r="C758" i="18"/>
  <c r="B2098" i="18"/>
  <c r="D433" i="18"/>
  <c r="D1115" i="18"/>
  <c r="B1349" i="18"/>
  <c r="C2441" i="18"/>
  <c r="C176" i="18"/>
  <c r="B808" i="18"/>
  <c r="B148" i="18"/>
  <c r="B764" i="18"/>
  <c r="C321" i="18"/>
  <c r="C1197" i="18"/>
  <c r="B1689" i="18"/>
  <c r="D486" i="18"/>
  <c r="B1384" i="18"/>
  <c r="D240" i="18"/>
  <c r="D779" i="18"/>
  <c r="B15" i="18"/>
  <c r="B2634" i="18"/>
  <c r="B1563" i="18"/>
  <c r="B499" i="18"/>
  <c r="B659" i="18"/>
  <c r="C353" i="18"/>
  <c r="B2363" i="18"/>
  <c r="B623" i="18"/>
  <c r="D934" i="18"/>
  <c r="D255" i="18"/>
  <c r="C2093" i="18"/>
  <c r="C240" i="18"/>
  <c r="D579" i="18"/>
  <c r="C190" i="18"/>
  <c r="C64" i="18"/>
  <c r="C946" i="18"/>
  <c r="B2536" i="18"/>
  <c r="D1217" i="18"/>
  <c r="C960" i="18"/>
  <c r="C1291" i="18"/>
  <c r="B2948" i="18"/>
  <c r="C1342" i="18"/>
  <c r="B2454" i="18"/>
  <c r="D700" i="18"/>
  <c r="B68" i="18"/>
  <c r="D652" i="18"/>
  <c r="D923" i="18"/>
  <c r="B647" i="18"/>
  <c r="B2092" i="18"/>
  <c r="B541" i="18"/>
  <c r="C751" i="18"/>
  <c r="C725" i="18"/>
  <c r="D811" i="18"/>
  <c r="C1289" i="18"/>
  <c r="C282" i="18"/>
  <c r="B981" i="18"/>
  <c r="B39" i="18"/>
  <c r="D846" i="18"/>
  <c r="D244" i="18"/>
  <c r="D337" i="18"/>
  <c r="B1056" i="18"/>
  <c r="B1469" i="18"/>
  <c r="D412" i="18"/>
  <c r="B1096" i="18"/>
  <c r="C1775" i="18"/>
  <c r="C2822" i="18"/>
  <c r="D305" i="18"/>
  <c r="C1285" i="18"/>
  <c r="C272" i="18"/>
  <c r="B310" i="18"/>
  <c r="B1838" i="18"/>
  <c r="B575" i="18"/>
  <c r="C2267" i="18"/>
  <c r="D697" i="18"/>
  <c r="B1460" i="18"/>
  <c r="C1466" i="18"/>
  <c r="D662" i="18"/>
  <c r="B62" i="18"/>
  <c r="B1287" i="18"/>
  <c r="D776" i="18"/>
  <c r="D483" i="18"/>
  <c r="B686" i="18"/>
  <c r="D798" i="18"/>
  <c r="B2963" i="18"/>
  <c r="D591" i="18"/>
  <c r="B1140" i="18"/>
  <c r="B1772" i="18"/>
  <c r="C1866" i="18"/>
  <c r="B3193" i="18"/>
  <c r="B530" i="18"/>
  <c r="C2309" i="18"/>
  <c r="C997" i="18"/>
  <c r="C770" i="18"/>
  <c r="B2222" i="18"/>
  <c r="B1543" i="18"/>
  <c r="D73" i="18"/>
  <c r="C799" i="18"/>
  <c r="B959" i="18"/>
  <c r="B343" i="18"/>
  <c r="C806" i="18"/>
  <c r="D831" i="18"/>
  <c r="C2755" i="18"/>
  <c r="B1011" i="18"/>
  <c r="B2139" i="18"/>
  <c r="B94" i="18"/>
  <c r="B342" i="18"/>
  <c r="C776" i="18"/>
  <c r="B2512" i="18"/>
  <c r="B2861" i="18"/>
  <c r="B695" i="18"/>
  <c r="C1025" i="18"/>
  <c r="C3012" i="18"/>
  <c r="D696" i="18"/>
  <c r="C223" i="18"/>
  <c r="B2072" i="18"/>
  <c r="C370" i="18"/>
  <c r="B201" i="18"/>
  <c r="D948" i="18"/>
  <c r="B61" i="18"/>
  <c r="C821" i="18"/>
  <c r="C883" i="18"/>
  <c r="B1032" i="18"/>
  <c r="D665" i="18"/>
  <c r="C955" i="18"/>
  <c r="C1325" i="18"/>
  <c r="B281" i="18"/>
  <c r="B2106" i="18"/>
  <c r="C2999" i="18"/>
  <c r="C784" i="18"/>
  <c r="B2041" i="18"/>
  <c r="D614" i="18"/>
  <c r="C3604" i="18"/>
  <c r="C760" i="18"/>
  <c r="B283" i="18"/>
  <c r="C1090" i="18"/>
  <c r="C294" i="18"/>
  <c r="B1679" i="18"/>
  <c r="C1455" i="18"/>
  <c r="B945" i="18"/>
  <c r="D985" i="18"/>
  <c r="B1045" i="18"/>
  <c r="D202" i="18"/>
  <c r="D799" i="18"/>
  <c r="C1196" i="18"/>
  <c r="C891" i="18"/>
  <c r="C261" i="18"/>
  <c r="B631" i="18"/>
  <c r="C3532" i="18"/>
  <c r="B2563" i="18"/>
  <c r="D392" i="18"/>
  <c r="B2502" i="18"/>
  <c r="B1415" i="18"/>
  <c r="D1126" i="18"/>
  <c r="C614" i="18"/>
  <c r="C1079" i="18"/>
  <c r="B1482" i="18"/>
  <c r="C1061" i="18"/>
  <c r="B66" i="18"/>
  <c r="B568" i="18"/>
  <c r="B1023" i="18"/>
  <c r="B288" i="18"/>
  <c r="B567" i="18"/>
  <c r="D980" i="18"/>
  <c r="B883" i="18"/>
  <c r="C2730" i="18"/>
  <c r="D225" i="18"/>
  <c r="D1160" i="18"/>
  <c r="B1939" i="18"/>
  <c r="C3572" i="18"/>
  <c r="C3104" i="18"/>
  <c r="C182" i="18"/>
  <c r="C1407" i="18"/>
  <c r="C1037" i="18"/>
  <c r="B1687" i="18"/>
  <c r="B274" i="18"/>
  <c r="C505" i="18"/>
  <c r="D1031" i="18"/>
  <c r="B2999" i="18"/>
  <c r="B1855" i="18"/>
  <c r="D333" i="18"/>
  <c r="C928" i="18"/>
  <c r="D1104" i="18"/>
  <c r="B1035" i="18"/>
  <c r="B1927" i="18"/>
  <c r="B2154" i="18"/>
  <c r="D992" i="18"/>
  <c r="C3328" i="18"/>
  <c r="B804" i="18"/>
  <c r="C2480" i="18"/>
  <c r="D464" i="18"/>
  <c r="B1317" i="18"/>
  <c r="C1991" i="18"/>
  <c r="B1738" i="18"/>
  <c r="C916" i="18"/>
  <c r="C871" i="18"/>
  <c r="C1768" i="18"/>
  <c r="B1353" i="18"/>
  <c r="B2217" i="18"/>
  <c r="C403" i="18"/>
  <c r="D1244" i="18"/>
  <c r="B556" i="18"/>
  <c r="B712" i="18"/>
  <c r="C1366" i="18"/>
  <c r="C57" i="18"/>
  <c r="B1277" i="18"/>
  <c r="B2140" i="18"/>
  <c r="B1569" i="18"/>
  <c r="B700" i="18"/>
  <c r="B3229" i="18"/>
  <c r="C995" i="18"/>
  <c r="D1053" i="18"/>
  <c r="C775" i="18"/>
  <c r="D698" i="18"/>
  <c r="C2579" i="18"/>
  <c r="D709" i="18"/>
  <c r="C1793" i="18"/>
  <c r="D501" i="18"/>
  <c r="D387" i="18"/>
  <c r="D1184" i="18"/>
  <c r="C1587" i="18"/>
  <c r="B1947" i="18"/>
  <c r="C2781" i="18"/>
  <c r="B848" i="18"/>
  <c r="C3419" i="18"/>
  <c r="D1173" i="18"/>
  <c r="D734" i="18"/>
  <c r="B398" i="18"/>
  <c r="C252" i="18"/>
  <c r="B2443" i="18"/>
  <c r="C1036" i="18"/>
  <c r="B626" i="18"/>
  <c r="C2096" i="18"/>
  <c r="B1819" i="18"/>
  <c r="D450" i="18"/>
  <c r="D1129" i="18"/>
  <c r="B2016" i="18"/>
  <c r="D969" i="18"/>
  <c r="B1840" i="18"/>
  <c r="D447" i="18"/>
  <c r="C3661" i="18"/>
  <c r="B448" i="18"/>
  <c r="C3346" i="18"/>
  <c r="B1455" i="18"/>
  <c r="D1026" i="18"/>
  <c r="D1116" i="18"/>
  <c r="C369" i="18"/>
  <c r="C356" i="18"/>
  <c r="B1745" i="18"/>
  <c r="C480" i="18"/>
  <c r="B2835" i="18"/>
  <c r="B271" i="18"/>
  <c r="B1269" i="18"/>
  <c r="C274" i="18"/>
  <c r="B954" i="18"/>
  <c r="D1016" i="18"/>
  <c r="C1217" i="18"/>
  <c r="D1182" i="18"/>
  <c r="B214" i="18"/>
  <c r="B361" i="18"/>
  <c r="C264" i="18"/>
  <c r="B3175" i="18"/>
  <c r="B1973" i="18"/>
  <c r="B390" i="18"/>
  <c r="D435" i="18"/>
  <c r="D281" i="18"/>
  <c r="D3654" i="18"/>
  <c r="B336" i="18"/>
  <c r="C303" i="18"/>
  <c r="D283" i="18"/>
  <c r="B1585" i="18"/>
  <c r="C898" i="18"/>
  <c r="B262" i="18"/>
  <c r="D742" i="18"/>
  <c r="B948" i="18"/>
  <c r="B2589" i="18"/>
  <c r="B1236" i="18"/>
  <c r="D1254" i="18"/>
  <c r="B1138" i="18"/>
  <c r="D1091" i="18"/>
  <c r="B803" i="18"/>
  <c r="C1685" i="18"/>
  <c r="B1234" i="18"/>
  <c r="D382" i="18"/>
  <c r="B1863" i="18"/>
  <c r="B28" i="18"/>
  <c r="C3302" i="18"/>
  <c r="B1250" i="18"/>
  <c r="C1233" i="18"/>
  <c r="B503" i="18"/>
  <c r="D222" i="18"/>
  <c r="B2196" i="18"/>
  <c r="C943" i="18"/>
  <c r="B230" i="18"/>
  <c r="D946" i="18"/>
  <c r="C804" i="18"/>
  <c r="B991" i="18"/>
  <c r="C2237" i="18"/>
  <c r="B557" i="18"/>
  <c r="C297" i="18"/>
  <c r="B896" i="18"/>
  <c r="C797" i="18"/>
  <c r="C34" i="18"/>
  <c r="B679" i="18"/>
  <c r="B3202" i="18"/>
  <c r="C749" i="18"/>
  <c r="C2395" i="18"/>
  <c r="B2804" i="18"/>
  <c r="C2299" i="18"/>
  <c r="B1436" i="18"/>
  <c r="C3081" i="18"/>
  <c r="B21" i="18"/>
  <c r="C3387" i="18"/>
  <c r="D692" i="18"/>
  <c r="D1252" i="18"/>
  <c r="B1771" i="18"/>
  <c r="D1056" i="18"/>
  <c r="C615" i="18"/>
  <c r="C3032" i="18"/>
  <c r="B11" i="18"/>
  <c r="D1174" i="18"/>
  <c r="B884" i="18"/>
  <c r="C631" i="18"/>
  <c r="D1094" i="18"/>
  <c r="B731" i="18"/>
  <c r="B1865" i="18"/>
  <c r="D791" i="18"/>
  <c r="C1155" i="18"/>
  <c r="D185" i="18"/>
  <c r="C633" i="18"/>
  <c r="D485" i="18"/>
  <c r="C503" i="18"/>
  <c r="C839" i="18"/>
  <c r="B1192" i="18"/>
  <c r="C1653" i="18"/>
  <c r="B743" i="18"/>
  <c r="B497" i="18"/>
  <c r="B106" i="18"/>
  <c r="C668" i="18"/>
  <c r="B1457" i="18"/>
  <c r="B2170" i="18"/>
  <c r="B2619" i="18"/>
  <c r="C1742" i="18"/>
  <c r="B1604" i="18"/>
  <c r="B740" i="18"/>
  <c r="C996" i="18"/>
  <c r="C1168" i="18"/>
  <c r="B613" i="18"/>
  <c r="C1171" i="18"/>
  <c r="B2282" i="18"/>
  <c r="C1151" i="18"/>
  <c r="C888" i="18"/>
  <c r="C1618" i="18"/>
  <c r="D277" i="18"/>
  <c r="C67" i="18"/>
  <c r="B1666" i="18"/>
  <c r="D466" i="18"/>
  <c r="B213" i="18"/>
  <c r="D967" i="18"/>
  <c r="B494" i="18"/>
  <c r="C2040" i="18"/>
  <c r="C249" i="18"/>
  <c r="C1881" i="18"/>
  <c r="C1089" i="18"/>
  <c r="B1882" i="18"/>
  <c r="C1262" i="18"/>
  <c r="B34" i="18"/>
  <c r="D937" i="18"/>
  <c r="C1302" i="18"/>
  <c r="B1177" i="18"/>
  <c r="D359" i="18"/>
  <c r="C1000" i="18"/>
  <c r="C1347" i="18"/>
  <c r="C235" i="18"/>
  <c r="C1044" i="18"/>
  <c r="C1420" i="18"/>
  <c r="C1928" i="18"/>
  <c r="C1978" i="18"/>
  <c r="B473" i="18"/>
  <c r="C1241" i="18"/>
  <c r="C3664" i="18"/>
  <c r="B1704" i="18"/>
  <c r="D284" i="18"/>
  <c r="B507" i="18"/>
  <c r="C675" i="18"/>
  <c r="B2498" i="18"/>
  <c r="B1130" i="18"/>
  <c r="B356" i="18"/>
  <c r="D721" i="18"/>
  <c r="B904" i="18"/>
  <c r="C1098" i="18"/>
  <c r="B1390" i="18"/>
  <c r="C594" i="18"/>
  <c r="C73" i="18"/>
  <c r="D1093" i="18"/>
  <c r="B3282" i="18"/>
  <c r="B1539" i="18"/>
  <c r="C1107" i="18"/>
  <c r="C372" i="18"/>
  <c r="C874" i="18"/>
  <c r="D1164" i="18"/>
  <c r="C1286" i="18"/>
  <c r="B664" i="18"/>
  <c r="C2588" i="18"/>
  <c r="B1261" i="18"/>
  <c r="D788" i="18"/>
  <c r="C1166" i="18"/>
  <c r="D444" i="18"/>
  <c r="B387" i="18"/>
  <c r="C617" i="18"/>
  <c r="C460" i="18"/>
  <c r="B1343" i="18"/>
  <c r="C918" i="18"/>
  <c r="C2276" i="18"/>
  <c r="B1712" i="18"/>
  <c r="C2808" i="18"/>
  <c r="B47" i="18"/>
  <c r="D644" i="18"/>
  <c r="B2613" i="18"/>
  <c r="C968" i="18"/>
  <c r="C3240" i="18"/>
  <c r="B381" i="18"/>
  <c r="B1160" i="18"/>
  <c r="C39" i="18"/>
  <c r="C233" i="18"/>
  <c r="B166" i="18"/>
  <c r="D265" i="18"/>
  <c r="B406" i="18"/>
  <c r="C56" i="18"/>
  <c r="C1406" i="18"/>
  <c r="C929" i="18"/>
  <c r="C52" i="18"/>
  <c r="B1368" i="18"/>
  <c r="B1321" i="18"/>
  <c r="D1294" i="18"/>
  <c r="C858" i="18"/>
  <c r="B1602" i="18"/>
  <c r="B2424" i="18"/>
  <c r="D924" i="18"/>
  <c r="C192" i="18"/>
  <c r="D1304" i="18"/>
  <c r="C1138" i="18"/>
  <c r="B100" i="18"/>
  <c r="D480" i="18"/>
  <c r="D1065" i="18"/>
  <c r="B1322" i="18"/>
  <c r="B1851" i="18"/>
  <c r="D583" i="18"/>
  <c r="C342" i="18"/>
  <c r="B3109" i="18"/>
  <c r="B2705" i="18"/>
  <c r="B560" i="18"/>
  <c r="C3551" i="18"/>
  <c r="B2315" i="18"/>
  <c r="B3419" i="18"/>
  <c r="B952" i="18"/>
  <c r="D797" i="18"/>
  <c r="C1034" i="18"/>
  <c r="B2680" i="18"/>
  <c r="D257" i="18"/>
  <c r="C1360" i="18"/>
  <c r="C903" i="18"/>
  <c r="B3401" i="18"/>
  <c r="B295" i="18"/>
  <c r="B3579" i="18"/>
  <c r="C196" i="18"/>
  <c r="D457" i="18"/>
  <c r="C786" i="18"/>
  <c r="D830" i="18"/>
  <c r="B999" i="18"/>
  <c r="C492" i="18"/>
  <c r="B159" i="18"/>
  <c r="C1211" i="18"/>
  <c r="C189" i="18"/>
  <c r="D1290" i="18"/>
  <c r="B2223" i="18"/>
  <c r="D1092" i="18"/>
  <c r="B1040" i="18"/>
  <c r="D334" i="18"/>
  <c r="B2260" i="18"/>
  <c r="C2695" i="18"/>
  <c r="D373" i="18"/>
  <c r="D1033" i="18"/>
  <c r="C188" i="18"/>
  <c r="B1024" i="18"/>
  <c r="B1" i="18"/>
  <c r="C2162" i="18"/>
  <c r="D242" i="18"/>
  <c r="C227" i="18"/>
  <c r="B139" i="18"/>
  <c r="C2426" i="18"/>
  <c r="C1129" i="18"/>
  <c r="D43" i="18"/>
  <c r="C1905" i="18"/>
  <c r="B2230" i="18"/>
  <c r="B3149" i="18"/>
  <c r="B989" i="18"/>
  <c r="D1052" i="18"/>
  <c r="B784" i="18"/>
  <c r="C1376" i="18"/>
  <c r="D342" i="18"/>
  <c r="B408" i="18"/>
  <c r="C1190" i="18"/>
  <c r="D959" i="18"/>
  <c r="C253" i="18"/>
  <c r="B1603" i="18"/>
  <c r="C1895" i="18"/>
  <c r="D238" i="18"/>
  <c r="B866" i="18"/>
  <c r="B1535" i="18"/>
  <c r="B1315" i="18"/>
  <c r="C838" i="18"/>
  <c r="B2461" i="18"/>
  <c r="B2164" i="18"/>
  <c r="D1008" i="18"/>
  <c r="C1739" i="18"/>
  <c r="B3201" i="18"/>
  <c r="B3352" i="18"/>
  <c r="B1834" i="18"/>
  <c r="B501" i="18"/>
  <c r="B2120" i="18"/>
  <c r="B365" i="18"/>
  <c r="B1374" i="18"/>
  <c r="B1334" i="18"/>
  <c r="D69" i="18"/>
  <c r="C1764" i="18"/>
  <c r="D369" i="18"/>
  <c r="C2770" i="18"/>
  <c r="B1005" i="18"/>
  <c r="C1888" i="18"/>
  <c r="D1070" i="18"/>
  <c r="C269" i="18"/>
  <c r="B1744" i="18"/>
  <c r="C36" i="18"/>
  <c r="B841" i="18"/>
  <c r="B1189" i="18"/>
  <c r="B548" i="18"/>
  <c r="C41" i="18"/>
  <c r="C1152" i="18"/>
  <c r="B785" i="18"/>
  <c r="D28" i="18"/>
  <c r="B850" i="18"/>
  <c r="B3071" i="18"/>
  <c r="B1831" i="18"/>
  <c r="C1631" i="18"/>
  <c r="B617" i="18"/>
  <c r="B3413" i="18"/>
  <c r="D258" i="18"/>
  <c r="B2528" i="18"/>
  <c r="D1296" i="18"/>
  <c r="B1025" i="18"/>
  <c r="D790" i="18"/>
  <c r="C634" i="18"/>
  <c r="B598" i="18"/>
  <c r="B223" i="18"/>
  <c r="C462" i="18"/>
  <c r="C1250" i="18"/>
  <c r="B1142" i="18"/>
  <c r="C666" i="18"/>
  <c r="C993" i="18"/>
  <c r="C1927" i="18"/>
  <c r="B2185" i="18"/>
  <c r="B2588" i="18"/>
  <c r="C400" i="18"/>
  <c r="B1173" i="18"/>
  <c r="C1433" i="18"/>
  <c r="C1282" i="18"/>
  <c r="B1964" i="18"/>
  <c r="D1300" i="18"/>
  <c r="B268" i="18"/>
  <c r="B1091" i="18"/>
  <c r="C228" i="18"/>
  <c r="D610" i="18"/>
  <c r="D920" i="18"/>
  <c r="C1993" i="18"/>
  <c r="C1415" i="18"/>
  <c r="C759" i="18"/>
  <c r="B78" i="18"/>
  <c r="C613" i="18"/>
  <c r="B2107" i="18"/>
  <c r="B515" i="18"/>
  <c r="D755" i="18"/>
  <c r="C940" i="18"/>
  <c r="C1741" i="18"/>
  <c r="C921" i="18"/>
  <c r="B577" i="18"/>
  <c r="D1243" i="18"/>
  <c r="B2317" i="18"/>
  <c r="B369" i="18"/>
  <c r="C3123" i="18"/>
  <c r="B589" i="18"/>
  <c r="B258" i="18"/>
  <c r="D439" i="18"/>
  <c r="B2756" i="18"/>
  <c r="C225" i="18"/>
  <c r="C656" i="18"/>
  <c r="C456" i="18"/>
  <c r="C412" i="18"/>
  <c r="B461" i="18"/>
  <c r="C212" i="18"/>
  <c r="D1316" i="18"/>
  <c r="D807" i="18"/>
  <c r="B420" i="18"/>
  <c r="B1264" i="18"/>
  <c r="C2974" i="18"/>
  <c r="B378" i="18"/>
  <c r="B898" i="18"/>
  <c r="D832" i="18"/>
  <c r="B895" i="18"/>
  <c r="B492" i="18"/>
  <c r="C3358" i="18"/>
  <c r="B512" i="18"/>
  <c r="D1157" i="18"/>
  <c r="C982" i="18"/>
  <c r="D219" i="18"/>
  <c r="D1221" i="18"/>
  <c r="B1267" i="18"/>
  <c r="C639" i="18"/>
  <c r="D1262" i="18"/>
  <c r="B1777" i="18"/>
  <c r="C658" i="18"/>
  <c r="D731" i="18"/>
  <c r="C687" i="18"/>
  <c r="C1409" i="18"/>
  <c r="D849" i="18"/>
  <c r="B2221" i="18"/>
  <c r="D733" i="18"/>
  <c r="B701" i="18"/>
  <c r="D33" i="18"/>
  <c r="B38" i="18"/>
  <c r="B2249" i="18"/>
  <c r="B806" i="18"/>
  <c r="B1755" i="18"/>
  <c r="B2197" i="18"/>
  <c r="B1796" i="18"/>
  <c r="D1238" i="18"/>
  <c r="B193" i="18"/>
  <c r="B2622" i="18"/>
  <c r="B3151" i="18"/>
  <c r="B621" i="18"/>
  <c r="C1690" i="18"/>
  <c r="C894" i="18"/>
  <c r="C2805" i="18"/>
  <c r="B2331" i="18"/>
  <c r="B811" i="18"/>
  <c r="C1157" i="18"/>
  <c r="C1543" i="18"/>
  <c r="B2271" i="18"/>
  <c r="C709" i="18"/>
  <c r="B1388" i="18"/>
  <c r="C204" i="18"/>
  <c r="B2509" i="18"/>
  <c r="C341" i="18"/>
  <c r="D505" i="18"/>
  <c r="C1807" i="18"/>
  <c r="D286" i="18"/>
  <c r="C1781" i="18"/>
  <c r="B1100" i="18"/>
  <c r="D454" i="18"/>
  <c r="B1318" i="18"/>
  <c r="B146" i="18"/>
  <c r="B478" i="18"/>
  <c r="D1207" i="18"/>
  <c r="B2326" i="18"/>
  <c r="C1189" i="18"/>
  <c r="D872" i="18"/>
  <c r="C1087" i="18"/>
  <c r="C1943" i="18"/>
  <c r="C602" i="18"/>
  <c r="C1123" i="18"/>
  <c r="D352" i="18"/>
  <c r="B536" i="18"/>
  <c r="B692" i="18"/>
  <c r="B594" i="18"/>
  <c r="B75" i="18"/>
  <c r="B2741" i="18"/>
  <c r="D648" i="18"/>
  <c r="B127" i="18"/>
  <c r="D815" i="18"/>
  <c r="C586" i="18"/>
  <c r="C734" i="18"/>
  <c r="C1410" i="18"/>
  <c r="D1215" i="18"/>
  <c r="C244" i="18"/>
  <c r="C1007" i="18"/>
  <c r="B1884" i="18"/>
  <c r="B1441" i="18"/>
  <c r="B969" i="18"/>
  <c r="D446" i="18"/>
  <c r="C645" i="18"/>
  <c r="D330" i="18"/>
  <c r="C3287" i="18"/>
  <c r="B977" i="18"/>
  <c r="D1075" i="18"/>
  <c r="B739" i="18"/>
  <c r="C2125" i="18"/>
  <c r="D685" i="18"/>
  <c r="B1020" i="18"/>
  <c r="D1014" i="18"/>
  <c r="D687" i="18"/>
  <c r="C2055" i="18"/>
  <c r="B2322" i="18"/>
  <c r="C882" i="18"/>
  <c r="C1271" i="18"/>
  <c r="C672" i="18"/>
  <c r="B334" i="18"/>
  <c r="B658" i="18"/>
  <c r="C1428" i="18"/>
  <c r="C646" i="18"/>
  <c r="B422" i="18"/>
  <c r="C53" i="18"/>
  <c r="D361" i="18"/>
  <c r="B385" i="18"/>
  <c r="B2227" i="18"/>
  <c r="C2881" i="18"/>
  <c r="B923" i="18"/>
  <c r="C362" i="18"/>
  <c r="C790" i="18"/>
  <c r="C3173" i="18"/>
  <c r="B2355" i="18"/>
  <c r="C2529" i="18"/>
  <c r="B2818" i="18"/>
  <c r="C1861" i="18"/>
  <c r="D878" i="18"/>
  <c r="C1032" i="18"/>
  <c r="B544" i="18"/>
  <c r="C3360" i="18"/>
  <c r="B872" i="18"/>
  <c r="B2310" i="18"/>
  <c r="C1729" i="18"/>
  <c r="C1509" i="18"/>
  <c r="B588" i="18"/>
  <c r="D1084" i="18"/>
  <c r="B2975" i="18"/>
  <c r="C2578" i="18"/>
  <c r="B2156" i="18"/>
  <c r="B2212" i="18"/>
  <c r="D1027" i="18"/>
  <c r="B2543" i="18"/>
  <c r="B914" i="18"/>
  <c r="C1659" i="18"/>
  <c r="C43" i="18"/>
  <c r="D645" i="18"/>
  <c r="C728" i="18"/>
  <c r="C1315" i="18"/>
  <c r="B350" i="18"/>
  <c r="B1508" i="18"/>
  <c r="D390" i="18"/>
  <c r="C414" i="18"/>
  <c r="C2453" i="18"/>
  <c r="B596" i="18"/>
  <c r="C1802" i="18"/>
  <c r="C337" i="18"/>
  <c r="D331" i="18"/>
  <c r="B2014" i="18"/>
  <c r="B1246" i="18"/>
  <c r="B2452" i="18"/>
  <c r="D654" i="18"/>
  <c r="C1329" i="18"/>
  <c r="C1824" i="18"/>
  <c r="B2238" i="18"/>
  <c r="C2780" i="18"/>
  <c r="C1097" i="18"/>
  <c r="C2123" i="18"/>
  <c r="C409" i="18"/>
  <c r="B1333" i="18"/>
  <c r="B757" i="18"/>
  <c r="C2764" i="18"/>
  <c r="B1759" i="18"/>
  <c r="B1639" i="18"/>
  <c r="B2506" i="18"/>
  <c r="C74" i="18"/>
  <c r="B587" i="18"/>
  <c r="B352" i="18"/>
  <c r="D294" i="18"/>
  <c r="B1260" i="18"/>
  <c r="C1160" i="18"/>
  <c r="C1779" i="18"/>
  <c r="D1177" i="18"/>
  <c r="D753" i="18"/>
  <c r="B3252" i="18"/>
  <c r="C241" i="18"/>
  <c r="B1249" i="18"/>
  <c r="B2161" i="18"/>
  <c r="B2376" i="18"/>
  <c r="D667" i="18"/>
  <c r="C455" i="18"/>
  <c r="C2231" i="18"/>
  <c r="B32" i="18"/>
  <c r="B1009" i="18"/>
  <c r="B856" i="18"/>
  <c r="D631" i="18"/>
  <c r="D944" i="18"/>
  <c r="B611" i="18"/>
  <c r="D615" i="18"/>
  <c r="C1767" i="18"/>
  <c r="C2800" i="18"/>
  <c r="B137" i="18"/>
  <c r="D452" i="18"/>
  <c r="C1441" i="18"/>
  <c r="D48" i="18"/>
  <c r="B684" i="18"/>
  <c r="C2353" i="18"/>
  <c r="D491" i="18"/>
  <c r="C764" i="18"/>
  <c r="C2629" i="18"/>
  <c r="B2617" i="18"/>
  <c r="C404" i="18"/>
  <c r="B48" i="18"/>
  <c r="B174" i="18"/>
  <c r="B1792" i="18"/>
  <c r="C290" i="18"/>
  <c r="C3295" i="18"/>
  <c r="D930" i="18"/>
  <c r="B180" i="18"/>
  <c r="D926" i="18"/>
  <c r="D385" i="18"/>
  <c r="C1546" i="18"/>
  <c r="B1098" i="18"/>
  <c r="B3574" i="18"/>
  <c r="B1454" i="18"/>
  <c r="B1354" i="18"/>
  <c r="B504" i="18"/>
  <c r="C1499" i="18"/>
  <c r="B506" i="18"/>
  <c r="D422" i="18"/>
  <c r="B551" i="18"/>
  <c r="D745" i="18"/>
  <c r="C1065" i="18"/>
  <c r="C507" i="18"/>
  <c r="B3492" i="18"/>
  <c r="B124" i="18"/>
  <c r="C45" i="18"/>
  <c r="B282" i="18"/>
  <c r="B2919" i="18"/>
  <c r="D1180" i="18"/>
  <c r="D723" i="18"/>
  <c r="C2476" i="18"/>
  <c r="B582" i="18"/>
  <c r="B1483" i="18"/>
  <c r="C787" i="18"/>
  <c r="B1925" i="18"/>
  <c r="B206" i="18"/>
  <c r="D854" i="18"/>
  <c r="D180" i="18"/>
  <c r="C2322" i="18"/>
  <c r="D470" i="18"/>
  <c r="B3118" i="18"/>
  <c r="B1017" i="18"/>
  <c r="B2248" i="18"/>
  <c r="B80" i="18"/>
  <c r="B886" i="18"/>
  <c r="C2893" i="18"/>
  <c r="C1287" i="18"/>
  <c r="B1331" i="18"/>
  <c r="D271" i="18"/>
  <c r="B163" i="18"/>
  <c r="C1693" i="18"/>
  <c r="C931" i="18"/>
  <c r="C654" i="18"/>
  <c r="C287" i="18"/>
  <c r="D1045" i="18"/>
  <c r="B1580" i="18"/>
  <c r="B2218" i="18"/>
  <c r="D183" i="18"/>
  <c r="C2071" i="18"/>
  <c r="B2268" i="18"/>
  <c r="B309" i="18"/>
  <c r="B553" i="18"/>
  <c r="D329" i="18"/>
  <c r="B535" i="18"/>
  <c r="C727" i="18"/>
  <c r="C316" i="18"/>
  <c r="C2622" i="18"/>
  <c r="C1738" i="18"/>
  <c r="B2205" i="18"/>
  <c r="B699" i="18"/>
  <c r="D898" i="18"/>
  <c r="B430" i="18"/>
  <c r="C1482" i="18"/>
  <c r="B974" i="18"/>
  <c r="C3563" i="18"/>
  <c r="D1132" i="18"/>
  <c r="C2632" i="18"/>
  <c r="C700" i="18"/>
  <c r="D955" i="18"/>
  <c r="D1211" i="18"/>
  <c r="C685" i="18"/>
  <c r="B1940" i="18"/>
  <c r="B1128" i="18"/>
  <c r="C78" i="18"/>
  <c r="B3238" i="18"/>
  <c r="B235" i="18"/>
  <c r="C1200" i="18"/>
  <c r="C301" i="18"/>
  <c r="B680" i="18"/>
  <c r="D997" i="18"/>
  <c r="B517" i="18"/>
  <c r="C2000" i="18"/>
  <c r="C2567" i="18"/>
  <c r="B1904" i="18"/>
  <c r="C40" i="18"/>
  <c r="D616" i="18"/>
  <c r="B1193" i="18"/>
  <c r="D364" i="18"/>
  <c r="C1549" i="18"/>
  <c r="B570" i="18"/>
  <c r="D463" i="18"/>
  <c r="C2992" i="18"/>
  <c r="B533" i="18"/>
  <c r="B3074" i="18"/>
  <c r="C2356" i="18"/>
  <c r="B2631" i="18"/>
  <c r="D49" i="18"/>
  <c r="B911" i="18"/>
  <c r="C2865" i="18"/>
  <c r="C314" i="18"/>
  <c r="C393" i="18"/>
  <c r="D717" i="18"/>
  <c r="B2551" i="18"/>
  <c r="C352" i="18"/>
  <c r="D395" i="18"/>
  <c r="C777" i="18"/>
  <c r="B1079" i="18"/>
  <c r="B1743" i="18"/>
  <c r="C1181" i="18"/>
  <c r="D1267" i="18"/>
  <c r="C224" i="18"/>
  <c r="C1634" i="18"/>
  <c r="C926" i="18"/>
  <c r="D773" i="18"/>
  <c r="B2165" i="18"/>
  <c r="D1040" i="18"/>
  <c r="B1531" i="18"/>
  <c r="C390" i="18"/>
  <c r="C1354" i="18"/>
  <c r="B145" i="18"/>
  <c r="B1995" i="18"/>
  <c r="C399" i="18"/>
  <c r="B2931" i="18"/>
  <c r="C1607" i="18"/>
  <c r="B418" i="18"/>
  <c r="B338" i="18"/>
  <c r="C336" i="18"/>
  <c r="D399" i="18"/>
  <c r="B667" i="18"/>
  <c r="C210" i="18"/>
  <c r="C198" i="18"/>
  <c r="C3589" i="18"/>
  <c r="C2561" i="18"/>
  <c r="C1791" i="18"/>
  <c r="C1359" i="18"/>
  <c r="B3508" i="18"/>
  <c r="C2910" i="18"/>
  <c r="D1185" i="18"/>
  <c r="B1558" i="18"/>
  <c r="D248" i="18"/>
  <c r="B366" i="18"/>
  <c r="D1148" i="18"/>
  <c r="C2471" i="18"/>
  <c r="C309" i="18"/>
  <c r="B210" i="18"/>
  <c r="C500" i="18"/>
  <c r="D958" i="18"/>
  <c r="D273" i="18"/>
  <c r="B2296" i="18"/>
  <c r="B2431" i="18"/>
  <c r="B464" i="18"/>
  <c r="C854" i="18"/>
  <c r="C449" i="18"/>
  <c r="B857" i="18"/>
  <c r="B1359" i="18"/>
  <c r="B1104" i="18"/>
  <c r="D600" i="18"/>
  <c r="D844" i="18"/>
  <c r="C1076" i="18"/>
  <c r="B3294" i="18"/>
  <c r="C642" i="18"/>
  <c r="D194" i="18"/>
  <c r="C979" i="18"/>
  <c r="B1115" i="18"/>
  <c r="B2475" i="18"/>
  <c r="B1587" i="18"/>
  <c r="B380" i="18"/>
  <c r="B119" i="18"/>
  <c r="C796" i="18"/>
  <c r="C206" i="18"/>
  <c r="D56" i="18"/>
  <c r="D716" i="18"/>
  <c r="B1200" i="18"/>
  <c r="D468" i="18"/>
  <c r="C1002" i="18"/>
  <c r="C2798" i="18"/>
  <c r="C1150" i="18"/>
  <c r="C956" i="18"/>
  <c r="C2714" i="18"/>
  <c r="D874" i="18"/>
  <c r="C889" i="18"/>
  <c r="C2044" i="18"/>
  <c r="B269" i="18"/>
  <c r="B1510" i="18"/>
  <c r="B126" i="18"/>
  <c r="C3470" i="18"/>
  <c r="C964" i="18"/>
  <c r="B539" i="18"/>
  <c r="B3077" i="18"/>
  <c r="B775" i="18"/>
  <c r="B1632" i="18"/>
  <c r="D936" i="18"/>
  <c r="B609" i="18"/>
  <c r="D803" i="18"/>
  <c r="B136" i="18"/>
  <c r="C448" i="18"/>
  <c r="C3596" i="18"/>
  <c r="B528" i="18"/>
  <c r="B766" i="18"/>
  <c r="B829" i="18"/>
  <c r="C688" i="18"/>
  <c r="B1768" i="18"/>
  <c r="B1651" i="18"/>
  <c r="B175" i="18"/>
  <c r="C592" i="18"/>
  <c r="B195" i="18"/>
  <c r="C1255" i="18"/>
  <c r="D1229" i="18"/>
  <c r="C366" i="18"/>
  <c r="C1621" i="18"/>
  <c r="C469" i="18"/>
  <c r="D1154" i="18"/>
  <c r="C3513" i="18"/>
  <c r="D310" i="18"/>
  <c r="C1647" i="18"/>
  <c r="C331" i="18"/>
  <c r="B853" i="18"/>
  <c r="C1850" i="18"/>
  <c r="B929" i="18"/>
  <c r="B750" i="18"/>
  <c r="B200" i="18"/>
  <c r="C1133" i="18"/>
  <c r="B1172" i="18"/>
  <c r="B483" i="18"/>
  <c r="B675" i="18"/>
  <c r="D59" i="18"/>
  <c r="C221" i="18"/>
  <c r="B615" i="18"/>
  <c r="B1382" i="18"/>
  <c r="B2173" i="18"/>
  <c r="B1201" i="18"/>
  <c r="C351" i="18"/>
  <c r="B1682" i="18"/>
  <c r="B427" i="18"/>
  <c r="C1188" i="18"/>
  <c r="D270" i="18"/>
  <c r="D763" i="18"/>
  <c r="C1073" i="18"/>
  <c r="D495" i="18"/>
  <c r="B424" i="18"/>
  <c r="B1055" i="18"/>
  <c r="C1312" i="18"/>
  <c r="B498" i="18"/>
  <c r="C410" i="18"/>
  <c r="C2432" i="18"/>
  <c r="C2931" i="18"/>
  <c r="D694" i="18"/>
  <c r="B524" i="18"/>
  <c r="B296" i="18"/>
  <c r="B719" i="18"/>
  <c r="B639" i="18"/>
  <c r="B2457" i="18"/>
  <c r="C927" i="18"/>
  <c r="B837" i="18"/>
  <c r="B2042" i="18"/>
  <c r="D293" i="18"/>
  <c r="C1769" i="18"/>
  <c r="C1010" i="18"/>
  <c r="C383" i="18"/>
  <c r="B93" i="18"/>
  <c r="B736" i="18"/>
  <c r="C1144" i="18"/>
  <c r="C1411" i="18"/>
  <c r="C302" i="18"/>
  <c r="D26" i="18"/>
  <c r="C2738" i="18"/>
  <c r="C1625" i="18"/>
  <c r="C1975" i="18"/>
  <c r="D1038" i="18"/>
  <c r="B12" i="18"/>
  <c r="B1132" i="18"/>
  <c r="D911" i="18"/>
  <c r="B643" i="18"/>
  <c r="C737" i="18"/>
  <c r="D1044" i="18"/>
  <c r="D459" i="18"/>
  <c r="D888" i="18"/>
  <c r="B333" i="18"/>
  <c r="C3533" i="18"/>
  <c r="D1049" i="18"/>
  <c r="D1284" i="18"/>
  <c r="C275" i="18"/>
  <c r="B698" i="18"/>
  <c r="D973" i="18"/>
  <c r="B2482" i="18"/>
  <c r="C1292" i="18"/>
  <c r="C878" i="18"/>
  <c r="C343" i="18"/>
  <c r="B264" i="18"/>
  <c r="B714" i="18"/>
  <c r="C1800" i="18"/>
  <c r="D612" i="18"/>
  <c r="B2565" i="18"/>
  <c r="C1600" i="18"/>
  <c r="B1654" i="18"/>
  <c r="B564" i="18"/>
  <c r="B580" i="18"/>
  <c r="B794" i="18"/>
  <c r="C2086" i="18"/>
  <c r="B1741" i="18"/>
  <c r="B1290" i="18"/>
  <c r="D418" i="18"/>
  <c r="B265" i="18"/>
  <c r="B3420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con_angle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.accdb" keepAlive="1" name="con_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.accdb" keepAlive="1" name="con_contour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.accdb" keepAlive="1" name="con_fraiseebauch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.accdb" keepAlive="1" name="con_fraise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.accdb" keepAlive="1" name="con_grain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H:\Public\JCA\Taux Chutes\Outillage.accdb" keepAlive="1" name="con_operations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H:\Public\JCA\Taux Chutes\Outillage.accdb" keepAlive="1" name="con_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H:\Public\JCA\Taux Chutes\Outillage.accdb" keepAlive="1" name="con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H:\Public\JCA\Taux Chutes\Outillage.accdb" keepAlive="1" name="con_rainur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H:\Public\JCA\Taux Chutes\Outillage.accdb" keepAlive="1" name="con_surfa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H:\Public\JCA\Taux Chutes\Outillage.accdb" keepAlive="1" name="con_taraud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H:\Public\JCA\Taux Chutes\Outillage.accdb" keepAlive="1" name="con_taraudageborgn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H:\Public\JCA\Taux Chutes\Outillage.accdb" keepAlive="1" name="con_typeoutil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<sst xmlns="http://schemas.openxmlformats.org/spreadsheetml/2006/main" count="8084" uniqueCount="4069">
  <si>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</si>
  <si>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</si>
  <si>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</si>
  <si>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</si>
  <si>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</si>
  <si>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</si>
  <si>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</si>
  <si>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</si>
  <si>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</si>
  <si>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</si>
  <si>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</si>
  <si>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</si>
  <si>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</si>
  <si>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</si>
  <si>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</si>
  <si>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</si>
  <si>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</si>
  <si>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</si>
  <si>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</si>
  <si>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</si>
  <si>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</si>
  <si>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</si>
  <si>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</si>
  <si>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</si>
  <si>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</si>
  <si>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</si>
  <si>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</si>
  <si>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</si>
  <si>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</si>
  <si>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</si>
  <si>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</si>
  <si>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</si>
  <si>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</si>
  <si>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</si>
  <si>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</si>
  <si>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</si>
  <si>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</si>
  <si>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</si>
  <si>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</si>
  <si>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</si>
  <si>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</si>
  <si>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</si>
  <si>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</si>
  <si>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</si>
  <si>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</si>
  <si>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</si>
  <si>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</si>
  <si>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</si>
  <si>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</si>
  <si>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</si>
  <si>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</si>
  <si>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</si>
  <si>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</si>
  <si>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</si>
  <si>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</si>
  <si>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</si>
  <si>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</si>
  <si>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</si>
  <si>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</si>
  <si>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</si>
  <si>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</si>
  <si>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</si>
  <si>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</si>
  <si>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</si>
  <si>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</si>
  <si>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</si>
  <si>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</si>
  <si>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</si>
  <si>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</si>
  <si>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</si>
  <si>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</si>
  <si>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</si>
  <si>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</si>
  <si>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</si>
  <si>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</si>
  <si>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</si>
  <si>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</si>
  <si>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</si>
  <si>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</si>
  <si>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</si>
  <si>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</si>
  <si>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</si>
  <si>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</si>
  <si>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</si>
  <si>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</si>
  <si>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</si>
  <si>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</si>
  <si>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</si>
  <si>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</si>
  <si>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</si>
  <si>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</si>
  <si>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</si>
  <si>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</si>
  <si>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</si>
  <si>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</si>
  <si>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</si>
  <si>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</si>
  <si>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</si>
  <si>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</si>
  <si>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</si>
  <si>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</si>
  <si>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</si>
  <si>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</si>
  <si>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</si>
  <si>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</si>
  <si>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</si>
  <si>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</si>
  <si>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</si>
  <si>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</si>
  <si>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</si>
  <si>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</si>
  <si>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</si>
  <si>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</si>
  <si>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</si>
  <si>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</si>
  <si>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</si>
  <si>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</si>
  <si>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</si>
  <si>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</si>
  <si>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</si>
  <si>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</si>
  <si>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</si>
  <si>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</si>
  <si>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</si>
  <si>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</si>
  <si>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</si>
  <si>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</si>
  <si>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</si>
  <si>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</si>
  <si>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</si>
  <si>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</si>
  <si>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</si>
  <si>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</si>
  <si>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</si>
  <si>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</si>
  <si>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</si>
  <si>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</si>
  <si>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</si>
  <si>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</si>
  <si>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</si>
  <si>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</si>
  <si>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</si>
  <si>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</si>
  <si>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</si>
  <si>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</si>
  <si>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</si>
  <si>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</si>
  <si>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</si>
  <si>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</si>
  <si>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</si>
  <si>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</si>
  <si>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</si>
  <si>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</si>
  <si>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</si>
  <si>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</si>
  <si>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</si>
  <si>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</si>
  <si>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</si>
  <si>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</si>
  <si>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</si>
  <si>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</si>
  <si>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</si>
  <si>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</si>
  <si>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</si>
  <si>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</si>
  <si>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</si>
  <si>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</si>
  <si>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</si>
  <si>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</si>
  <si>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</si>
  <si>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</si>
  <si>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</si>
  <si>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</si>
  <si>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</si>
  <si>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</si>
  <si>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</si>
  <si>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</si>
  <si>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</si>
  <si>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</si>
  <si>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</si>
  <si>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</si>
  <si>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</si>
  <si>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</si>
  <si>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</si>
  <si>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</si>
  <si>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</si>
  <si>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</si>
  <si>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</si>
  <si>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</si>
  <si>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</si>
  <si>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</si>
  <si>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</si>
  <si>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</si>
  <si>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</si>
  <si>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</si>
  <si>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</si>
  <si>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</si>
  <si>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</si>
  <si>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</si>
  <si>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</si>
  <si>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</si>
  <si>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</si>
  <si>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</si>
  <si>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</si>
  <si>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</si>
  <si>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</si>
  <si>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</si>
  <si>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</si>
  <si>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</si>
  <si>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</si>
  <si>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</si>
  <si>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</si>
  <si>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</si>
  <si>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</si>
  <si>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</si>
  <si>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</si>
  <si>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</si>
  <si>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</si>
  <si>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</si>
  <si>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</si>
  <si>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</si>
  <si>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</si>
  <si>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</si>
  <si>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</si>
  <si>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</si>
  <si>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</si>
  <si>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</si>
  <si>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</si>
  <si>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</si>
  <si>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</si>
  <si>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</si>
  <si>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</si>
  <si>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</si>
  <si>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</si>
  <si>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</si>
  <si>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</si>
  <si>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</si>
  <si>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</si>
  <si>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</si>
  <si>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</si>
  <si>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</si>
  <si>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</si>
  <si>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</si>
  <si>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</si>
  <si>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</si>
  <si>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</si>
  <si>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</si>
  <si>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</si>
  <si>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</si>
  <si>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</si>
  <si>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</si>
  <si>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</si>
  <si>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</si>
  <si>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</si>
  <si>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</si>
  <si>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</si>
  <si>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</si>
  <si>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</si>
  <si>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</si>
  <si>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</si>
  <si>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</si>
  <si>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</si>
  <si>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</si>
  <si>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</si>
  <si>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</si>
  <si>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</si>
  <si>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</si>
  <si>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</si>
  <si>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</si>
  <si>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</si>
  <si>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</si>
  <si>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</si>
  <si>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</si>
  <si>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</si>
  <si>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</si>
  <si>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</si>
  <si>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</si>
  <si>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</si>
  <si>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</si>
  <si>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</si>
  <si>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</si>
  <si>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</si>
  <si>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</si>
  <si>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</si>
  <si>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</si>
  <si>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</si>
  <si>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</si>
  <si>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</si>
  <si>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</si>
  <si>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</si>
  <si>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</si>
  <si>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</si>
  <si>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</si>
  <si>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</si>
  <si>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</si>
  <si>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</si>
  <si>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</si>
  <si>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</si>
  <si>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</si>
  <si>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</si>
  <si>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</si>
  <si>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</si>
  <si>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</si>
  <si>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</si>
  <si>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</si>
  <si>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</si>
  <si>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</si>
  <si>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</si>
  <si>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</si>
  <si>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</si>
  <si>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</si>
  <si>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</si>
  <si>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</si>
  <si>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</si>
  <si>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</si>
  <si>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</si>
  <si>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</si>
  <si>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</si>
  <si>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</si>
  <si>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</si>
  <si>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</si>
  <si>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</si>
  <si>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</si>
  <si>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</si>
  <si>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</si>
  <si>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</si>
  <si>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</si>
  <si>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</si>
  <si>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</si>
  <si>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</si>
  <si>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</si>
  <si>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</si>
  <si>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</si>
  <si>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</si>
  <si>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</si>
  <si>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</si>
  <si>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</si>
  <si>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</si>
  <si>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</si>
  <si>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</si>
  <si>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</si>
  <si>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</si>
  <si>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</si>
  <si>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</si>
  <si>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</si>
  <si>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</si>
  <si>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</si>
  <si>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</si>
  <si>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</si>
  <si>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</si>
  <si>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</si>
  <si>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</si>
  <si>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</si>
  <si>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</si>
  <si>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</si>
  <si>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</si>
  <si>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</si>
  <si>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</si>
  <si>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</si>
  <si>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</si>
  <si>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</si>
  <si>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</si>
  <si>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</si>
  <si>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</si>
  <si>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</si>
  <si>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</si>
  <si>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</si>
  <si>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</si>
  <si>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</si>
  <si>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</si>
  <si>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</si>
  <si>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</si>
  <si>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</si>
  <si>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</si>
  <si>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</si>
  <si>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</si>
  <si>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</si>
  <si>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</si>
  <si>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</si>
  <si>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</si>
  <si>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</si>
  <si>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</si>
  <si>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</si>
  <si>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</si>
  <si>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</si>
  <si>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</si>
  <si>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</si>
  <si>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</si>
  <si>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</si>
  <si>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</si>
  <si>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</si>
  <si>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</si>
  <si>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</si>
  <si>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</si>
  <si>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</si>
  <si>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</si>
  <si>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</si>
  <si>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</si>
  <si>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</si>
  <si>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</si>
  <si>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</si>
  <si>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</si>
  <si>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</si>
  <si>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</si>
  <si>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</si>
  <si>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</si>
  <si>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</si>
  <si>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</si>
  <si>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</si>
  <si>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</si>
  <si>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</si>
  <si>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</si>
  <si>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</si>
  <si>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</si>
  <si>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</si>
  <si>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</si>
  <si>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</si>
  <si>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</si>
  <si>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</si>
  <si>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</si>
  <si>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</si>
  <si>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</si>
  <si>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</si>
  <si>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</si>
  <si>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</si>
  <si>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</si>
  <si>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</si>
  <si>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</si>
  <si>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</si>
  <si>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</si>
  <si>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</si>
  <si>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</si>
  <si>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</si>
  <si>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</si>
  <si>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</si>
  <si>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</si>
  <si>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</si>
  <si>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</si>
  <si>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</si>
  <si>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</si>
  <si>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</si>
  <si>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</si>
  <si>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</si>
  <si>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</si>
  <si>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</si>
  <si>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</si>
  <si>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</si>
  <si>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</si>
  <si>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</si>
  <si>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</si>
  <si>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</si>
  <si>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</si>
  <si>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</si>
  <si>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</si>
  <si>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</si>
  <si>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</si>
  <si>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</si>
  <si>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</si>
  <si>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</si>
  <si>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</si>
  <si>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</si>
  <si>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</si>
  <si>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</si>
  <si>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</si>
  <si>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</si>
  <si>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</si>
  <si>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</si>
  <si>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</si>
  <si>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</si>
  <si>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</si>
  <si>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</si>
  <si>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</si>
  <si>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</si>
  <si>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</si>
  <si>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</si>
  <si>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</si>
  <si>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</si>
  <si>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</si>
  <si>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</si>
  <si>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</si>
  <si>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</si>
  <si>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</si>
  <si>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</si>
  <si>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</si>
  <si>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</si>
  <si>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</si>
  <si>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</si>
  <si>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</si>
  <si>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</si>
  <si>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</si>
  <si>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</si>
  <si>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</si>
  <si>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</si>
  <si>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</si>
  <si>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</si>
  <si>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</si>
  <si>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</si>
  <si>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</si>
  <si>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</si>
  <si>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</si>
  <si>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</si>
  <si>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</si>
  <si>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</si>
  <si>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</si>
  <si>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</si>
  <si>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</si>
  <si>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</si>
  <si>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</si>
  <si>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</si>
  <si>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</si>
  <si>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</si>
  <si>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</si>
  <si>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</si>
  <si>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</si>
  <si>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</si>
  <si>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</si>
  <si>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</si>
  <si>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</si>
  <si>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</si>
  <si>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</si>
  <si>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</si>
  <si>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</si>
  <si>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</si>
  <si>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</si>
  <si>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</si>
  <si>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</si>
  <si>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</si>
  <si>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</si>
  <si>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</si>
  <si>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</si>
  <si>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</si>
  <si>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</si>
  <si>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</si>
  <si>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</si>
  <si>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</si>
  <si>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</si>
  <si>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</si>
  <si>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</si>
  <si>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</si>
  <si>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</si>
  <si>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</si>
  <si>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</si>
  <si>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</si>
  <si>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</si>
  <si>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</si>
  <si>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</si>
  <si>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</si>
  <si>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</si>
  <si>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</si>
  <si>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</si>
  <si>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</si>
  <si>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</si>
  <si>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</si>
  <si>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</si>
  <si>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</si>
  <si>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</si>
  <si>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</si>
  <si>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</si>
  <si>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</si>
  <si>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</si>
  <si>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</si>
  <si>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</si>
  <si>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</si>
  <si>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</si>
  <si>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</si>
  <si>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</si>
  <si>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</si>
  <si>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</si>
  <si>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</si>
  <si>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</si>
  <si>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</si>
  <si>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</si>
  <si>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</si>
  <si>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</si>
  <si>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</si>
  <si>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</si>
  <si>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</si>
  <si>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</si>
  <si>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</si>
  <si>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</si>
  <si>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</si>
  <si>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</si>
  <si>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</si>
  <si>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</si>
  <si>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</si>
  <si>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</si>
  <si>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</si>
  <si>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</si>
  <si>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</si>
  <si>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</si>
  <si>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</si>
  <si>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</si>
  <si>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</si>
  <si>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</si>
  <si>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</si>
  <si>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</si>
  <si>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</si>
  <si>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</si>
  <si>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</si>
  <si>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</si>
  <si>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</si>
  <si>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</si>
  <si>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</si>
  <si>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</si>
  <si>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</si>
  <si>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</si>
  <si>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</si>
  <si>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</si>
  <si>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</si>
  <si>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</si>
  <si>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</si>
  <si>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</si>
  <si>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</si>
  <si>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</si>
  <si>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</si>
  <si>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</si>
  <si>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</si>
  <si>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</si>
  <si>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</si>
  <si>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</si>
  <si>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</si>
  <si>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</si>
  <si>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</si>
  <si>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</si>
  <si>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</si>
  <si>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</si>
  <si>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</si>
  <si>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</si>
  <si>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</si>
  <si>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</si>
  <si>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</si>
  <si>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</si>
  <si>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</si>
  <si>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</si>
  <si>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</si>
  <si>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</si>
  <si>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</si>
  <si>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</si>
  <si>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</si>
  <si>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</si>
  <si>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</si>
  <si>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</si>
  <si>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</si>
  <si>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</si>
  <si>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</si>
  <si>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</si>
  <si>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</si>
  <si>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</si>
  <si>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</si>
  <si>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</si>
  <si>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</si>
  <si>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</si>
  <si>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</si>
  <si>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</si>
  <si>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</si>
  <si>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</si>
  <si>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</si>
  <si>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</si>
  <si>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</si>
  <si>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</si>
  <si>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</si>
  <si>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</si>
  <si>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</si>
  <si>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</si>
  <si>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</si>
  <si>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</si>
  <si>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</si>
  <si>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</si>
  <si>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</si>
  <si>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</si>
  <si>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</si>
  <si>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</si>
  <si>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</si>
  <si>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</si>
  <si>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</si>
  <si>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</si>
  <si>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</si>
  <si>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</si>
  <si>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</si>
  <si>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</si>
  <si>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</si>
  <si>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</si>
  <si>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</si>
  <si>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</si>
  <si>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</si>
  <si>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</si>
  <si>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</si>
  <si>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</si>
  <si>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</si>
  <si>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</si>
  <si>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</si>
  <si>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</si>
  <si>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</si>
  <si>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</si>
  <si>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</si>
  <si>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</si>
  <si>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</si>
  <si>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</si>
  <si>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</si>
  <si>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</si>
  <si>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</si>
  <si>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</si>
  <si>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</si>
  <si>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</si>
  <si>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</si>
  <si>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</si>
  <si>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</si>
  <si>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</si>
  <si>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</si>
  <si>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</si>
  <si>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</si>
  <si>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</si>
  <si>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</si>
  <si>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</si>
  <si>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</si>
  <si>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</si>
  <si>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</si>
  <si>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</si>
  <si>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</si>
  <si>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</si>
  <si>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</si>
  <si>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</si>
  <si>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</si>
  <si>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</si>
  <si>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</si>
  <si>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</si>
  <si>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</si>
  <si>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</si>
  <si>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</si>
  <si>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</si>
  <si>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</si>
  <si>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</si>
  <si>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</si>
  <si>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</si>
  <si>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</si>
  <si>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</si>
  <si>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</si>
  <si>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</si>
  <si>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</si>
  <si>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</si>
  <si>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</si>
  <si>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</si>
  <si>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</si>
  <si>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</si>
  <si>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</si>
  <si>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</si>
  <si>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</si>
  <si>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</si>
  <si>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</si>
  <si>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</si>
  <si>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</si>
  <si>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</si>
  <si>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</si>
  <si>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</si>
  <si>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</si>
  <si>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</si>
  <si>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</si>
  <si>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</si>
  <si>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</si>
  <si>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</si>
  <si>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</si>
  <si>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</si>
  <si>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</si>
  <si>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</si>
  <si>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</si>
  <si>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</si>
  <si>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</si>
  <si>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</si>
  <si>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</si>
  <si>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</si>
  <si>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</si>
  <si>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</si>
  <si>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</si>
  <si>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</si>
  <si>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</si>
  <si>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</si>
  <si>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</si>
  <si>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</si>
  <si>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</si>
  <si>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</si>
  <si>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</si>
  <si>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</si>
  <si>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</si>
  <si>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</si>
  <si>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</si>
  <si>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</si>
  <si>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</si>
  <si>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</si>
  <si>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</si>
  <si>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</si>
  <si>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</si>
  <si>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</si>
  <si>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</si>
  <si>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</si>
  <si>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</si>
  <si>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</si>
  <si>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</si>
  <si>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</si>
  <si>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</si>
  <si>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</si>
  <si>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</si>
  <si>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</si>
  <si>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</si>
  <si>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</si>
  <si>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</si>
  <si>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</si>
  <si>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</si>
  <si>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</si>
  <si>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</si>
  <si>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</si>
  <si>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</si>
  <si>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</si>
  <si>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</si>
  <si>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</si>
  <si>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</si>
  <si>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</si>
  <si>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</si>
  <si>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</si>
  <si>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</si>
  <si>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</si>
  <si>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</si>
  <si>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</si>
  <si>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</si>
  <si>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</si>
  <si>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</si>
  <si>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</si>
  <si>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</si>
  <si>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</si>
  <si>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</si>
  <si>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</si>
  <si>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</si>
  <si>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</si>
  <si>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</si>
  <si>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</si>
  <si>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</si>
  <si>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</si>
  <si>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</si>
  <si>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</si>
  <si>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</si>
  <si>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</si>
  <si>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</si>
  <si>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</si>
  <si>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</si>
  <si>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</si>
  <si>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</si>
  <si>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</si>
  <si>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</si>
  <si>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</si>
  <si>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</si>
  <si>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</si>
  <si>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</si>
  <si>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</si>
  <si>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</si>
  <si>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</si>
  <si>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</si>
  <si>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</si>
  <si>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</si>
  <si>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</si>
  <si>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</si>
  <si>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</si>
  <si>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</si>
  <si>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</si>
  <si>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</si>
  <si>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</si>
  <si>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</si>
  <si>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</si>
  <si>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</si>
  <si>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</si>
  <si>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</si>
  <si>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</si>
  <si>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</si>
  <si>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</si>
  <si>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</si>
  <si>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</si>
  <si>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</si>
  <si>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</si>
  <si>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</si>
  <si>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</si>
  <si>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</si>
  <si>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</si>
  <si>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</si>
  <si>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</si>
  <si>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</si>
  <si>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</si>
  <si>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</si>
  <si>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</si>
  <si>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</si>
  <si>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</si>
  <si>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</si>
  <si>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</si>
  <si>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</si>
  <si>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</si>
  <si>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</si>
  <si>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</si>
  <si>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</si>
  <si>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</si>
  <si>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</si>
  <si>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</si>
  <si>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</si>
  <si>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</si>
  <si>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</si>
  <si>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</si>
  <si>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</si>
  <si>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</si>
  <si>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</si>
  <si>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</si>
  <si>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</si>
  <si>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</si>
  <si>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</si>
  <si>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</si>
  <si>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</si>
  <si>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</si>
  <si>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</si>
  <si>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</si>
  <si>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</si>
  <si>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</si>
  <si>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</si>
  <si>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</si>
  <si>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</si>
  <si>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</si>
  <si>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</si>
  <si>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</si>
  <si>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</si>
  <si>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</si>
  <si>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</si>
  <si>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</si>
  <si>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</si>
  <si>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</si>
  <si>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</si>
  <si>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</si>
  <si>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</si>
  <si>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</si>
  <si>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</si>
  <si>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</si>
  <si>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</si>
  <si>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</si>
  <si>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</si>
  <si>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</si>
  <si>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</si>
  <si>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</si>
  <si>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</si>
  <si>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</si>
  <si>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</si>
  <si>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</si>
  <si>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</si>
  <si>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</si>
  <si>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</si>
  <si>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</si>
  <si>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</si>
  <si>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</si>
  <si>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</si>
  <si>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</si>
  <si>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</si>
  <si>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</si>
  <si>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</si>
  <si>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</si>
  <si>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</si>
  <si>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</si>
  <si>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</si>
  <si>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</si>
  <si>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</si>
  <si>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</si>
  <si>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</si>
  <si>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</si>
  <si>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</si>
  <si>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</si>
  <si>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</si>
  <si>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</si>
  <si>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</si>
  <si>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</si>
  <si>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</si>
  <si>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</si>
  <si>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</si>
  <si>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</si>
  <si>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</si>
  <si>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</si>
  <si>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</si>
  <si>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</si>
  <si>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</si>
  <si>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</si>
  <si>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</si>
  <si>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</si>
  <si>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</si>
  <si>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</si>
  <si>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</si>
  <si>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</si>
  <si>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</si>
  <si>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</si>
  <si>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</si>
  <si>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</si>
  <si>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</si>
  <si>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</si>
  <si>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</si>
  <si>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</si>
  <si>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</si>
  <si>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</si>
  <si>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</si>
  <si>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</si>
  <si>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</si>
  <si>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</si>
  <si>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</si>
  <si>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</si>
  <si>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</si>
  <si>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</si>
  <si>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</si>
  <si>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</si>
  <si>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</si>
  <si>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</si>
  <si>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</si>
  <si>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</si>
  <si>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</si>
  <si>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</si>
  <si>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</si>
  <si>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</si>
  <si>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</si>
  <si>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</si>
  <si>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</si>
  <si>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</si>
  <si>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</si>
  <si>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</si>
  <si>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</si>
  <si>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</si>
  <si>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</si>
  <si>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</si>
  <si>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</si>
  <si>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</si>
  <si>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</si>
  <si>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</si>
  <si>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</si>
  <si>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</si>
  <si>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</si>
  <si>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</si>
  <si>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</si>
  <si>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</si>
  <si>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</si>
  <si>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</si>
  <si>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</si>
  <si>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</si>
  <si>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</si>
  <si>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</si>
  <si>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</si>
  <si>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</si>
  <si>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</si>
  <si>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</si>
  <si>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</si>
  <si>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</si>
  <si>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</si>
  <si>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</si>
  <si>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</si>
  <si>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</si>
  <si>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</si>
  <si>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</si>
  <si>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</si>
  <si>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</si>
  <si>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</si>
  <si>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</si>
  <si>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</si>
  <si>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</si>
  <si>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</si>
  <si>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</si>
  <si>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</si>
  <si>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</si>
  <si>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</si>
  <si>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</si>
  <si>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</si>
  <si>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</si>
  <si>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</si>
  <si>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</si>
  <si>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</si>
  <si>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</si>
  <si>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</si>
  <si>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</si>
  <si>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</si>
  <si>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</si>
  <si>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</si>
  <si>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</si>
  <si>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</si>
  <si>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</si>
  <si>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</si>
  <si>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</si>
  <si>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</si>
  <si>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</si>
  <si>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</si>
  <si>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</si>
  <si>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</si>
  <si>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</si>
  <si>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</si>
  <si>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</si>
  <si>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</si>
  <si>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</si>
  <si>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</si>
  <si>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</si>
  <si>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</si>
  <si>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</si>
  <si>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</si>
  <si>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</si>
  <si>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</si>
  <si>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</si>
  <si>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</si>
  <si>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</si>
  <si>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</si>
  <si>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</si>
  <si>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</si>
  <si>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</si>
  <si>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</si>
  <si>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</si>
  <si>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</si>
  <si>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</si>
  <si>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</si>
  <si>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</si>
  <si>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</si>
  <si>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</si>
  <si>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</si>
  <si>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</si>
  <si>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</si>
  <si>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</si>
  <si>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</si>
  <si>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</si>
  <si>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</si>
  <si>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</si>
  <si>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</si>
  <si>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</si>
  <si>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</si>
  <si>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</si>
  <si>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</si>
  <si>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</si>
  <si>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</si>
  <si>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</si>
  <si>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</si>
  <si>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</si>
  <si>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</si>
  <si>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</si>
  <si>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</si>
  <si>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</si>
  <si>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</si>
  <si>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</si>
  <si>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</si>
  <si>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</si>
  <si>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</si>
  <si>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</si>
  <si>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</si>
  <si>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</si>
  <si>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</si>
  <si>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</si>
  <si>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</si>
  <si>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</si>
  <si>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</si>
  <si>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</si>
  <si>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</si>
  <si>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</si>
  <si>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</si>
  <si>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</si>
  <si>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</si>
  <si>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</si>
  <si>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</si>
  <si>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</si>
  <si>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</si>
  <si>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</si>
  <si>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</si>
  <si>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</si>
  <si>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</si>
  <si>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</si>
  <si>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</si>
  <si>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</si>
  <si>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</si>
  <si>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</si>
  <si>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</si>
  <si>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</si>
  <si>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</si>
  <si>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</si>
  <si>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</si>
  <si>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</si>
  <si>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</si>
  <si>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</si>
  <si>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</si>
  <si>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</si>
  <si>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</si>
  <si>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</si>
  <si>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</si>
  <si>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</si>
  <si>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</si>
  <si>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</si>
  <si>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</si>
  <si>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</si>
  <si>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</si>
  <si>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</si>
  <si>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</si>
  <si>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</si>
  <si>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</si>
  <si>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</si>
  <si>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</si>
  <si>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</si>
  <si>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</si>
  <si>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</si>
  <si>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</si>
  <si>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</si>
  <si>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</si>
  <si>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</si>
  <si>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</si>
  <si>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</si>
  <si>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</si>
  <si>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</si>
  <si>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</si>
  <si>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</si>
  <si>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</si>
  <si>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</si>
  <si>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</si>
  <si>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</si>
  <si>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</si>
  <si>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</si>
  <si>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</si>
  <si>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</si>
  <si>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</si>
  <si>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</si>
  <si>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</si>
  <si>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</si>
  <si>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</si>
  <si>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</si>
  <si>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</si>
  <si>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</si>
  <si>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</si>
  <si>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</si>
  <si>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</si>
  <si>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</si>
  <si>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</si>
  <si>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</si>
  <si>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</si>
  <si>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</si>
  <si>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</si>
  <si>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</si>
  <si>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</si>
  <si>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</si>
  <si>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</si>
  <si>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</si>
  <si>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</si>
  <si>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</si>
  <si>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</si>
  <si>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</si>
  <si>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</si>
  <si>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</si>
  <si>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</si>
  <si>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</si>
  <si>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</si>
  <si>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</si>
  <si>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</si>
  <si>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</si>
  <si>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</si>
  <si>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</si>
  <si>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</si>
  <si>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</si>
  <si>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</si>
  <si>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</si>
  <si>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</si>
  <si>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</si>
  <si>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</si>
  <si>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</si>
  <si>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</si>
  <si>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</si>
  <si>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</si>
  <si>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</si>
  <si>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</si>
  <si>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</si>
  <si>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</si>
  <si>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</si>
  <si>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</si>
  <si>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</si>
  <si>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</si>
  <si>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</si>
  <si>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</si>
  <si>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</si>
  <si>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</si>
  <si>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</si>
  <si>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</si>
  <si>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</si>
  <si>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</si>
  <si>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</si>
  <si>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</si>
  <si>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</si>
  <si>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</si>
  <si>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</si>
  <si>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</si>
  <si>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</si>
  <si>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</si>
  <si>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</si>
  <si>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</si>
  <si>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</si>
  <si>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</si>
  <si>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</si>
  <si>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</si>
  <si>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</si>
  <si>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</si>
  <si>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</si>
  <si>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</si>
  <si>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</si>
  <si>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</si>
  <si>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</si>
  <si>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</si>
  <si>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</si>
  <si>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</si>
  <si>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</si>
  <si>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</si>
  <si>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</si>
  <si>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</si>
  <si>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</si>
  <si>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</si>
  <si>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</si>
  <si>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</si>
  <si>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</si>
  <si>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</si>
  <si>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</si>
  <si>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</si>
  <si>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</si>
  <si>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</si>
  <si>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</si>
  <si>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</si>
  <si>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</si>
  <si>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</si>
  <si>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</si>
  <si>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</si>
  <si>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</si>
  <si>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</si>
  <si>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</si>
  <si>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</si>
  <si>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</si>
  <si>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</si>
  <si>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</si>
  <si>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</si>
  <si>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</si>
  <si>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</si>
  <si>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</si>
  <si>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</si>
  <si>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</si>
  <si>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</si>
  <si>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</si>
  <si>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</si>
  <si>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</si>
  <si>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</si>
  <si>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</si>
  <si>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</si>
  <si>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</si>
  <si>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</si>
  <si>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</si>
  <si>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</si>
  <si>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</si>
  <si>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</si>
  <si>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</si>
  <si>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</si>
  <si>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</si>
  <si>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</si>
  <si>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</si>
  <si>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</si>
  <si>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</si>
  <si>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</si>
  <si>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</si>
  <si>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</si>
  <si>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</si>
  <si>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</si>
  <si>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</si>
  <si>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</si>
  <si>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</si>
  <si>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</si>
  <si>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</si>
  <si>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</si>
  <si>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</si>
  <si>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</si>
  <si>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</si>
  <si>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</si>
  <si>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</si>
  <si>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</si>
  <si>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</si>
  <si>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</si>
  <si>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</si>
  <si>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</si>
  <si>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</si>
  <si>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</si>
  <si>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</si>
  <si>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</si>
  <si>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</si>
  <si>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</si>
  <si>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</si>
  <si>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</si>
  <si>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</si>
  <si>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</si>
  <si>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</si>
  <si>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</si>
  <si>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</si>
  <si>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</si>
  <si>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</si>
  <si>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</si>
  <si>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</si>
  <si>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</si>
  <si>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</si>
  <si>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</si>
  <si>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</si>
  <si>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</si>
  <si>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</si>
  <si>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</si>
  <si>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</si>
  <si>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</si>
  <si>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</si>
  <si>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</si>
  <si>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</si>
  <si>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</si>
  <si>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</si>
  <si>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</si>
  <si>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</si>
  <si>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</si>
  <si>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</si>
  <si>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</si>
  <si>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</si>
  <si>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</si>
  <si>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</si>
  <si>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</si>
  <si>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</si>
  <si>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</si>
  <si>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</si>
  <si>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</si>
  <si>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</si>
  <si>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</si>
  <si>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</si>
  <si>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</si>
  <si>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</si>
  <si>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</si>
  <si>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</si>
  <si>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</si>
  <si>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</si>
  <si>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</si>
  <si>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</si>
  <si>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</si>
  <si>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</si>
  <si>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</si>
  <si>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</si>
  <si>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</si>
  <si>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</si>
  <si>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</si>
  <si>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</si>
  <si>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</si>
  <si>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</si>
  <si>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</si>
  <si>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</si>
  <si>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</si>
  <si>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</si>
  <si>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</si>
  <si>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</si>
  <si>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</si>
  <si>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</si>
  <si>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</si>
  <si>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</si>
  <si>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</si>
  <si>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</si>
  <si>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</si>
  <si>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</si>
  <si>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</si>
  <si>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</si>
  <si>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</si>
  <si>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</si>
  <si>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</si>
  <si>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</si>
  <si>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</si>
  <si>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</si>
  <si>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</si>
  <si>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</si>
  <si>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</si>
  <si>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</si>
  <si>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</si>
  <si>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</si>
  <si>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</si>
  <si>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</si>
  <si>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</si>
  <si>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</si>
  <si>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</si>
  <si>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</si>
  <si>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</si>
  <si>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</si>
  <si>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</si>
  <si>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</si>
  <si>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</si>
  <si>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</si>
  <si>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</si>
  <si>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</si>
  <si>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</si>
  <si>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</si>
  <si>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</si>
  <si>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</si>
  <si>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</si>
  <si>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</si>
  <si>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</si>
  <si>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</si>
  <si>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</si>
  <si>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</si>
  <si>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</si>
  <si>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</si>
  <si>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</si>
  <si>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</si>
  <si>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</si>
  <si>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</si>
  <si>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</si>
  <si>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</si>
  <si>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</si>
  <si>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</si>
  <si>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</si>
  <si>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</si>
  <si>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</si>
  <si>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</si>
  <si>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</si>
  <si>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</si>
  <si>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</si>
  <si>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</si>
  <si>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</si>
  <si>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</si>
  <si>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</si>
  <si>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</si>
  <si>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</si>
  <si>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</si>
  <si>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</si>
  <si>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</si>
  <si>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</si>
  <si>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</si>
  <si>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</si>
  <si>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</si>
  <si>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</si>
  <si>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</si>
  <si>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</si>
  <si>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</si>
  <si>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</si>
  <si>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</si>
  <si>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</si>
  <si>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</si>
  <si>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</si>
  <si>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</si>
  <si>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</si>
  <si>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</si>
  <si>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</si>
  <si>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</si>
  <si>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</si>
  <si>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</si>
  <si>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</si>
  <si>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</si>
  <si>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</si>
  <si>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</si>
  <si>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</si>
  <si>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</si>
  <si>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</si>
  <si>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</si>
  <si>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</si>
  <si>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</si>
  <si>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</si>
  <si>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</si>
  <si>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</si>
  <si>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</si>
  <si>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</si>
  <si>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</si>
  <si>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</si>
  <si>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</si>
  <si>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</si>
  <si>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</si>
  <si>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</si>
  <si>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</si>
  <si>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</si>
  <si>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</si>
  <si>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</si>
  <si>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</si>
  <si>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</si>
  <si>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</si>
  <si>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</si>
  <si>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</si>
  <si>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</si>
  <si>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</si>
  <si>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</si>
  <si>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</si>
  <si>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</si>
  <si>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</si>
  <si>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</si>
  <si>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</si>
  <si>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</si>
  <si>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</si>
  <si>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</si>
  <si>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</si>
  <si>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</si>
  <si>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</si>
  <si>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</si>
  <si>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</si>
  <si>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</si>
  <si>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</si>
  <si>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</si>
  <si>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</si>
  <si>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</si>
  <si>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</si>
  <si>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</si>
  <si>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</si>
  <si>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</si>
  <si>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</si>
  <si>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</si>
  <si>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</si>
  <si>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</si>
  <si>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</si>
  <si>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</si>
  <si>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</si>
  <si>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</si>
  <si>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</si>
  <si>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</si>
  <si>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</si>
  <si>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</si>
  <si>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</si>
  <si>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</si>
  <si>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</si>
  <si>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</si>
  <si>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</si>
  <si>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</si>
  <si>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</si>
  <si>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</si>
  <si>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</si>
  <si>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</si>
  <si>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</si>
  <si>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</si>
  <si>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</si>
  <si>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</si>
  <si>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</si>
  <si>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</si>
  <si>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</si>
  <si>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</si>
  <si>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</si>
  <si>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</si>
  <si>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</si>
  <si>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</si>
  <si>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</si>
  <si>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</si>
  <si>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</si>
  <si>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</si>
  <si>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</si>
  <si>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</si>
  <si>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</si>
  <si>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</si>
  <si>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</si>
  <si>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</si>
  <si>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</si>
  <si>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</si>
  <si>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</si>
  <si>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</si>
  <si>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</si>
  <si>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</si>
  <si>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</si>
  <si>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</si>
  <si>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</si>
  <si>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</si>
  <si>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</si>
  <si>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</si>
  <si>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</si>
  <si>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</si>
  <si>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</si>
  <si>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</si>
  <si>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</si>
  <si>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</si>
  <si>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</si>
  <si>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</si>
  <si>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</si>
  <si>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</si>
  <si>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</si>
  <si>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</si>
  <si>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</si>
  <si>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</si>
  <si>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</si>
  <si>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</si>
  <si>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</si>
  <si>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</si>
  <si>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</si>
  <si>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</si>
  <si>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</si>
  <si>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</si>
  <si>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</si>
  <si>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</si>
  <si>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</si>
  <si>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</si>
  <si>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</si>
  <si>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</si>
  <si>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</si>
  <si>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</si>
  <si>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</si>
  <si>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</si>
  <si>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</si>
  <si>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</si>
  <si>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</si>
  <si>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</si>
  <si>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</si>
  <si>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</si>
  <si>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</si>
  <si>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</si>
  <si>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</si>
  <si>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</si>
  <si>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</si>
  <si>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</si>
  <si>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</si>
  <si>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</si>
  <si>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</si>
  <si>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</si>
  <si>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</si>
  <si>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</si>
  <si>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</si>
  <si>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</si>
  <si>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</si>
  <si>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</si>
  <si>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</si>
  <si>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</si>
  <si>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</si>
  <si>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</si>
  <si>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</si>
  <si>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</si>
  <si>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</si>
  <si>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</si>
  <si>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</si>
  <si>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</si>
  <si>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</si>
  <si>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</si>
  <si>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</si>
  <si>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</si>
  <si>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</si>
  <si>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</si>
  <si>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</si>
  <si>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</si>
  <si>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</si>
  <si>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</si>
  <si>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</si>
  <si>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</si>
  <si>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</si>
  <si>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</si>
  <si>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</si>
  <si>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</si>
  <si>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</si>
  <si>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</si>
  <si>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</si>
  <si>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</si>
  <si>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</si>
  <si>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</si>
  <si>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</si>
  <si>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</si>
  <si>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</si>
  <si>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</si>
  <si>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</si>
  <si>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</si>
  <si>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</si>
  <si>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</si>
  <si>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</si>
  <si>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</si>
  <si>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</si>
  <si>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</si>
  <si>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</si>
  <si>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</si>
  <si>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</si>
  <si>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</si>
  <si>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</si>
  <si>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</si>
  <si>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</si>
  <si>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</si>
  <si>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</si>
  <si>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</si>
  <si>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</si>
  <si>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</si>
  <si>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</si>
  <si>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</si>
  <si>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</si>
  <si>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</si>
  <si>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</si>
  <si>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</si>
  <si>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</si>
  <si>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</si>
  <si>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</si>
  <si>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</si>
  <si>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</si>
  <si>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</si>
  <si>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</si>
  <si>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</si>
  <si>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</si>
  <si>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</si>
  <si>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</si>
  <si>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</si>
  <si>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</si>
  <si>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</si>
  <si>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</si>
  <si>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</si>
  <si>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</si>
  <si>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</si>
  <si>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</si>
  <si>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</si>
  <si>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</si>
  <si>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</si>
  <si>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</si>
  <si>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</si>
  <si>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</si>
  <si>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</si>
  <si>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</si>
  <si>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</si>
  <si>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</si>
  <si>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</si>
  <si>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</si>
  <si>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</si>
  <si>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</si>
  <si>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</si>
  <si>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</si>
  <si>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</si>
  <si>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</si>
  <si>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</si>
  <si>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</si>
  <si>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</si>
  <si>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</si>
  <si>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</si>
  <si>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</si>
  <si>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</si>
  <si>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</si>
  <si>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</si>
  <si>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</si>
  <si>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</si>
  <si>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</si>
  <si>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</si>
  <si>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</si>
  <si>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</si>
  <si>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</si>
  <si>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</si>
  <si>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</si>
  <si>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</si>
  <si>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</si>
  <si>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</si>
  <si>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</si>
  <si>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</si>
  <si>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</si>
  <si>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</si>
  <si>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</si>
  <si>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</si>
  <si>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</si>
  <si>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</si>
  <si>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</si>
  <si>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</si>
  <si>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</si>
  <si>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</si>
  <si>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</si>
  <si>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</si>
  <si>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</si>
  <si>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</si>
  <si>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</si>
  <si>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</si>
  <si>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</si>
  <si>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</si>
  <si>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</si>
  <si>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</si>
  <si>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</si>
  <si>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</si>
  <si>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</si>
  <si>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</si>
  <si>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</si>
  <si>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</si>
  <si>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</si>
  <si>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</si>
  <si>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</si>
  <si>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</si>
  <si>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</si>
  <si>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</si>
  <si>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</si>
  <si>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</si>
  <si>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</si>
  <si>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</si>
  <si>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</si>
  <si>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</si>
  <si>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</si>
  <si>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</si>
  <si>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</si>
  <si>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</si>
  <si>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</si>
  <si>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</si>
  <si>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</si>
  <si>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</si>
  <si>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</si>
  <si>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</si>
  <si>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</si>
  <si>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</si>
  <si>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</si>
  <si>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</si>
  <si>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</si>
  <si>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</si>
  <si>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</si>
  <si>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</si>
  <si>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</si>
  <si>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</si>
  <si>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</si>
  <si>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</si>
  <si>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</si>
  <si>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</si>
  <si>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</si>
  <si>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</si>
  <si>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</si>
  <si>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</si>
  <si>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</si>
  <si>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</si>
  <si>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</si>
  <si>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</si>
  <si>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</si>
  <si>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</si>
  <si>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</si>
  <si>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</si>
  <si>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</si>
  <si>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</si>
  <si>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</si>
  <si>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</si>
  <si>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</si>
  <si>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</si>
  <si>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</si>
  <si>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</si>
  <si>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</si>
  <si>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</si>
  <si>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</si>
  <si>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</si>
  <si>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</si>
  <si>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</si>
  <si>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</si>
  <si>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</si>
  <si>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</si>
  <si>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</si>
  <si>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</si>
  <si>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</si>
  <si>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</si>
  <si>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</si>
  <si>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</si>
  <si>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</si>
  <si>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</si>
  <si>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</si>
  <si>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</si>
  <si>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</si>
  <si>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</si>
  <si>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</si>
  <si>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</si>
  <si>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</si>
  <si>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</si>
  <si>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</si>
  <si>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</si>
  <si>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</si>
  <si>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</si>
  <si>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</si>
  <si>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</si>
  <si>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</si>
  <si>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</si>
  <si>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</si>
  <si>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</si>
  <si>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</si>
  <si>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</si>
  <si>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</si>
  <si>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</si>
  <si>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</si>
  <si>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</si>
  <si>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</si>
  <si>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</si>
  <si>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</si>
  <si>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</si>
  <si>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</si>
  <si>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</si>
  <si>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</si>
  <si>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</si>
  <si>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</si>
  <si>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</si>
  <si>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</si>
  <si>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</si>
  <si>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</si>
  <si>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</si>
  <si>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</si>
  <si>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</si>
  <si>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</si>
  <si>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</si>
  <si>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</si>
  <si>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</si>
  <si>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</si>
  <si>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</si>
  <si>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</si>
  <si>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</si>
  <si>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</si>
  <si>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</si>
  <si>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</si>
  <si>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</si>
  <si>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</si>
  <si>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</si>
  <si>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</si>
  <si>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</si>
  <si>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</si>
  <si>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</si>
  <si>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</si>
  <si>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</si>
  <si>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</si>
  <si>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</si>
  <si>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</si>
  <si>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</si>
  <si>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</si>
  <si>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</si>
  <si>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</si>
  <si>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</si>
  <si>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</si>
  <si>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</si>
  <si>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</si>
  <si>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</si>
  <si>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</si>
  <si>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</si>
  <si>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</si>
  <si>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</si>
  <si>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</si>
  <si>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</si>
  <si>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</si>
  <si>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</si>
  <si>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</si>
  <si>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</si>
  <si>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</si>
  <si>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</si>
  <si>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</si>
  <si>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</si>
  <si>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</si>
  <si>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</si>
  <si>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</si>
  <si>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</si>
  <si>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</si>
  <si>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</si>
  <si>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</si>
  <si>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</si>
  <si>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</si>
  <si>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</si>
  <si>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</si>
  <si>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</si>
  <si>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</si>
  <si>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</si>
  <si>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</si>
  <si>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</si>
  <si>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</si>
  <si>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</si>
  <si>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</si>
  <si>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</si>
  <si>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</si>
  <si>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</si>
  <si>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</si>
  <si>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</si>
  <si>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</si>
  <si>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</si>
  <si>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</si>
  <si>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</si>
  <si>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</si>
  <si>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</si>
  <si>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</si>
  <si>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</si>
  <si>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</si>
  <si>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</si>
  <si>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</si>
  <si>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</si>
  <si>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</si>
  <si>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</si>
  <si>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</si>
  <si>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</si>
  <si>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</si>
  <si>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</si>
  <si>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</si>
  <si>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</si>
  <si>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</si>
  <si>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</si>
  <si>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</si>
  <si>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</si>
  <si>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</si>
  <si>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</si>
  <si>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</si>
  <si>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</si>
  <si>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</si>
  <si>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</si>
  <si>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</si>
  <si>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</si>
  <si>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</si>
  <si>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</si>
  <si>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</si>
  <si>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</si>
  <si>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</si>
  <si>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</si>
  <si>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</si>
  <si>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</si>
  <si>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</si>
  <si>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</si>
  <si>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</si>
  <si>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</si>
  <si>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</si>
  <si>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</si>
  <si>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</si>
  <si>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</si>
  <si>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</si>
  <si>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</si>
  <si>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</si>
  <si>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</si>
  <si>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</si>
  <si>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</si>
  <si>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</si>
  <si>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</si>
  <si>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</si>
  <si>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</si>
  <si>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</si>
  <si>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</si>
  <si>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</si>
  <si>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</si>
  <si>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</si>
  <si>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</si>
  <si>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</si>
  <si>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</si>
  <si>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</si>
  <si>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</si>
  <si>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</si>
  <si>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</si>
  <si>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</si>
  <si>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</si>
  <si>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</si>
  <si>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</si>
  <si>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</si>
  <si>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</si>
  <si>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</si>
  <si>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</si>
  <si>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</si>
  <si>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</si>
  <si>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</si>
  <si>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</si>
  <si>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</si>
  <si>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</si>
  <si>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</si>
  <si>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</si>
  <si>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</si>
  <si>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</si>
  <si>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</si>
  <si>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</si>
  <si>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</si>
  <si>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</si>
  <si>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</si>
  <si>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</si>
  <si>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</si>
  <si>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</si>
  <si>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</si>
  <si>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</si>
  <si>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</si>
  <si>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</si>
  <si>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</si>
  <si>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</si>
  <si>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</si>
  <si>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</si>
  <si>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</si>
  <si>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</si>
  <si>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</si>
  <si>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</si>
  <si>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</si>
  <si>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</si>
  <si>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</si>
  <si>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</si>
  <si>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</si>
  <si>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</si>
  <si>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</si>
  <si>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</si>
  <si>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</si>
  <si>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</si>
  <si>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</si>
  <si>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</si>
  <si>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</si>
  <si>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</si>
  <si>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</si>
  <si>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</si>
  <si>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</si>
  <si>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</si>
  <si>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</si>
  <si>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</si>
  <si>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</si>
  <si>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</si>
  <si>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</si>
  <si>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</si>
  <si>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</si>
  <si>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</si>
  <si>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</si>
  <si>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</si>
  <si>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</si>
  <si>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</si>
  <si>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</si>
  <si>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</si>
  <si>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</si>
  <si>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</si>
  <si>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</si>
  <si>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</si>
  <si>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</si>
  <si>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</si>
  <si>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</si>
  <si>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</si>
  <si>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</si>
  <si>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</si>
  <si>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</si>
  <si>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</si>
  <si>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</si>
  <si>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</si>
  <si>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</si>
  <si>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</si>
  <si>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</si>
  <si>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</si>
  <si>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</si>
  <si>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</si>
  <si>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</si>
  <si>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</si>
  <si>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</si>
  <si>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</si>
  <si>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</si>
  <si>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</si>
  <si>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</si>
  <si>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</si>
  <si>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</si>
  <si>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</si>
  <si>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</si>
  <si>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</si>
  <si>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</si>
  <si>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</si>
  <si>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</si>
  <si>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</si>
  <si>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</si>
  <si>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</si>
  <si>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</si>
  <si>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</si>
  <si>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</si>
  <si>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</si>
  <si>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</si>
  <si>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</si>
  <si>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</si>
  <si>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</si>
  <si>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</si>
  <si>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</si>
  <si>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</si>
  <si>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</si>
  <si>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</si>
  <si>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</si>
  <si>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</si>
  <si>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</si>
  <si>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</si>
  <si>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</si>
  <si>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</si>
  <si>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</si>
  <si>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</si>
  <si>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</si>
  <si>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</si>
  <si>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</si>
  <si>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</si>
  <si>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</si>
  <si>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</si>
  <si>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</si>
  <si>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</si>
  <si>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</si>
  <si>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</si>
  <si>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</si>
  <si>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</si>
  <si>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</si>
  <si>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</si>
  <si>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</si>
  <si>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</si>
  <si>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</si>
  <si>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</si>
  <si>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</si>
  <si>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</si>
  <si>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</si>
  <si>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</si>
  <si>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</si>
  <si>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</si>
  <si>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</si>
  <si>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</si>
  <si>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</si>
  <si>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</si>
  <si>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</si>
  <si>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</si>
  <si>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</si>
  <si>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</si>
  <si>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</si>
  <si>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</si>
  <si>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</si>
  <si>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</si>
  <si>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</si>
  <si>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</si>
  <si>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</si>
  <si>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</si>
  <si>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</si>
  <si>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</si>
  <si>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</si>
  <si>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</si>
  <si>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</si>
  <si>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</si>
  <si>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</si>
  <si>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</si>
  <si>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</si>
  <si>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</si>
  <si>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</si>
  <si>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</si>
  <si>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</si>
  <si>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</si>
  <si>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</si>
  <si>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</si>
  <si>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</si>
  <si>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</si>
  <si>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</si>
  <si>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</si>
  <si>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</si>
  <si>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</si>
  <si>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</si>
  <si>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</si>
  <si>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</si>
  <si>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</si>
  <si>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</si>
  <si>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</si>
  <si>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</si>
  <si>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</si>
  <si>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</si>
  <si>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</si>
  <si>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</si>
  <si>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</si>
  <si>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</si>
  <si>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</si>
  <si>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</si>
  <si>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</si>
  <si>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</si>
  <si>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</si>
  <si>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</si>
  <si>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</si>
  <si>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</si>
  <si>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</si>
  <si>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</si>
  <si>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</si>
  <si>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</si>
  <si>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</si>
  <si>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</si>
  <si>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</si>
  <si>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</si>
  <si>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</si>
  <si>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</si>
  <si>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</si>
  <si>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</si>
  <si>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</si>
  <si>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</si>
  <si>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</si>
  <si>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</si>
  <si>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</si>
  <si>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</si>
  <si>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</si>
  <si>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</si>
  <si>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</si>
  <si>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</si>
  <si>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</si>
  <si>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</si>
  <si>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</si>
  <si>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</si>
  <si>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</si>
  <si>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</si>
  <si>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</si>
  <si>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</si>
  <si>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</si>
  <si>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</si>
  <si>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</si>
  <si>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</si>
  <si>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</si>
  <si>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</si>
  <si>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</si>
  <si>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</si>
  <si>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</si>
  <si>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</si>
  <si>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</si>
  <si>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</si>
  <si>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</si>
  <si>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</si>
  <si>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</si>
  <si>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</si>
  <si>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</si>
  <si>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</si>
  <si>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</si>
  <si>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</si>
  <si>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</si>
  <si>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</si>
  <si>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</si>
  <si>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</si>
  <si>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</si>
  <si>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</si>
  <si>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</si>
  <si>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</si>
  <si>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</si>
  <si>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</si>
  <si>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</si>
  <si>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</si>
  <si>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</si>
  <si>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</si>
  <si>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</si>
  <si>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</si>
  <si>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</si>
  <si>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</si>
  <si>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</si>
  <si>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</si>
  <si>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</si>
  <si>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</si>
  <si>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</si>
  <si>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</si>
  <si>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</si>
  <si>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</si>
  <si>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</si>
  <si>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</si>
  <si>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</si>
  <si>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</si>
  <si>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</si>
  <si>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</si>
  <si>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</si>
  <si>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</si>
  <si>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</si>
  <si>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</si>
  <si>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</si>
  <si>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</si>
  <si>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</si>
  <si>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</si>
  <si>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</si>
  <si>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</si>
  <si>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</si>
  <si>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</si>
  <si>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</si>
  <si>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</si>
  <si>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</si>
  <si>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</si>
  <si>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</si>
  <si>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</si>
  <si>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</si>
  <si>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</si>
  <si>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</si>
  <si>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</si>
  <si>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</si>
  <si>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</si>
  <si>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</si>
  <si>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</si>
  <si>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</si>
  <si>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</si>
  <si>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</si>
  <si>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</si>
  <si>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</si>
  <si>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</si>
  <si>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</si>
  <si>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</si>
  <si>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</si>
  <si>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</si>
  <si>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</si>
  <si>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</si>
  <si>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</si>
  <si>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</si>
  <si>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</si>
  <si>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</si>
  <si>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</si>
  <si>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</si>
  <si>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</si>
  <si>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</si>
  <si>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</si>
  <si>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</si>
  <si>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</si>
  <si>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</si>
  <si>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</si>
  <si>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</si>
  <si>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</si>
  <si>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</si>
  <si>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</si>
  <si>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</si>
  <si>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</si>
  <si>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</si>
  <si>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</si>
  <si>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</si>
  <si>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</si>
  <si>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</si>
  <si>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</si>
  <si>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</si>
  <si>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</si>
  <si>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</si>
  <si>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</si>
  <si>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</si>
  <si>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</si>
  <si>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</si>
  <si>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</si>
  <si>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</si>
  <si>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</si>
  <si>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</si>
  <si>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</si>
  <si>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</si>
  <si>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</si>
  <si>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</si>
  <si>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</si>
  <si>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</si>
  <si>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</si>
  <si>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</si>
  <si>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</si>
  <si>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</si>
  <si>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</si>
  <si>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</si>
  <si>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</si>
  <si>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</si>
  <si>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</si>
  <si>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</si>
  <si>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</si>
  <si>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</si>
  <si>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</si>
  <si>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</si>
  <si>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</si>
  <si>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</si>
  <si>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</si>
  <si>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</si>
  <si>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</si>
  <si>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</si>
  <si>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</si>
  <si>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</si>
  <si>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</si>
  <si>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</si>
  <si>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</si>
  <si>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</si>
  <si>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</si>
  <si>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</si>
  <si>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</si>
  <si>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</si>
  <si>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</si>
  <si>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</si>
  <si>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</si>
  <si>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</si>
  <si>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</si>
  <si>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</si>
  <si>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</si>
  <si>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</si>
  <si>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</si>
  <si>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</si>
  <si>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</si>
  <si>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</si>
  <si>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</si>
  <si>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</si>
  <si>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</si>
  <si>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</si>
  <si>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</si>
  <si>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</si>
  <si>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</si>
  <si>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</si>
  <si>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</si>
  <si>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</si>
  <si>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</si>
  <si>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</si>
  <si>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</si>
  <si>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</si>
  <si>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</si>
  <si>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</si>
  <si>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</si>
  <si>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</si>
  <si>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</si>
  <si>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</si>
  <si>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</si>
  <si>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</si>
  <si>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</si>
  <si>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</si>
  <si>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</si>
  <si>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</si>
  <si>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</si>
  <si>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</si>
  <si>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</si>
  <si>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</si>
  <si>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</si>
  <si>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</si>
  <si>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</si>
  <si>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</si>
  <si>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</si>
  <si>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</si>
  <si>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</si>
  <si>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</si>
  <si>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</si>
  <si>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</si>
  <si>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</si>
  <si>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</si>
  <si>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</si>
  <si>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</si>
  <si>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</si>
  <si>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</si>
  <si>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</si>
  <si>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</si>
  <si>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</si>
  <si>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</si>
  <si>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</si>
  <si>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</si>
  <si>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</si>
  <si>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</si>
  <si>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</si>
  <si>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</si>
  <si>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</si>
  <si>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</si>
  <si>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</si>
  <si>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</si>
  <si>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</si>
  <si>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</si>
  <si>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</si>
  <si>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</si>
  <si>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</si>
  <si>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</si>
  <si>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</si>
  <si>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</si>
  <si>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</si>
  <si>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</si>
  <si>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</si>
  <si>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</si>
  <si>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</si>
  <si>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</si>
  <si>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</si>
  <si>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</si>
  <si>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</si>
  <si>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</si>
  <si>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</si>
  <si>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</si>
  <si>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</si>
  <si>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</si>
  <si>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</si>
  <si>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</si>
  <si>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</si>
  <si>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</si>
  <si>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</si>
  <si>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</si>
  <si>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</si>
  <si>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</si>
  <si>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</si>
  <si>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</si>
  <si>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</si>
  <si>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</si>
  <si>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</si>
  <si>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</si>
  <si>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</si>
  <si>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</si>
  <si>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</si>
  <si>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</si>
  <si>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</si>
  <si>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</si>
  <si>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</si>
  <si>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</si>
  <si>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</si>
  <si>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</si>
  <si>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</si>
  <si>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</si>
  <si>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</si>
  <si>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</si>
  <si>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</si>
  <si>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</si>
  <si>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</si>
  <si>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</si>
  <si>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</si>
  <si>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</si>
  <si>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</si>
  <si>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</si>
  <si>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</si>
  <si>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</si>
  <si>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</si>
  <si>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</si>
  <si>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</si>
  <si>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</si>
  <si>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</si>
  <si>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</si>
  <si>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</si>
  <si>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</si>
  <si>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</si>
  <si>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</si>
  <si>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</si>
  <si>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</si>
  <si>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</si>
  <si>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</si>
  <si>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</si>
  <si>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</si>
  <si>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</si>
  <si>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</si>
  <si>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</si>
  <si>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</si>
  <si>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</si>
  <si>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</si>
  <si>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</si>
  <si>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</si>
  <si>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</si>
  <si>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</si>
  <si>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</si>
  <si>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</si>
  <si>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</si>
  <si>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</si>
  <si>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</si>
  <si>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</si>
  <si>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</si>
  <si>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</si>
  <si>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</si>
  <si>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</si>
  <si>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</si>
  <si>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</si>
  <si>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</si>
  <si>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</si>
  <si>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</si>
  <si>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</si>
  <si>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</si>
  <si>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</si>
  <si>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</si>
  <si>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</si>
  <si>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</si>
  <si>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</si>
  <si>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</si>
  <si>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</si>
  <si>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</si>
  <si>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</si>
  <si>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</si>
  <si>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</si>
  <si>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</si>
  <si>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</si>
  <si>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</si>
  <si>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</si>
  <si>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</si>
  <si>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</si>
  <si>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</si>
  <si>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</si>
  <si>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</si>
  <si>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</si>
  <si>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</si>
  <si>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</si>
  <si>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</si>
  <si>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</si>
  <si>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</si>
  <si>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</si>
  <si>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</si>
  <si>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</si>
  <si>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</si>
  <si>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</si>
  <si>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</si>
  <si>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</si>
  <si>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</si>
  <si>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</si>
  <si>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</si>
  <si>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</si>
  <si>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</si>
  <si>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</si>
  <si>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</si>
  <si>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</si>
  <si>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</si>
  <si>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</si>
  <si>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</si>
  <si>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</si>
  <si>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</si>
  <si>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</si>
  <si>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</si>
  <si>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</si>
  <si>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</si>
  <si>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</si>
  <si>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</si>
  <si>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</si>
  <si>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</si>
  <si>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</si>
  <si>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</si>
  <si>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</si>
  <si>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</si>
  <si>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</si>
  <si>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</si>
  <si>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</si>
  <si>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</si>
  <si>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</si>
  <si>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</si>
  <si>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</si>
  <si>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</si>
  <si>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</si>
  <si>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</si>
  <si>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</si>
  <si>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</si>
  <si>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</si>
  <si>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</si>
  <si>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</si>
  <si>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</si>
  <si>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</si>
  <si>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</si>
  <si>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</si>
  <si>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</si>
  <si>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</si>
  <si>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</si>
  <si>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</si>
  <si>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</si>
  <si>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</si>
  <si>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</si>
  <si>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</si>
  <si>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</si>
  <si>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</si>
  <si>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</si>
  <si>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</si>
  <si>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</si>
  <si>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</si>
  <si>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</si>
  <si>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</si>
  <si>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</si>
  <si>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</si>
  <si>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</si>
  <si>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</si>
  <si>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</si>
  <si>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</si>
  <si>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</si>
  <si>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</si>
  <si>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</si>
  <si>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</si>
  <si>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</si>
  <si>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</si>
  <si>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</si>
  <si>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</si>
  <si>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</si>
  <si>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</si>
  <si>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</si>
  <si>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</si>
  <si>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</si>
  <si>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</si>
  <si>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</si>
  <si>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</si>
  <si>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</si>
  <si>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</si>
  <si>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</si>
  <si>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</si>
  <si>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</si>
  <si>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</si>
  <si>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</si>
  <si>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</si>
  <si>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</si>
  <si>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</si>
  <si>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</si>
  <si>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</si>
  <si>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</si>
  <si>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</si>
  <si>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</si>
  <si>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</si>
  <si>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</si>
  <si>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</si>
  <si>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</si>
  <si>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</si>
  <si>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</si>
  <si>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</si>
  <si>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</si>
  <si>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</si>
  <si>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</si>
  <si>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</si>
  <si>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</si>
  <si>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</si>
  <si>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</si>
  <si>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</si>
  <si>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</si>
  <si>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</si>
  <si>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</si>
  <si>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</si>
  <si>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</si>
  <si>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</si>
  <si>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</si>
  <si>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</si>
  <si>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</si>
  <si>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</si>
  <si>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</si>
  <si>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</si>
  <si>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</si>
  <si>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</si>
  <si>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</si>
  <si>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</si>
  <si>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</si>
  <si>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</si>
  <si>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</si>
  <si>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</si>
  <si>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</si>
  <si>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</si>
  <si>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</si>
  <si>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</si>
  <si>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</si>
  <si>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</si>
  <si>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</si>
  <si>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</si>
  <si>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</si>
  <si>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</si>
  <si>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</si>
  <si>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</si>
  <si>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</si>
  <si>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</si>
  <si>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</si>
  <si>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</si>
  <si>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</si>
  <si>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</si>
  <si>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</si>
  <si>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</si>
  <si>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</si>
  <si>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</si>
  <si>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</si>
  <si>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</si>
  <si>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</si>
  <si>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</si>
  <si>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</si>
  <si>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</si>
  <si>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</si>
  <si>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</si>
  <si>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</si>
  <si>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</si>
  <si>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</si>
  <si>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</si>
  <si>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</si>
  <si>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</si>
  <si>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</si>
  <si>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</si>
  <si>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</si>
  <si>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</si>
  <si>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</si>
  <si>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</si>
  <si>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</si>
  <si>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</si>
  <si>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</si>
  <si>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</si>
  <si>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</si>
  <si>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</si>
  <si>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</si>
  <si>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</si>
  <si>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</si>
  <si>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</si>
  <si>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</si>
  <si>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</si>
  <si>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</si>
  <si>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</si>
  <si>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</si>
  <si>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</si>
  <si>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</si>
  <si>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</si>
  <si>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</si>
  <si>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</si>
  <si>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</si>
  <si>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</si>
  <si>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</si>
  <si>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</si>
  <si>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</si>
  <si>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</si>
  <si>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</si>
  <si>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</si>
  <si>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</si>
  <si>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</si>
  <si>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</si>
  <si>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</si>
  <si>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</si>
  <si>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</si>
  <si>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</si>
  <si>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</si>
  <si>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</si>
  <si>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</si>
  <si>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</si>
  <si>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</si>
  <si>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</si>
  <si>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</si>
  <si>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</si>
  <si>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</si>
  <si>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</si>
  <si>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</si>
  <si>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</si>
  <si>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</si>
  <si>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</si>
  <si>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</si>
  <si>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</si>
  <si>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</si>
  <si>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</si>
  <si>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</si>
  <si>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</si>
  <si>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</si>
  <si>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</si>
  <si>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</si>
  <si>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</si>
  <si>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</si>
  <si>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</si>
  <si>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</si>
  <si>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</si>
  <si>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</si>
  <si>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</si>
  <si>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</si>
  <si>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</si>
  <si>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</si>
  <si>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</si>
  <si>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</si>
  <si>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</si>
  <si>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</si>
  <si>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</si>
  <si>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</si>
  <si>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</si>
  <si>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</si>
  <si>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</si>
  <si>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</si>
  <si>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</si>
  <si>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</si>
  <si>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</si>
  <si>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</si>
  <si>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</si>
  <si>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</si>
  <si>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</si>
  <si>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</si>
  <si>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</si>
  <si>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</si>
  <si>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</si>
  <si>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</si>
  <si>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</si>
  <si>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</si>
  <si>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</si>
  <si>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</si>
  <si>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</si>
  <si>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</si>
  <si>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</si>
  <si>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</si>
  <si>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</si>
  <si>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</si>
  <si>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</si>
  <si>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</si>
  <si>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</si>
  <si>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</si>
  <si>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</si>
  <si>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</si>
  <si>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</si>
  <si>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</si>
  <si>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</si>
  <si>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</si>
  <si>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</si>
  <si>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</si>
  <si>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</si>
  <si>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</si>
  <si>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</si>
  <si>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</si>
  <si>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</si>
  <si>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</si>
  <si>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</si>
  <si>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</si>
  <si>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</si>
  <si>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</si>
  <si>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</si>
  <si>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</si>
  <si>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</si>
  <si>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</si>
  <si>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</si>
  <si>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</si>
  <si>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</si>
  <si>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</si>
  <si>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</si>
  <si>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</si>
  <si>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</si>
  <si>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</si>
  <si>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</si>
  <si>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</si>
  <si>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</si>
  <si>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</si>
  <si>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</si>
  <si>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</si>
  <si>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</si>
  <si>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</si>
  <si>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</si>
  <si>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</si>
  <si>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</si>
  <si>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</si>
  <si>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</si>
  <si>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</si>
  <si>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</si>
  <si>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</si>
  <si>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</si>
  <si>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</si>
  <si>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</si>
  <si>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</si>
  <si>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</si>
  <si>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</si>
  <si>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</si>
  <si>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</si>
  <si>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</si>
  <si>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</si>
  <si>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</si>
  <si>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</si>
  <si>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</si>
  <si>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</si>
  <si>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</si>
  <si>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</si>
  <si>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</si>
  <si>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</si>
  <si>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</si>
  <si>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</si>
  <si>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</si>
  <si>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</si>
  <si>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</si>
  <si>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</si>
  <si>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</si>
  <si>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</si>
  <si>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</si>
  <si>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</si>
  <si>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</si>
  <si>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</si>
  <si>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</si>
  <si>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</si>
  <si>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</si>
  <si>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</si>
  <si>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</si>
  <si>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</si>
  <si>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</si>
  <si>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</si>
  <si>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</si>
  <si>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</si>
  <si>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</si>
  <si>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</si>
  <si>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</si>
  <si>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</si>
  <si>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</si>
  <si>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</si>
  <si>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</si>
  <si>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</si>
  <si>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</si>
  <si>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</si>
  <si>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</si>
  <si>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</si>
  <si>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</si>
  <si>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</si>
  <si>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</si>
  <si>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</si>
  <si>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</si>
  <si>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</si>
  <si>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</si>
  <si>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</si>
  <si>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</si>
  <si>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</si>
  <si>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</si>
  <si>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</si>
  <si>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</si>
  <si>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</si>
  <si>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</si>
  <si>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</si>
  <si>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</si>
  <si>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</si>
  <si>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</si>
  <si>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</si>
  <si>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</si>
  <si>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</si>
  <si>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</si>
  <si>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</si>
  <si>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</si>
  <si>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</si>
  <si>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</si>
  <si>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</si>
  <si>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</si>
  <si>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</si>
  <si>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</si>
  <si>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</si>
  <si>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</si>
  <si>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</si>
  <si>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</si>
  <si>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</si>
  <si>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</si>
  <si>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</si>
  <si>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</si>
  <si>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</si>
  <si>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</si>
  <si>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</si>
  <si>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</si>
  <si>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</si>
  <si>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</si>
  <si>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</si>
  <si>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</si>
  <si>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</si>
  <si>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</si>
  <si>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</si>
  <si>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</si>
  <si>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</si>
  <si>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</si>
  <si>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</si>
  <si>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</si>
  <si>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</si>
  <si>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</si>
  <si>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</si>
  <si>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</si>
  <si>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</si>
  <si>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</si>
  <si>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</si>
  <si>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</si>
  <si>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</si>
  <si>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</si>
  <si>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</si>
  <si>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</si>
  <si>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</si>
  <si>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</si>
  <si>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</si>
  <si>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</si>
  <si>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</si>
  <si>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</si>
  <si>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</si>
  <si>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</si>
  <si>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</si>
  <si>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</si>
  <si>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</si>
  <si>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</si>
  <si>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</si>
  <si>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</si>
  <si>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</si>
  <si>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</si>
  <si>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</si>
  <si>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</si>
  <si>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</si>
  <si>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</si>
  <si>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</si>
  <si>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</si>
  <si>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</si>
  <si>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</si>
  <si>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</si>
  <si>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</si>
  <si>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</si>
  <si>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</si>
  <si>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</si>
  <si>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</si>
  <si>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</si>
  <si>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</si>
  <si>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</si>
  <si>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</si>
  <si>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</si>
  <si>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</si>
  <si>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</si>
  <si>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</si>
  <si>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</si>
  <si>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</si>
  <si>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</si>
  <si>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</si>
  <si>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</si>
  <si>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</si>
  <si>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</si>
  <si>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</si>
  <si>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</si>
  <si>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</si>
  <si>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</si>
  <si>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</si>
  <si>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</si>
  <si>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</si>
  <si>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</si>
  <si>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</si>
  <si>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</si>
  <si>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</si>
  <si>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</si>
  <si>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</si>
  <si>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</si>
  <si>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</si>
  <si>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</si>
  <si>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</si>
  <si>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</si>
  <si>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</si>
  <si>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</si>
  <si>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</si>
  <si>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</si>
  <si>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</si>
  <si>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</si>
  <si>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</si>
  <si>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</si>
  <si>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</si>
  <si>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</si>
  <si>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</si>
  <si>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</si>
  <si>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</si>
  <si>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</si>
  <si>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</si>
  <si>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</si>
  <si>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</si>
  <si>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</si>
  <si>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</si>
  <si>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</si>
  <si>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</si>
  <si>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</si>
  <si>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</si>
  <si>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</si>
  <si>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</si>
  <si>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</si>
  <si>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</si>
  <si>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</si>
  <si>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</si>
  <si>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</si>
  <si>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</si>
  <si>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</si>
  <si>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</si>
  <si>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</si>
  <si>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</si>
  <si>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</si>
  <si>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</si>
  <si>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</si>
  <si>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</si>
  <si>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</si>
  <si>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</si>
  <si>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</si>
  <si>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</si>
  <si>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</si>
  <si>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</si>
  <si>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</si>
  <si>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</si>
  <si>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</si>
  <si>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</si>
  <si>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</si>
  <si>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</si>
  <si>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</si>
  <si>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</si>
  <si>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</si>
  <si>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</si>
  <si>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</si>
  <si>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</si>
  <si>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</si>
  <si>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</si>
  <si>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</si>
  <si>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</si>
  <si>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</si>
  <si>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</si>
  <si>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</si>
  <si>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</si>
  <si>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</si>
  <si>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</si>
  <si>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</si>
  <si>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</si>
  <si>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</si>
  <si>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</si>
  <si>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</si>
  <si>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</si>
  <si>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</si>
  <si>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</si>
  <si>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</si>
  <si>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</si>
  <si>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</si>
  <si>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</si>
  <si>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</si>
  <si>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</si>
  <si>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</si>
  <si>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</si>
  <si>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</si>
  <si>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</si>
  <si>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</si>
  <si>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</si>
  <si>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</si>
  <si>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</si>
  <si>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</si>
  <si>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</si>
  <si>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</si>
  <si>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</si>
  <si>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</si>
  <si>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</si>
  <si>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</si>
  <si>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</si>
  <si>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</si>
  <si>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</si>
  <si>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</si>
  <si>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</si>
  <si>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</si>
  <si>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</si>
  <si>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</si>
  <si>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</si>
  <si>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</si>
  <si>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</si>
  <si>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</si>
  <si>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</si>
  <si>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</si>
  <si>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</si>
  <si>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</si>
  <si>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</si>
  <si>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</si>
  <si>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</si>
  <si>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</si>
  <si>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</si>
  <si>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</si>
  <si>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</si>
  <si>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</si>
  <si>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</si>
  <si>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</si>
  <si>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</si>
  <si>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</si>
  <si>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</si>
  <si>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</si>
  <si>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</si>
  <si>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</si>
  <si>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</si>
  <si>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</si>
  <si>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</si>
  <si>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</si>
  <si>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</si>
  <si>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</si>
  <si>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</si>
  <si>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</si>
  <si>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</si>
  <si>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</si>
  <si>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</si>
  <si>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</si>
  <si>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</si>
  <si>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</si>
  <si>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</si>
  <si>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</si>
  <si>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</si>
  <si>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</si>
  <si>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</si>
  <si>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</si>
  <si>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</si>
  <si>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</si>
  <si>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</si>
  <si>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</si>
  <si>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</si>
  <si>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</si>
  <si>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</si>
  <si>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</si>
  <si>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</si>
  <si>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</si>
  <si>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</si>
  <si>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</si>
  <si>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</si>
  <si>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</si>
  <si>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</si>
  <si>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</si>
  <si>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</si>
  <si>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</si>
  <si>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</si>
  <si>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</si>
  <si>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</si>
  <si>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</si>
  <si>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</si>
  <si>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</si>
  <si>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</si>
  <si>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</si>
  <si>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</si>
  <si>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</si>
  <si>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</si>
  <si>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</si>
  <si>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</si>
  <si>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</si>
  <si>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</si>
  <si>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</si>
  <si>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</si>
  <si>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</si>
  <si>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</si>
  <si>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</si>
  <si>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</si>
  <si>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</si>
  <si>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</si>
  <si>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</si>
  <si>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</si>
  <si>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</si>
  <si>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</si>
  <si>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</si>
  <si>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</si>
  <si>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</si>
  <si>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</si>
  <si>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</si>
  <si>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</si>
  <si>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</si>
  <si>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</si>
  <si>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</si>
  <si>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</si>
  <si>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</si>
  <si>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</si>
  <si>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</si>
  <si>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</si>
  <si>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</si>
  <si>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</si>
  <si>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</si>
  <si>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</si>
  <si>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</si>
  <si>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</si>
  <si>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</si>
  <si>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</si>
  <si>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</si>
  <si>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</si>
  <si>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</si>
  <si>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</si>
  <si>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</si>
  <si>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</si>
  <si>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</si>
  <si>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</si>
  <si>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</si>
  <si>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</si>
  <si>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</si>
  <si>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</si>
  <si>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</si>
  <si>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</si>
  <si>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</si>
  <si>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</si>
  <si>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</si>
  <si>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</si>
  <si>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</si>
  <si>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</si>
  <si>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</si>
  <si>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</si>
  <si>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</si>
  <si>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</si>
  <si>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</si>
  <si>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</si>
  <si>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</si>
  <si>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</si>
  <si>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</si>
  <si>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</si>
  <si>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</si>
  <si>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</si>
  <si>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</si>
  <si>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</si>
  <si>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</si>
  <si>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</si>
  <si>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</si>
  <si>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</si>
  <si>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</si>
  <si>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</si>
  <si>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</si>
  <si>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</si>
  <si>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</si>
  <si>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</si>
  <si>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</si>
  <si>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</si>
  <si>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</si>
  <si>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</si>
  <si>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</si>
  <si>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</si>
  <si>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</si>
  <si>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</si>
  <si>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</si>
  <si>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</si>
  <si>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</si>
  <si>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</si>
  <si>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</si>
  <si>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</si>
  <si>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</si>
  <si>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</si>
  <si>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</si>
  <si>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</si>
  <si>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</si>
  <si>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</si>
  <si>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</si>
  <si>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</si>
  <si>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</si>
  <si>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</si>
  <si>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</si>
  <si>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</si>
  <si>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</si>
  <si>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</si>
  <si>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</si>
  <si>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</si>
  <si>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</si>
  <si>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</si>
  <si>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</si>
  <si>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</si>
  <si>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</si>
  <si>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</si>
  <si>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</si>
  <si>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</si>
  <si>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</si>
  <si>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</si>
  <si>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</si>
  <si>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</si>
  <si>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</si>
  <si>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</si>
  <si>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</si>
  <si>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</si>
  <si>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</si>
  <si>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</si>
  <si>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</si>
  <si>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</si>
  <si>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</si>
  <si>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</si>
  <si>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</si>
  <si>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</si>
  <si>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</si>
  <si>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</si>
  <si>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</si>
  <si>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</si>
  <si>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</si>
  <si>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</si>
  <si>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</si>
  <si>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</si>
  <si>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</si>
  <si>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</si>
  <si>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</si>
  <si>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</si>
  <si>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</si>
  <si>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</si>
  <si>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</si>
  <si>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</si>
  <si>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</si>
  <si>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</si>
  <si>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</si>
  <si>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</si>
  <si>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</si>
  <si>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</si>
  <si>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</si>
  <si>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</si>
  <si>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</si>
  <si>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</si>
  <si>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</si>
  <si>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</si>
  <si>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</si>
  <si>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</si>
  <si>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</si>
  <si>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</si>
  <si>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</si>
  <si>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</si>
  <si>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</si>
  <si>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</si>
  <si>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</si>
  <si>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</si>
  <si>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</si>
  <si>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</si>
  <si>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</si>
  <si>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</si>
  <si>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</si>
  <si>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</si>
  <si>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</si>
  <si>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</si>
  <si>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</si>
  <si>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</si>
  <si>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</si>
  <si>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</si>
  <si>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</si>
  <si>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</si>
  <si>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</si>
  <si>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</si>
  <si>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</si>
  <si>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</si>
  <si>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</si>
  <si>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</si>
  <si>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</si>
  <si>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</si>
  <si>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</si>
  <si>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</si>
  <si>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</si>
  <si>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</si>
  <si>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</si>
  <si>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</si>
  <si>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</si>
  <si>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</si>
  <si>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</si>
  <si>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</si>
  <si>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</si>
  <si>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</si>
  <si>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</si>
  <si>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</si>
  <si>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</si>
  <si>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</si>
  <si>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</si>
  <si>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</si>
  <si>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</si>
  <si>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</si>
  <si>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</si>
  <si>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</si>
  <si>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</si>
  <si>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</si>
  <si>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</si>
  <si>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</si>
  <si>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</si>
  <si>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</si>
  <si>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</si>
  <si>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</si>
  <si>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</si>
  <si>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</si>
  <si>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</si>
  <si>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</si>
  <si>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</si>
  <si>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</si>
  <si>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</si>
  <si>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</si>
  <si>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</si>
  <si>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</si>
  <si>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</si>
  <si>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</si>
  <si>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</si>
  <si>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</si>
  <si>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</si>
  <si>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</si>
  <si>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</si>
  <si>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</si>
  <si>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</si>
  <si>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</si>
  <si>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</si>
  <si>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</si>
  <si>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</si>
  <si>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</si>
  <si>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</si>
  <si>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</si>
  <si>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</si>
  <si>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</si>
  <si>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</si>
  <si>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</si>
  <si>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</si>
  <si>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</si>
  <si>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</si>
  <si>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</si>
  <si>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</si>
  <si>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</si>
  <si>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</si>
  <si>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</si>
  <si>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</si>
  <si>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</si>
  <si>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</si>
  <si>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</si>
  <si>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</si>
  <si>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</si>
  <si>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</si>
  <si>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</si>
  <si>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</si>
  <si>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</si>
  <si>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</si>
  <si>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</si>
  <si>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</si>
  <si>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</si>
  <si>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</si>
  <si>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</si>
  <si>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</si>
  <si>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</si>
  <si>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</si>
  <si>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</si>
  <si>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</si>
  <si>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</si>
  <si>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</si>
  <si>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</si>
  <si>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</si>
  <si>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</si>
  <si>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</si>
  <si>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</si>
  <si>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</si>
  <si>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</si>
  <si>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</si>
  <si>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</si>
  <si>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</si>
  <si>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</si>
  <si>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</si>
  <si>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</si>
  <si>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</si>
  <si>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</si>
  <si>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</si>
  <si>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</si>
  <si>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</si>
  <si>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</si>
  <si>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</si>
  <si>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</si>
  <si>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</si>
  <si>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</si>
  <si>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</si>
  <si>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</si>
  <si>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</si>
  <si>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</si>
  <si>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</si>
  <si>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</si>
  <si>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</si>
  <si>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</si>
  <si>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</si>
  <si>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</si>
  <si>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</si>
  <si>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</si>
  <si>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</si>
  <si>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</si>
  <si>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</si>
  <si>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</si>
  <si>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</si>
  <si>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</si>
  <si>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</si>
  <si>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</si>
  <si>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</si>
  <si>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</si>
  <si>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</si>
  <si>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</si>
  <si>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</si>
  <si>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</si>
  <si>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</si>
  <si>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</si>
  <si>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</si>
  <si>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</si>
  <si>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</si>
  <si>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</si>
  <si>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</si>
  <si>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</si>
  <si>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</si>
  <si>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</si>
  <si>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</si>
  <si>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</si>
  <si>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</si>
  <si>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</si>
  <si>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</si>
  <si>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</si>
  <si>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</si>
  <si>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</si>
  <si>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</si>
  <si>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</si>
  <si>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</si>
  <si>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</si>
  <si>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</si>
  <si>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</si>
  <si>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</si>
  <si>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</si>
  <si>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</si>
  <si>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</si>
  <si>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</si>
  <si>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</si>
  <si>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</si>
  <si>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</si>
  <si>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</si>
  <si>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</si>
  <si>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</si>
  <si>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</si>
  <si>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</si>
  <si>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</si>
  <si>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</si>
  <si>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</si>
  <si>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</si>
  <si>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</si>
  <si>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</si>
  <si>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</si>
  <si>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</si>
  <si>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</si>
  <si>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</si>
  <si>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</si>
  <si>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</si>
  <si>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</si>
  <si>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</si>
  <si>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</si>
  <si>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</si>
  <si>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</si>
  <si>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</si>
  <si>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</si>
  <si>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</si>
  <si>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</si>
  <si>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</si>
  <si>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</si>
  <si>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</si>
  <si>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</si>
  <si>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</si>
  <si>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</si>
  <si>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</si>
  <si>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</si>
  <si>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</si>
  <si>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</si>
  <si>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</si>
  <si>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</si>
  <si>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</si>
  <si>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</si>
  <si>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</si>
  <si>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</si>
  <si>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</si>
  <si>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</si>
  <si>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</si>
  <si>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</si>
  <si>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</si>
  <si>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</si>
  <si>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</si>
  <si>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</si>
  <si>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</si>
  <si>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</si>
  <si>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</si>
  <si>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</si>
  <si>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</si>
  <si>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</si>
  <si>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</si>
  <si>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</si>
  <si>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</si>
  <si>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</si>
  <si>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</si>
  <si>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</si>
  <si>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</si>
  <si>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</si>
  <si>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</si>
  <si>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</si>
  <si>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</si>
  <si>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</si>
  <si>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</si>
  <si>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</si>
  <si>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</si>
  <si>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</si>
  <si>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</si>
  <si>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</si>
  <si>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</si>
  <si>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</si>
  <si>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</si>
  <si>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</si>
  <si>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</si>
  <si>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</si>
  <si>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</si>
  <si>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</si>
  <si>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</si>
  <si>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</si>
  <si>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</si>
  <si>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</si>
  <si>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</si>
  <si>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</si>
  <si>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</si>
  <si>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</si>
  <si>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</si>
  <si>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</si>
  <si>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</si>
  <si>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</si>
  <si>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</si>
  <si>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</si>
  <si>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</si>
  <si>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</si>
  <si>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</si>
  <si>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</si>
  <si>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</si>
  <si>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</si>
  <si>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</si>
  <si>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</si>
  <si>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</si>
  <si>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</si>
  <si>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</si>
  <si>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</si>
  <si>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</si>
  <si>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</si>
  <si>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</si>
  <si>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</si>
  <si>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</si>
  <si>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</si>
  <si>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</si>
  <si>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</si>
  <si>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</si>
  <si>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</si>
  <si>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</si>
  <si>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</si>
  <si>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</si>
  <si>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</si>
  <si>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</si>
  <si>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</si>
  <si>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</si>
  <si>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</si>
  <si>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</si>
  <si>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</si>
  <si>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</si>
  <si>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</si>
  <si>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</si>
  <si>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</si>
  <si>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</si>
  <si>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</si>
  <si>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</si>
  <si>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</si>
  <si>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</si>
  <si>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</si>
  <si>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</si>
  <si>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</si>
  <si>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</si>
  <si>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</si>
  <si>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</si>
  <si>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</si>
  <si>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</si>
  <si>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</si>
  <si>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</si>
  <si>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</si>
  <si>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</si>
  <si>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</si>
  <si>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</si>
  <si>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</si>
  <si>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</si>
  <si>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</si>
  <si>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</si>
  <si>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</si>
  <si>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</si>
  <si>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</si>
  <si>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</si>
  <si>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</si>
  <si>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</si>
  <si>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</si>
  <si>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</si>
  <si>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</si>
  <si>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</si>
  <si>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</si>
  <si>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</si>
  <si>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</si>
  <si>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</si>
  <si>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</si>
  <si>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</si>
  <si>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</si>
  <si>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</si>
  <si>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</si>
  <si>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</si>
  <si>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</si>
  <si>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</si>
  <si>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</si>
  <si>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</si>
  <si>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</si>
  <si>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</si>
  <si>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</si>
  <si>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</si>
  <si>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</si>
  <si>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</si>
  <si>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</si>
  <si>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</si>
  <si>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</si>
  <si>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</si>
  <si>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</si>
  <si>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</si>
  <si>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</si>
  <si>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</si>
  <si>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</si>
  <si>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</si>
  <si>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</si>
  <si>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</si>
  <si>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</si>
  <si>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</si>
  <si>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</si>
  <si>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</si>
  <si>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</si>
  <si>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</si>
  <si>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</si>
  <si>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</si>
  <si>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</si>
  <si>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</si>
  <si>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</si>
  <si>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</si>
  <si>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</si>
  <si>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</si>
  <si>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</si>
  <si>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</si>
  <si>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</si>
  <si>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</si>
  <si>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</si>
  <si>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</si>
  <si>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</si>
  <si>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</si>
  <si>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</si>
  <si>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</si>
  <si>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</si>
  <si>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</si>
  <si>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</si>
  <si>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</si>
  <si>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</si>
  <si>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</si>
  <si>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</si>
  <si>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</si>
  <si>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</si>
  <si>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</si>
  <si>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</si>
  <si>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</si>
  <si>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</si>
  <si>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</si>
  <si>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</si>
  <si>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</si>
  <si>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S355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</si>
  <si>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</si>
  <si>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</si>
  <si>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</si>
  <si>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</si>
  <si>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</si>
  <si>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</si>
  <si>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</si>
  <si>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</si>
  <si>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</si>
  <si>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</si>
  <si>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</si>
  <si>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</si>
  <si>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</si>
  <si>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</si>
  <si>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</si>
  <si>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</si>
  <si>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</si>
  <si>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</si>
  <si>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</si>
  <si>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</si>
  <si>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</si>
  <si>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</si>
  <si>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</si>
  <si>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</si>
  <si>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</si>
  <si>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</si>
  <si>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</si>
  <si>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</si>
  <si>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</si>
  <si>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</si>
  <si>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</si>
  <si>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</si>
  <si>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</si>
  <si>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</si>
  <si>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</si>
  <si>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</si>
  <si>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</si>
  <si>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</si>
  <si>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</si>
  <si>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</si>
  <si>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</si>
  <si>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</si>
  <si>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</si>
  <si>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</si>
  <si>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</si>
  <si>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</si>
  <si>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</si>
  <si>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</si>
  <si>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</si>
  <si>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</si>
  <si>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</si>
  <si>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</si>
  <si>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</si>
  <si>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</si>
  <si>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</si>
  <si>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</si>
  <si>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</si>
  <si>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</si>
  <si>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</si>
  <si>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</si>
  <si>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</si>
  <si>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barre</t>
  </si>
  <si>
    <t>Qte piece</t>
  </si>
  <si>
    <t>reste matiere</t>
  </si>
  <si>
    <t>Epaisseur Lame</t>
  </si>
  <si>
    <t>Delignage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</si>
</sst>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6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3" xfId="16" applyFont="1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6" xfId="8" applyNumberFormat="1" applyFont="1" applyBorder="1" applyAlignment="1" applyProtection="1">
      <alignment horizontal="center" vertical="center"/>
      <protection hidden="1"/>
    </xf>
    <xf numFmtId="174" fontId="44" fillId="18" borderId="6" xfId="11" applyNumberFormat="1" applyFont="1" applyFill="1" applyBorder="1" applyAlignment="1">
      <alignment horizontal="center" vertical="center"/>
    </xf>
    <xf numFmtId="174" fontId="44" fillId="18" borderId="38" xfId="11" applyNumberFormat="1" applyFont="1" applyFill="1" applyBorder="1" applyAlignment="1">
      <alignment horizontal="center" vertical="center"/>
    </xf>
    <xf numFmtId="0" fontId="60" fillId="0" borderId="0" xfId="0" applyFont="1"/>
    <xf numFmtId="0" fontId="41" fillId="19" borderId="77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4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1" xfId="0" applyFont="1" applyFill="1" applyBorder="1" applyProtection="1"/>
    <xf numFmtId="0" fontId="0" fillId="20" borderId="82" xfId="0" applyFont="1" applyFill="1" applyBorder="1" applyProtection="1"/>
    <xf numFmtId="0" fontId="0" fillId="0" borderId="81" xfId="0" applyFont="1" applyBorder="1" applyProtection="1"/>
    <xf numFmtId="0" fontId="0" fillId="0" borderId="82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7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8" xfId="3" applyFont="1" applyBorder="1" applyAlignment="1">
      <alignment horizontal="center" vertical="center"/>
    </xf>
    <xf numFmtId="0" fontId="14" fillId="2" borderId="83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5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4" xfId="0" applyFont="1" applyBorder="1" applyAlignment="1" applyProtection="1"/>
    <xf numFmtId="0" fontId="68" fillId="0" borderId="0" xfId="0" applyFont="1" applyBorder="1" applyAlignment="1" applyProtection="1"/>
    <xf numFmtId="0" fontId="0" fillId="0" borderId="0" xfId="0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8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0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59" fillId="10" borderId="72" xfId="8" applyFont="1" applyBorder="1" applyAlignment="1" applyProtection="1">
      <alignment horizontal="center"/>
      <protection hidden="1"/>
    </xf>
    <xf numFmtId="0" fontId="59" fillId="10" borderId="2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80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9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8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6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9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90208"/>
        <c:axId val="106591744"/>
      </c:lineChart>
      <c:catAx>
        <c:axId val="106590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6591744"/>
        <c:crosses val="autoZero"/>
        <c:auto val="1"/>
        <c:lblAlgn val="ctr"/>
        <c:lblOffset val="100"/>
        <c:noMultiLvlLbl val="0"/>
      </c:catAx>
      <c:valAx>
        <c:axId val="10659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90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4823" name="Connecteur droit 4822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4824" name="Connecteur droit 4823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4825" name="Connecteur droit 4824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4826" name="Connecteur droit 4825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4827" name="Connecteur droit 4826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4828" name="ZoneTexte 4827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4829" name="Connecteur droit 4828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4830" name="ZoneTexte 482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4831" name="Rectangle 4830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4832" name="Connecteur droit 4831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4833" name="ZoneTexte 4832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4834" name="Connecteur droit 4833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4835" name="ZoneTexte 4834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4836" name="Ellipse 4835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10287" name="Connecteur droit 10286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10288" name="Connecteur droit 10287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10289" name="Connecteur droit 10288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10290" name="ZoneTexte 10289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10291" name="Connecteur droit 10290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10292" name="ZoneTexte 10291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0293" name="Rectangle 1029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0294" name="Connecteur droit 1029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0295" name="ZoneTexte 1029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0296" name="Connecteur droit 1029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0297" name="ZoneTexte 1029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10298" name="Rectangle 10297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626999</xdr:colOff>
      <xdr:row>16</xdr:row>
      <xdr:rowOff>82550</xdr:rowOff>
    </xdr:from>
    <xdr:to>
      <xdr:col>1</xdr:col>
      <xdr:colOff>626999</xdr:colOff>
      <xdr:row>25</xdr:row>
      <xdr:rowOff>95250</xdr:rowOff>
    </xdr:to>
    <xdr:cxnSp macro="">
      <xdr:nvCxnSpPr>
        <xdr:cNvPr id="2" name="Connecteur droit 1"/>
        <xdr:cNvCxnSpPr/>
      </xdr:nvCxnSpPr>
      <xdr:spPr>
        <a:xfrm>
          <a:off x="138899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23</xdr:row>
      <xdr:rowOff>121857</xdr:rowOff>
    </xdr:from>
    <xdr:to>
      <xdr:col>1</xdr:col>
      <xdr:colOff>626999</xdr:colOff>
      <xdr:row>23</xdr:row>
      <xdr:rowOff>121857</xdr:rowOff>
    </xdr:to>
    <xdr:cxnSp macro="">
      <xdr:nvCxnSpPr>
        <xdr:cNvPr id="3" name="Connecteur droit 2"/>
        <xdr:cNvCxnSpPr/>
      </xdr:nvCxnSpPr>
      <xdr:spPr>
        <a:xfrm>
          <a:off x="1016000" y="5827332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626999</xdr:colOff>
      <xdr:row>26</xdr:row>
      <xdr:rowOff>95250</xdr:rowOff>
    </xdr:to>
    <xdr:cxnSp macro="">
      <xdr:nvCxnSpPr>
        <xdr:cNvPr id="4" name="Connecteur droit 3"/>
        <xdr:cNvCxnSpPr/>
      </xdr:nvCxnSpPr>
      <xdr:spPr>
        <a:xfrm>
          <a:off x="1016000" y="6381750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1706499" cy="264560"/>
    <xdr:sp macro="" textlink="">
      <xdr:nvSpPr>
        <xdr:cNvPr id="5" name="ZoneTexte 4"/>
        <xdr:cNvSpPr txBox="1"/>
      </xdr:nvSpPr>
      <xdr:spPr>
        <a:xfrm>
          <a:off x="1143000" y="6191250"/>
          <a:ext cx="17064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534</a:t>
          </a:r>
        </a:p>
      </xdr:txBody>
    </xdr:sp>
    <xdr:clientData/>
  </xdr:oneCellAnchor>
  <xdr:twoCellAnchor>
    <xdr:from>
      <xdr:col>1</xdr:col>
      <xdr:colOff>63500</xdr:colOff>
      <xdr:row>23</xdr:row>
      <xdr:rowOff>121857</xdr:rowOff>
    </xdr:from>
    <xdr:to>
      <xdr:col>1</xdr:col>
      <xdr:colOff>63500</xdr:colOff>
      <xdr:row>25</xdr:row>
      <xdr:rowOff>95250</xdr:rowOff>
    </xdr:to>
    <xdr:cxnSp macro="">
      <xdr:nvCxnSpPr>
        <xdr:cNvPr id="6" name="Connecteur droit 5"/>
        <xdr:cNvCxnSpPr/>
      </xdr:nvCxnSpPr>
      <xdr:spPr>
        <a:xfrm flipV="1">
          <a:off x="825500" y="582733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23</xdr:row>
      <xdr:rowOff>185357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8908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23</xdr:row>
      <xdr:rowOff>128841</xdr:rowOff>
    </xdr:from>
    <xdr:to>
      <xdr:col>1</xdr:col>
      <xdr:colOff>610934</xdr:colOff>
      <xdr:row>25</xdr:row>
      <xdr:rowOff>87566</xdr:rowOff>
    </xdr:to>
    <xdr:sp macro="" textlink="">
      <xdr:nvSpPr>
        <xdr:cNvPr id="13" name="Triangle rectangle 12"/>
        <xdr:cNvSpPr/>
      </xdr:nvSpPr>
      <xdr:spPr>
        <a:xfrm>
          <a:off x="1023684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23</xdr:row>
      <xdr:rowOff>128841</xdr:rowOff>
    </xdr:from>
    <xdr:to>
      <xdr:col>1</xdr:col>
      <xdr:colOff>620183</xdr:colOff>
      <xdr:row>25</xdr:row>
      <xdr:rowOff>87566</xdr:rowOff>
    </xdr:to>
    <xdr:sp macro="" textlink="">
      <xdr:nvSpPr>
        <xdr:cNvPr id="14" name="Triangle rectangle 13"/>
        <xdr:cNvSpPr/>
      </xdr:nvSpPr>
      <xdr:spPr>
        <a:xfrm rot="10800000">
          <a:off x="1032933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9" name="Connecteur droit 18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20" name="Connecteur droit 19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21" name="Connecteur droit 20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22" name="ZoneTexte 21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23" name="Connecteur droit 22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24" name="ZoneTexte 23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25" name="Connecteur droit 24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26" name="ZoneTexte 25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27" name="Rectangle 26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28" name="Connecteur droit 27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29" name="ZoneTexte 28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30" name="Connecteur droit 29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31" name="ZoneTexte 30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1344" name="Triangle isocèle 13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1345" name="Triangle isocèle 13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9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1" tableType="queryTable" totalsRowShown="0">
  <autoFilter ref="E2:F11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3889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93" t="s">
        <v>52</v>
      </c>
      <c r="D1" s="293"/>
      <c r="E1" s="293"/>
      <c r="F1" s="293"/>
      <c r="G1" s="293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4" t="str">
        <f>IF(ISNA( INDEX(S002_matrice,MATCH(D5,S002_epaisseur)+1,MATCH(E5,S002_rayon)+1)),"Inapte",CONCATENATE("Vé : ",INDEX(S002_matrice,MATCH(D5,S002_epaisseur)+1,MATCH(E5,S002_rayon)+1)))</f>
        <v>Vé : 300</v>
      </c>
      <c r="E10" s="295"/>
    </row>
    <row r="14" spans="2:8" ht="105.75" customHeight="1">
      <c r="B14" s="296" t="s">
        <v>55</v>
      </c>
      <c r="C14" s="296"/>
      <c r="D14" s="296"/>
      <c r="E14" s="296"/>
      <c r="F14" s="296"/>
      <c r="G14" s="296"/>
      <c r="H14" s="296"/>
    </row>
  </sheetData>
  <mergeCells count="3">
    <mergeCell ref="C1:G1"/>
    <mergeCell ref="D10:E10"/>
    <mergeCell ref="B14:H14"/>
  </mergeCells>
  <conditionalFormatting sqref="D10:E10">
    <cfRule type="cellIs" dxfId="41" priority="1" stopIfTrue="1" operator="notEqual">
      <formula>"Inapte"</formula>
    </cfRule>
    <cfRule type="cellIs" dxfId="40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H7" sqref="H7:J21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310" t="s">
        <v>3888</v>
      </c>
      <c r="D1" s="310"/>
      <c r="E1" s="310"/>
      <c r="F1" s="310"/>
      <c r="G1" s="310"/>
      <c r="H1" s="310"/>
      <c r="I1" s="310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/>
      <c r="C3" s="299" t="s">
        <v>126</v>
      </c>
      <c r="D3" s="299"/>
      <c r="E3" s="299"/>
      <c r="F3" s="299"/>
      <c r="G3" s="300"/>
      <c r="H3" s="301"/>
      <c r="I3" s="301"/>
      <c r="J3" s="302"/>
      <c r="K3" s="303"/>
      <c r="L3" s="305" t="s">
        <v>127</v>
      </c>
      <c r="M3" s="305"/>
      <c r="N3" s="305"/>
      <c r="O3" s="88">
        <f>SUM(O24:O33)</f>
        <v>9.36</v>
      </c>
      <c r="Z3" s="125" t="b">
        <f>OR($G$4&gt;1000,$G$3&gt;20)</f>
        <v>0</v>
      </c>
    </row>
    <row r="4" spans="1:26" ht="19.5" thickBot="1">
      <c r="A4" s="86" t="s">
        <v>128</v>
      </c>
      <c r="C4" s="299" t="s">
        <v>129</v>
      </c>
      <c r="D4" s="299"/>
      <c r="E4" s="299"/>
      <c r="F4" s="299"/>
      <c r="G4" s="300"/>
      <c r="H4" s="301"/>
      <c r="I4" s="301"/>
      <c r="J4" s="302"/>
      <c r="K4" s="303"/>
      <c r="L4" s="305" t="s">
        <v>130</v>
      </c>
      <c r="M4" s="305"/>
      <c r="N4" s="305"/>
      <c r="O4" s="256">
        <f>O3/60</f>
        <v>0.156</v>
      </c>
    </row>
    <row r="5" spans="1:26" ht="18.75">
      <c r="A5" s="86" t="s">
        <v>131</v>
      </c>
      <c r="B5" s="306"/>
      <c r="C5" s="306"/>
      <c r="D5" s="306"/>
      <c r="E5" s="306"/>
      <c r="F5" s="306"/>
      <c r="G5" s="306"/>
      <c r="H5" s="306"/>
      <c r="I5" s="306"/>
      <c r="J5" s="306"/>
      <c r="K5" s="303"/>
      <c r="L5" s="305" t="s">
        <v>132</v>
      </c>
      <c r="M5" s="305"/>
      <c r="N5" s="305"/>
      <c r="O5" s="90">
        <f>IF(OR(ISBLANK(O3),O3=0),0,3600/O3)</f>
        <v>384.61538461538464</v>
      </c>
    </row>
    <row r="6" spans="1:26" ht="19.5" thickBot="1">
      <c r="A6" s="91"/>
      <c r="B6" s="306"/>
      <c r="C6" s="306"/>
      <c r="D6" s="306"/>
      <c r="E6" s="306"/>
      <c r="F6" s="306"/>
      <c r="G6" s="306"/>
      <c r="H6" s="306"/>
      <c r="I6" s="306"/>
      <c r="J6" s="306"/>
      <c r="K6" s="303"/>
      <c r="L6" s="303"/>
      <c r="M6" s="303"/>
      <c r="N6" s="303"/>
      <c r="O6" s="303"/>
    </row>
    <row r="7" spans="1:26" ht="19.5" thickBot="1">
      <c r="A7" s="86" t="s">
        <v>133</v>
      </c>
      <c r="B7" s="86" t="s">
        <v>134</v>
      </c>
      <c r="C7" s="307"/>
      <c r="D7" s="308"/>
      <c r="E7" s="308"/>
      <c r="F7" s="308"/>
      <c r="G7" s="309"/>
      <c r="H7" s="303"/>
      <c r="I7" s="303"/>
      <c r="J7" s="303"/>
      <c r="K7" s="303"/>
      <c r="L7" s="303"/>
      <c r="M7" s="303"/>
      <c r="N7" s="303"/>
      <c r="O7" s="303"/>
    </row>
    <row r="8" spans="1:26" ht="19.5" thickBot="1">
      <c r="A8" s="86"/>
      <c r="B8" s="86" t="s">
        <v>135</v>
      </c>
      <c r="C8" s="307"/>
      <c r="D8" s="308"/>
      <c r="E8" s="308"/>
      <c r="F8" s="308"/>
      <c r="G8" s="309"/>
      <c r="H8" s="303"/>
      <c r="I8" s="303"/>
      <c r="J8" s="303"/>
      <c r="K8" s="303"/>
      <c r="L8" s="305" t="s">
        <v>136</v>
      </c>
      <c r="M8" s="305"/>
      <c r="N8" s="305"/>
      <c r="O8" s="88">
        <f>10*O9</f>
        <v>0</v>
      </c>
    </row>
    <row r="9" spans="1:26" ht="19.5" thickBot="1">
      <c r="A9" s="91"/>
      <c r="B9" s="86" t="s">
        <v>137</v>
      </c>
      <c r="C9" s="307"/>
      <c r="D9" s="308"/>
      <c r="E9" s="308"/>
      <c r="F9" s="308"/>
      <c r="G9" s="309"/>
      <c r="H9" s="303"/>
      <c r="I9" s="303"/>
      <c r="J9" s="303"/>
      <c r="K9" s="303"/>
      <c r="L9" s="305" t="s">
        <v>138</v>
      </c>
      <c r="M9" s="305"/>
      <c r="N9" s="305"/>
      <c r="O9" s="88">
        <f>ROUNDUP(C8/500,0)</f>
        <v>0</v>
      </c>
    </row>
    <row r="10" spans="1:26" ht="19.5" thickBot="1">
      <c r="A10" s="91"/>
      <c r="B10" s="92" t="s">
        <v>139</v>
      </c>
      <c r="C10" s="307"/>
      <c r="D10" s="308"/>
      <c r="E10" s="308"/>
      <c r="F10" s="308"/>
      <c r="G10" s="309"/>
      <c r="H10" s="303"/>
      <c r="I10" s="303"/>
      <c r="J10" s="303"/>
      <c r="K10" s="303"/>
      <c r="L10" s="303"/>
      <c r="M10" s="303"/>
      <c r="N10" s="303"/>
      <c r="O10" s="303"/>
    </row>
    <row r="11" spans="1:26" ht="19.5" thickBot="1">
      <c r="A11" s="91"/>
      <c r="B11" s="86" t="s">
        <v>140</v>
      </c>
      <c r="C11" s="307"/>
      <c r="D11" s="308"/>
      <c r="E11" s="308"/>
      <c r="F11" s="308"/>
      <c r="G11" s="309"/>
      <c r="H11" s="303"/>
      <c r="I11" s="303"/>
      <c r="J11" s="303"/>
      <c r="K11" s="303"/>
      <c r="L11" s="303"/>
      <c r="M11" s="303"/>
      <c r="N11" s="303"/>
      <c r="O11" s="303"/>
    </row>
    <row r="12" spans="1:26" ht="21.75" thickBot="1">
      <c r="A12" s="93"/>
      <c r="B12" s="86" t="s">
        <v>141</v>
      </c>
      <c r="C12" s="307"/>
      <c r="D12" s="308"/>
      <c r="E12" s="308"/>
      <c r="F12" s="308"/>
      <c r="G12" s="309"/>
      <c r="H12" s="303"/>
      <c r="I12" s="303"/>
      <c r="J12" s="303"/>
      <c r="K12" s="303"/>
      <c r="L12" s="303"/>
      <c r="M12" s="303"/>
      <c r="N12" s="303"/>
      <c r="O12" s="303"/>
    </row>
    <row r="13" spans="1:26" ht="0.2" customHeight="1">
      <c r="A13" s="93"/>
      <c r="B13" s="94"/>
      <c r="C13" s="95"/>
      <c r="D13" s="95"/>
      <c r="E13" s="95"/>
      <c r="F13" s="95"/>
      <c r="G13" s="95"/>
      <c r="H13" s="303"/>
      <c r="I13" s="303"/>
      <c r="J13" s="303"/>
      <c r="K13" s="303"/>
      <c r="L13" s="303"/>
      <c r="M13" s="303"/>
      <c r="N13" s="303"/>
      <c r="O13" s="303"/>
    </row>
    <row r="14" spans="1:26" ht="0.2" customHeight="1">
      <c r="A14" s="93"/>
      <c r="B14" s="94"/>
      <c r="C14" s="95"/>
      <c r="D14" s="95"/>
      <c r="E14" s="95"/>
      <c r="F14" s="95"/>
      <c r="G14" s="95"/>
      <c r="H14" s="303"/>
      <c r="I14" s="303"/>
      <c r="J14" s="303"/>
      <c r="K14" s="303"/>
      <c r="L14" s="303"/>
      <c r="M14" s="303"/>
      <c r="N14" s="303"/>
      <c r="O14" s="303"/>
    </row>
    <row r="15" spans="1:26" ht="0.2" customHeight="1">
      <c r="A15" s="93"/>
      <c r="B15" s="94"/>
      <c r="C15" s="95"/>
      <c r="D15" s="95"/>
      <c r="E15" s="95"/>
      <c r="F15" s="95"/>
      <c r="G15" s="95"/>
      <c r="H15" s="303"/>
      <c r="I15" s="303"/>
      <c r="J15" s="303"/>
      <c r="K15" s="303"/>
      <c r="L15" s="303"/>
      <c r="M15" s="303"/>
      <c r="N15" s="303"/>
      <c r="O15" s="303"/>
    </row>
    <row r="16" spans="1:26" ht="0.2" customHeight="1">
      <c r="A16" s="93"/>
      <c r="B16" s="94"/>
      <c r="C16" s="95"/>
      <c r="D16" s="95"/>
      <c r="E16" s="95"/>
      <c r="F16" s="95"/>
      <c r="G16" s="95"/>
      <c r="H16" s="303"/>
      <c r="I16" s="303"/>
      <c r="J16" s="303"/>
      <c r="K16" s="303"/>
      <c r="L16" s="303"/>
      <c r="M16" s="303"/>
      <c r="N16" s="303"/>
      <c r="O16" s="303"/>
    </row>
    <row r="17" spans="1:15" ht="0.2" customHeight="1">
      <c r="A17" s="93"/>
      <c r="B17" s="94"/>
      <c r="C17" s="95"/>
      <c r="D17" s="95"/>
      <c r="E17" s="95"/>
      <c r="F17" s="95"/>
      <c r="G17" s="95"/>
      <c r="H17" s="303"/>
      <c r="I17" s="303"/>
      <c r="J17" s="303"/>
      <c r="K17" s="303"/>
      <c r="L17" s="303"/>
      <c r="M17" s="303"/>
      <c r="N17" s="303"/>
      <c r="O17" s="303"/>
    </row>
    <row r="18" spans="1:15" ht="0.2" customHeight="1">
      <c r="A18" s="93"/>
      <c r="B18" s="94"/>
      <c r="C18" s="95"/>
      <c r="D18" s="95"/>
      <c r="E18" s="95"/>
      <c r="F18" s="95"/>
      <c r="G18" s="95"/>
      <c r="H18" s="303"/>
      <c r="I18" s="303"/>
      <c r="J18" s="303"/>
      <c r="K18" s="303"/>
      <c r="L18" s="303"/>
      <c r="M18" s="303"/>
      <c r="N18" s="303"/>
      <c r="O18" s="303"/>
    </row>
    <row r="19" spans="1:15" ht="0.2" customHeight="1">
      <c r="A19" s="93"/>
      <c r="B19" s="94"/>
      <c r="C19" s="94"/>
      <c r="D19" s="94"/>
      <c r="E19" s="94"/>
      <c r="F19" s="94"/>
      <c r="G19" s="94"/>
      <c r="H19" s="303"/>
      <c r="I19" s="303"/>
      <c r="J19" s="303"/>
      <c r="K19" s="303"/>
      <c r="L19" s="303"/>
      <c r="M19" s="303"/>
      <c r="N19" s="303"/>
      <c r="O19" s="303"/>
    </row>
    <row r="20" spans="1:15" ht="0.2" customHeight="1">
      <c r="A20" s="93"/>
      <c r="B20" s="94"/>
      <c r="C20" s="94"/>
      <c r="D20" s="94"/>
      <c r="E20" s="94"/>
      <c r="F20" s="94"/>
      <c r="G20" s="94"/>
      <c r="H20" s="303"/>
      <c r="I20" s="303"/>
      <c r="J20" s="303"/>
      <c r="K20" s="303"/>
      <c r="L20" s="303"/>
      <c r="M20" s="303"/>
      <c r="N20" s="303"/>
      <c r="O20" s="303"/>
    </row>
    <row r="21" spans="1:15" ht="409.5" customHeight="1" thickBot="1">
      <c r="A21" s="93"/>
      <c r="B21" s="303"/>
      <c r="C21" s="303"/>
      <c r="D21" s="303"/>
      <c r="E21" s="303"/>
      <c r="F21" s="303"/>
      <c r="G21" s="303"/>
      <c r="H21" s="304"/>
      <c r="I21" s="304"/>
      <c r="J21" s="304"/>
      <c r="K21" s="304"/>
      <c r="L21" s="304"/>
      <c r="M21" s="304"/>
      <c r="N21" s="304"/>
      <c r="O21" s="304"/>
    </row>
    <row r="22" spans="1:15" ht="38.25" thickBot="1">
      <c r="A22" s="94"/>
      <c r="B22" s="96"/>
      <c r="C22" s="318" t="s">
        <v>163</v>
      </c>
      <c r="D22" s="297"/>
      <c r="E22" s="297"/>
      <c r="F22" s="297" t="s">
        <v>94</v>
      </c>
      <c r="G22" s="297"/>
      <c r="H22" s="297"/>
      <c r="I22" s="297" t="s">
        <v>95</v>
      </c>
      <c r="J22" s="297"/>
      <c r="K22" s="97" t="s">
        <v>142</v>
      </c>
      <c r="L22" s="97" t="s">
        <v>143</v>
      </c>
      <c r="M22" s="98" t="s">
        <v>144</v>
      </c>
      <c r="N22" s="297" t="s">
        <v>145</v>
      </c>
      <c r="O22" s="298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17" t="s">
        <v>90</v>
      </c>
      <c r="J23" s="317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1</v>
      </c>
      <c r="F24" s="105">
        <f>'003_002'!$K$11</f>
        <v>1</v>
      </c>
      <c r="G24" s="105">
        <v>1</v>
      </c>
      <c r="H24" s="105">
        <v>3</v>
      </c>
      <c r="I24" s="315"/>
      <c r="J24" s="316"/>
      <c r="K24" s="106"/>
      <c r="L24" s="106"/>
      <c r="M24" s="106"/>
      <c r="N24" s="107">
        <f>IF(ISBLANK(L24),(C24+D24+E24+F24+G24+H24+I24+K24)*10,L24/0.036)*IF(ISBLANK(M24),1,M24)</f>
        <v>130</v>
      </c>
      <c r="O24" s="108">
        <f>N24*0.036</f>
        <v>4.68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311"/>
      <c r="J25" s="312"/>
      <c r="K25" s="110"/>
      <c r="L25" s="111"/>
      <c r="M25" s="111">
        <f>$C$7</f>
        <v>0</v>
      </c>
      <c r="N25" s="112">
        <f t="shared" ref="N25:N33" si="0">IF(ISBLANK(L25),(C25+D25+E25+F25+G25+H25+I25+K25)*10,L25/0.036)*IF(ISBLANK(M25),1,M25)</f>
        <v>0</v>
      </c>
      <c r="O25" s="113">
        <f t="shared" ref="O25:O33" si="1">N25*0.036</f>
        <v>0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311"/>
      <c r="J26" s="312"/>
      <c r="K26" s="110"/>
      <c r="L26" s="111"/>
      <c r="M26" s="111">
        <f>$C$7</f>
        <v>0</v>
      </c>
      <c r="N26" s="112">
        <f t="shared" si="0"/>
        <v>0</v>
      </c>
      <c r="O26" s="113">
        <f t="shared" si="1"/>
        <v>0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311"/>
      <c r="J27" s="312"/>
      <c r="K27" s="110">
        <v>6</v>
      </c>
      <c r="L27" s="111">
        <v>8</v>
      </c>
      <c r="M27" s="111">
        <f>$C$7</f>
        <v>0</v>
      </c>
      <c r="N27" s="112">
        <f>IF(ISBLANK(L27),(C27+D27+E27+F27+G27+H27+I27+K27)*10,L27/0.036)*IF(ISBLANK(M27),1,M27)</f>
        <v>0</v>
      </c>
      <c r="O27" s="113">
        <f t="shared" si="1"/>
        <v>0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311"/>
      <c r="J28" s="312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1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311"/>
      <c r="J29" s="312"/>
      <c r="K29" s="110"/>
      <c r="L29" s="111"/>
      <c r="M29" s="111"/>
      <c r="N29" s="112">
        <f t="shared" si="0"/>
        <v>130</v>
      </c>
      <c r="O29" s="113">
        <f t="shared" si="1"/>
        <v>4.68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1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311"/>
      <c r="J30" s="312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311">
        <f>ROUNDUP('003_003'!$B$11+(G4*0.02),0)</f>
        <v>16</v>
      </c>
      <c r="J31" s="312"/>
      <c r="K31" s="110"/>
      <c r="L31" s="111"/>
      <c r="M31" s="111">
        <f>IF($C$12&gt;0,$C$7/$C$12,0)</f>
        <v>0</v>
      </c>
      <c r="N31" s="112">
        <f>IF(ISBLANK(L31),(C31+D31+E31+F31+G31+H31+I31+K31)*10,L31/0.036)*IF(ISBLANK(M32),1,M32)</f>
        <v>0</v>
      </c>
      <c r="O31" s="113">
        <f t="shared" si="1"/>
        <v>0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311">
        <f>ROUNDUP('003_003'!$B$11+(G4*0.02),0)</f>
        <v>16</v>
      </c>
      <c r="J32" s="312"/>
      <c r="K32" s="110"/>
      <c r="L32" s="111"/>
      <c r="M32" s="111">
        <f>IF($C$12&gt;0,($C$7+2)/$C$12,0)</f>
        <v>0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313">
        <f>ROUNDUP('003_003'!$B$11+(G4*0.01),0)</f>
        <v>16</v>
      </c>
      <c r="J33" s="314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19" t="s">
        <v>70</v>
      </c>
      <c r="B1" s="319"/>
      <c r="C1" s="319"/>
      <c r="D1" s="319"/>
      <c r="E1" s="319"/>
      <c r="F1" s="319"/>
      <c r="G1" s="319"/>
      <c r="J1" s="71" t="s">
        <v>71</v>
      </c>
      <c r="K1" s="71" t="s">
        <v>62</v>
      </c>
    </row>
    <row r="2" spans="1:16" ht="15.75" thickBot="1">
      <c r="A2" s="72" t="s">
        <v>72</v>
      </c>
      <c r="B2" s="320">
        <v>499</v>
      </c>
      <c r="C2" s="322">
        <v>999</v>
      </c>
      <c r="D2" s="322">
        <v>1499</v>
      </c>
      <c r="E2" s="322">
        <v>1999</v>
      </c>
      <c r="F2" s="322">
        <v>3999</v>
      </c>
      <c r="G2" s="324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21"/>
      <c r="C3" s="323"/>
      <c r="D3" s="323"/>
      <c r="E3" s="323"/>
      <c r="F3" s="323"/>
      <c r="G3" s="325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19" t="s">
        <v>161</v>
      </c>
      <c r="B1" s="319"/>
      <c r="C1" s="319"/>
      <c r="D1" s="319"/>
      <c r="E1" s="319"/>
      <c r="F1" s="319"/>
      <c r="G1" s="319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20">
        <v>500</v>
      </c>
      <c r="C2" s="326">
        <v>999</v>
      </c>
      <c r="D2" s="326">
        <v>1499</v>
      </c>
      <c r="E2" s="326">
        <v>1999</v>
      </c>
      <c r="F2" s="326">
        <v>3999</v>
      </c>
      <c r="G2" s="324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21"/>
      <c r="C3" s="323"/>
      <c r="D3" s="323"/>
      <c r="E3" s="323"/>
      <c r="F3" s="323"/>
      <c r="G3" s="325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T10"/>
  <sheetViews>
    <sheetView zoomScaleNormal="100" workbookViewId="0">
      <selection activeCell="E13" sqref="E13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7" max="18" width="11.42578125" customWidth="1"/>
  </cols>
  <sheetData>
    <row r="1" spans="1:20" ht="21.75" customHeight="1" thickBot="1">
      <c r="A1" s="125"/>
      <c r="B1" s="126"/>
      <c r="C1" s="327" t="s">
        <v>3887</v>
      </c>
      <c r="D1" s="327"/>
      <c r="E1" s="252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0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0" ht="21.75" thickBot="1">
      <c r="A3" s="125"/>
      <c r="B3" s="126"/>
      <c r="C3" s="129" t="s">
        <v>3890</v>
      </c>
      <c r="D3" s="130" t="s">
        <v>4013</v>
      </c>
      <c r="E3" s="254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IF(B5&gt;R2,0.7,1)</f>
        <v>1</v>
      </c>
    </row>
    <row r="4" spans="1:20" ht="21">
      <c r="A4" s="125"/>
      <c r="B4" s="126"/>
      <c r="C4" s="129" t="s">
        <v>53</v>
      </c>
      <c r="D4" s="135">
        <v>40</v>
      </c>
      <c r="E4" s="255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</row>
    <row r="5" spans="1:20" ht="21.75" thickBot="1">
      <c r="A5" s="125"/>
      <c r="B5" s="136">
        <f>VLOOKUP(D5,Tableau_NuanceMere[],3,FALSE)</f>
        <v>190</v>
      </c>
      <c r="C5" s="129" t="s">
        <v>174</v>
      </c>
      <c r="D5" s="137" t="s">
        <v>4002</v>
      </c>
      <c r="E5" s="255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</row>
    <row r="6" spans="1:20" ht="21.75" thickBot="1">
      <c r="A6" s="125"/>
      <c r="B6" s="126"/>
      <c r="C6" s="129" t="s">
        <v>185</v>
      </c>
      <c r="D6" s="137">
        <v>1</v>
      </c>
      <c r="E6" s="255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</row>
    <row r="7" spans="1:20" ht="18.75">
      <c r="A7" s="125"/>
      <c r="B7" s="126"/>
      <c r="C7" s="267" t="s">
        <v>4059</v>
      </c>
      <c r="D7" s="268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</row>
    <row r="8" spans="1:20" ht="15.75" thickBot="1">
      <c r="B8" s="124"/>
      <c r="E8" s="253"/>
      <c r="J8" s="124"/>
    </row>
    <row r="9" spans="1:20" ht="37.5">
      <c r="B9" s="124"/>
      <c r="C9" s="330" t="s">
        <v>188</v>
      </c>
      <c r="D9" s="332" t="s">
        <v>189</v>
      </c>
      <c r="E9" s="335" t="s">
        <v>4005</v>
      </c>
      <c r="F9" s="334" t="s">
        <v>190</v>
      </c>
      <c r="G9" s="334" t="s">
        <v>4004</v>
      </c>
      <c r="H9" s="332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28" t="s">
        <v>196</v>
      </c>
    </row>
    <row r="10" spans="1:20" ht="19.5" thickBot="1">
      <c r="B10" s="124"/>
      <c r="C10" s="331"/>
      <c r="D10" s="333"/>
      <c r="E10" s="336"/>
      <c r="F10" s="333"/>
      <c r="G10" s="333"/>
      <c r="H10" s="333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29"/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workbookViewId="0">
      <selection activeCell="EE20" sqref="EE20"/>
    </sheetView>
  </sheetViews>
  <sheetFormatPr baseColWidth="10" defaultRowHeight="15"/>
  <cols>
    <col min="1" max="1" width="17.85546875" style="243" customWidth="1"/>
    <col min="2" max="2" width="11.42578125" style="243"/>
    <col min="3" max="3" width="12.85546875" bestFit="1" customWidth="1"/>
    <col min="4" max="4" width="12.85546875" style="243" customWidth="1"/>
    <col min="5" max="5" width="10.85546875" customWidth="1"/>
    <col min="6" max="6" width="13" customWidth="1"/>
    <col min="7" max="7" width="11.85546875" style="244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43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43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43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43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43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43" customWidth="1"/>
    <col min="85" max="85" width="6.140625" style="261" customWidth="1"/>
    <col min="87" max="87" width="13.28515625" customWidth="1"/>
    <col min="88" max="88" width="11.42578125" customWidth="1"/>
    <col min="89" max="89" width="7.42578125" customWidth="1"/>
    <col min="90" max="90" width="12.140625" customWidth="1"/>
    <col min="91" max="91" width="15.42578125" customWidth="1"/>
    <col min="92" max="92" width="8.140625" customWidth="1"/>
    <col min="93" max="93" width="15.5703125" customWidth="1"/>
    <col min="94" max="94" width="16" customWidth="1"/>
    <col min="95" max="95" width="10.85546875" style="243" customWidth="1"/>
    <col min="97" max="97" width="13.28515625" customWidth="1"/>
    <col min="98" max="98" width="11.42578125" customWidth="1"/>
    <col min="99" max="99" width="7.42578125" customWidth="1"/>
    <col min="100" max="100" width="12.140625" customWidth="1"/>
    <col min="101" max="101" width="15.42578125" customWidth="1"/>
    <col min="102" max="102" width="8.140625" customWidth="1"/>
    <col min="103" max="103" width="16.28515625" customWidth="1"/>
    <col min="104" max="104" width="19" customWidth="1"/>
    <col min="105" max="105" width="13.140625" customWidth="1"/>
    <col min="106" max="106" width="10.85546875" style="243" customWidth="1"/>
    <col min="108" max="108" width="11.140625" customWidth="1"/>
    <col min="109" max="109" width="9.28515625" customWidth="1"/>
    <col min="110" max="110" width="5.28515625" customWidth="1"/>
    <col min="111" max="111" width="12" customWidth="1"/>
    <col min="112" max="112" width="13.28515625" customWidth="1"/>
    <col min="113" max="113" width="6" customWidth="1"/>
    <col min="114" max="114" width="15.42578125" customWidth="1"/>
    <col min="115" max="115" width="14.140625" customWidth="1"/>
    <col min="116" max="116" width="8.7109375" style="243" customWidth="1"/>
    <col min="118" max="118" width="11.42578125" customWidth="1"/>
    <col min="119" max="119" width="13.28515625" customWidth="1"/>
    <col min="120" max="120" width="7.42578125" customWidth="1"/>
    <col min="121" max="121" width="12.140625" customWidth="1"/>
    <col min="122" max="122" width="15.42578125" customWidth="1"/>
    <col min="123" max="123" width="8.140625" customWidth="1"/>
    <col min="124" max="124" width="13.140625" customWidth="1"/>
    <col min="125" max="125" width="16" customWidth="1"/>
    <col min="126" max="126" width="19" customWidth="1"/>
    <col min="127" max="127" width="14.85546875" customWidth="1"/>
    <col min="128" max="128" width="16.28515625" customWidth="1"/>
    <col min="129" max="129" width="10.85546875" style="258" customWidth="1"/>
    <col min="130" max="130" width="19" style="258" customWidth="1"/>
    <col min="131" max="131" width="14.85546875" customWidth="1"/>
    <col min="132" max="132" width="19" customWidth="1"/>
    <col min="133" max="133" width="10.85546875" customWidth="1"/>
    <col min="134" max="135" width="13.28515625" style="258" customWidth="1"/>
    <col min="136" max="136" width="11.42578125" style="258" customWidth="1"/>
    <col min="137" max="137" width="7.42578125" style="258" customWidth="1"/>
    <col min="138" max="138" width="9.5703125" style="258" customWidth="1"/>
    <col min="139" max="139" width="15.42578125" style="258" customWidth="1"/>
    <col min="140" max="140" width="8.140625" style="258" customWidth="1"/>
    <col min="141" max="141" width="13.85546875" style="258" customWidth="1"/>
    <col min="142" max="142" width="13.140625" customWidth="1"/>
    <col min="143" max="143" width="10.140625" style="247" customWidth="1"/>
    <col min="144" max="144" width="10.85546875" customWidth="1"/>
    <col min="145" max="145" width="7.42578125" customWidth="1"/>
    <col min="146" max="146" width="8.28515625" customWidth="1"/>
    <col min="147" max="147" width="10.85546875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43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3948</v>
      </c>
      <c r="DN1" t="s">
        <v>3988</v>
      </c>
      <c r="EB1" t="s">
        <v>191</v>
      </c>
      <c r="EE1" t="s">
        <v>4003</v>
      </c>
      <c r="EP1" t="s">
        <v>4051</v>
      </c>
    </row>
    <row r="2" spans="1:147">
      <c r="A2" s="243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43"/>
      <c r="AE2"/>
      <c r="AF2"/>
      <c r="AG2"/>
      <c r="AH2"/>
      <c r="AI2"/>
      <c r="AJ2"/>
      <c r="AK2"/>
      <c r="AL2"/>
      <c r="AM2"/>
      <c r="AN2" s="243"/>
      <c r="AP2"/>
      <c r="AQ2"/>
      <c r="AR2"/>
      <c r="AS2"/>
      <c r="AT2"/>
      <c r="AU2"/>
      <c r="AV2"/>
      <c r="AW2"/>
      <c r="AX2"/>
      <c r="AY2"/>
      <c r="AZ2"/>
      <c r="BA2" s="243"/>
      <c r="BC2"/>
      <c r="BD2"/>
      <c r="BE2"/>
      <c r="BF2"/>
      <c r="BG2"/>
      <c r="BH2"/>
      <c r="BI2"/>
      <c r="BJ2"/>
      <c r="BK2" s="243"/>
      <c r="BM2"/>
      <c r="BN2"/>
      <c r="BO2"/>
      <c r="BP2"/>
      <c r="BQ2"/>
      <c r="BR2"/>
      <c r="BS2"/>
      <c r="BT2"/>
      <c r="BU2"/>
      <c r="BV2" s="243"/>
      <c r="BX2"/>
      <c r="BY2"/>
      <c r="BZ2" s="124"/>
      <c r="CA2" s="124"/>
      <c r="CB2"/>
      <c r="CC2"/>
      <c r="CD2"/>
      <c r="CE2"/>
      <c r="CF2" s="243"/>
      <c r="CG2" s="261"/>
      <c r="CI2"/>
      <c r="CJ2"/>
      <c r="CK2"/>
      <c r="CL2"/>
      <c r="CM2"/>
      <c r="CN2"/>
      <c r="CO2"/>
      <c r="CP2"/>
      <c r="CQ2" s="243"/>
      <c r="CS2"/>
      <c r="CT2"/>
      <c r="CU2"/>
      <c r="CV2"/>
      <c r="CW2"/>
      <c r="CX2"/>
      <c r="CY2"/>
      <c r="CZ2"/>
      <c r="DA2"/>
      <c r="DB2" s="243"/>
      <c r="DD2"/>
      <c r="DE2"/>
      <c r="DF2"/>
      <c r="DG2"/>
      <c r="DH2"/>
      <c r="DI2"/>
      <c r="DJ2"/>
      <c r="DK2"/>
      <c r="DL2" s="243"/>
      <c r="DN2"/>
      <c r="DO2"/>
      <c r="DP2"/>
      <c r="DQ2"/>
      <c r="DR2"/>
      <c r="DS2"/>
      <c r="DT2"/>
      <c r="DU2"/>
      <c r="DV2"/>
      <c r="DW2"/>
      <c r="DX2"/>
      <c r="DY2" s="258"/>
      <c r="DZ2" s="258"/>
      <c r="EB2"/>
      <c r="EC2" s="247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46"/>
      <c r="C3" t="s">
        <v>21</v>
      </c>
      <c r="E3" s="259"/>
      <c r="F3" s="259"/>
      <c r="H3"/>
      <c r="I3"/>
      <c r="J3"/>
      <c r="K3"/>
      <c r="L3"/>
      <c r="N3"/>
      <c r="O3"/>
      <c r="P3"/>
      <c r="Q3"/>
      <c r="R3"/>
      <c r="S3"/>
      <c r="U3" s="292"/>
      <c r="V3" s="292"/>
      <c r="W3" s="292"/>
      <c r="X3" s="292"/>
      <c r="Y3" s="292"/>
      <c r="Z3" s="292"/>
      <c r="AA3" s="292"/>
      <c r="AB3" s="292"/>
      <c r="AC3" s="292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C3" s="287"/>
      <c r="BD3" s="287"/>
      <c r="BE3" s="287"/>
      <c r="BF3" s="287"/>
      <c r="BG3" s="287"/>
      <c r="BH3" s="287"/>
      <c r="BI3" s="287"/>
      <c r="BJ3" s="287"/>
      <c r="BK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X3" s="287"/>
      <c r="BY3" s="287"/>
      <c r="BZ3" s="124"/>
      <c r="CA3" s="124"/>
      <c r="CB3" s="287"/>
      <c r="CC3" s="287"/>
      <c r="CD3" s="287"/>
      <c r="CE3" s="287"/>
      <c r="CF3" s="287"/>
      <c r="CG3" s="287"/>
      <c r="CI3" s="287"/>
      <c r="CJ3" s="287"/>
      <c r="CK3" s="287"/>
      <c r="CL3" s="287"/>
      <c r="CM3" s="287"/>
      <c r="CN3" s="287"/>
      <c r="CO3" s="287"/>
      <c r="CP3" s="287"/>
      <c r="CQ3" s="287"/>
      <c r="CS3" s="287"/>
      <c r="CT3" s="287"/>
      <c r="CU3" s="287"/>
      <c r="CV3" s="287"/>
      <c r="CW3" s="287"/>
      <c r="CX3" s="287"/>
      <c r="CY3" s="287"/>
      <c r="CZ3" s="287"/>
      <c r="DA3" s="287"/>
      <c r="DB3" s="287"/>
      <c r="DD3" s="287"/>
      <c r="DE3" s="287"/>
      <c r="DF3" s="287"/>
      <c r="DG3" s="287"/>
      <c r="DH3" s="287"/>
      <c r="DI3" s="287"/>
      <c r="DJ3" s="287"/>
      <c r="DK3" s="287"/>
      <c r="DL3" s="287"/>
      <c r="DN3" s="287"/>
      <c r="DO3" s="287"/>
      <c r="DP3" s="287"/>
      <c r="DQ3" s="287"/>
      <c r="DR3" s="287"/>
      <c r="DS3" s="287"/>
      <c r="DT3" s="287"/>
      <c r="DU3" s="287"/>
      <c r="DV3" s="287"/>
      <c r="DW3" s="287"/>
      <c r="DX3" s="287"/>
      <c r="DY3" s="287"/>
      <c r="DZ3" s="287"/>
      <c r="EB3" s="287"/>
      <c r="EC3" s="287"/>
      <c r="ED3"/>
      <c r="EE3" s="287"/>
      <c r="EF3" s="287"/>
      <c r="EG3" s="287"/>
      <c r="EH3" s="287"/>
      <c r="EI3" s="287"/>
      <c r="EJ3" s="287"/>
      <c r="EK3" s="287"/>
      <c r="EL3" s="287"/>
      <c r="EM3" s="287"/>
      <c r="EN3" s="287"/>
      <c r="EP3" s="287"/>
      <c r="EQ3" s="287"/>
    </row>
    <row r="4" spans="1:147">
      <c r="A4" s="246"/>
      <c r="E4" s="287"/>
      <c r="F4" s="287"/>
      <c r="H4"/>
      <c r="I4"/>
      <c r="J4"/>
      <c r="K4"/>
      <c r="L4"/>
      <c r="N4"/>
      <c r="O4"/>
      <c r="P4"/>
      <c r="Q4"/>
      <c r="R4"/>
      <c r="S4"/>
      <c r="U4" s="292"/>
      <c r="V4" s="292"/>
      <c r="W4" s="292"/>
      <c r="X4" s="292"/>
      <c r="Y4" s="292"/>
      <c r="Z4" s="292"/>
      <c r="AA4" s="292"/>
      <c r="AB4" s="292"/>
      <c r="AC4" s="292"/>
      <c r="AE4" s="287"/>
      <c r="AF4" s="287"/>
      <c r="AG4" s="287"/>
      <c r="AH4" s="287"/>
      <c r="AI4" s="287"/>
      <c r="AJ4" s="287"/>
      <c r="AK4" s="287"/>
      <c r="AL4" s="287"/>
      <c r="AM4" s="287"/>
      <c r="AN4" s="287"/>
      <c r="AP4" s="287"/>
      <c r="AQ4" s="287"/>
      <c r="AR4" s="287"/>
      <c r="AS4" s="287"/>
      <c r="AT4" s="287"/>
      <c r="AU4" s="287"/>
      <c r="AV4" s="287"/>
      <c r="AW4" s="287"/>
      <c r="AX4" s="287"/>
      <c r="AY4" s="287"/>
      <c r="AZ4" s="287"/>
      <c r="BA4" s="287"/>
      <c r="BC4" s="287"/>
      <c r="BD4" s="287"/>
      <c r="BE4" s="287"/>
      <c r="BF4" s="287"/>
      <c r="BG4" s="287"/>
      <c r="BH4" s="287"/>
      <c r="BI4" s="287"/>
      <c r="BJ4" s="287"/>
      <c r="BK4" s="287"/>
      <c r="BM4" s="287"/>
      <c r="BN4" s="287"/>
      <c r="BO4" s="287"/>
      <c r="BP4" s="287"/>
      <c r="BQ4" s="287"/>
      <c r="BR4" s="287"/>
      <c r="BS4" s="287"/>
      <c r="BT4" s="287"/>
      <c r="BU4" s="287"/>
      <c r="BV4" s="287"/>
      <c r="BX4" s="287"/>
      <c r="BY4" s="287"/>
      <c r="BZ4" s="124"/>
      <c r="CA4" s="124"/>
      <c r="CB4" s="287"/>
      <c r="CC4" s="287"/>
      <c r="CD4" s="287"/>
      <c r="CE4" s="287"/>
      <c r="CF4" s="287"/>
      <c r="CG4" s="287"/>
      <c r="CI4" s="287"/>
      <c r="CJ4" s="287"/>
      <c r="CK4" s="287"/>
      <c r="CL4" s="287"/>
      <c r="CM4" s="287"/>
      <c r="CN4" s="287"/>
      <c r="CO4" s="287"/>
      <c r="CP4" s="287"/>
      <c r="CQ4" s="287"/>
      <c r="CS4" s="287"/>
      <c r="CT4" s="287"/>
      <c r="CU4" s="287"/>
      <c r="CV4" s="287"/>
      <c r="CW4" s="287"/>
      <c r="CX4" s="287"/>
      <c r="CY4" s="287"/>
      <c r="CZ4" s="287"/>
      <c r="DA4" s="287"/>
      <c r="DB4" s="287"/>
      <c r="DD4" s="287"/>
      <c r="DE4" s="287"/>
      <c r="DF4" s="287"/>
      <c r="DG4" s="287"/>
      <c r="DH4" s="287"/>
      <c r="DI4" s="287"/>
      <c r="DJ4" s="287"/>
      <c r="DK4" s="287"/>
      <c r="DL4" s="287"/>
      <c r="DN4" s="287"/>
      <c r="DO4" s="287"/>
      <c r="DP4" s="287"/>
      <c r="DQ4" s="287"/>
      <c r="DR4" s="287"/>
      <c r="DS4" s="287"/>
      <c r="DT4" s="287"/>
      <c r="DU4" s="287"/>
      <c r="DV4" s="287"/>
      <c r="DW4" s="287"/>
      <c r="DX4" s="287"/>
      <c r="DY4" s="287"/>
      <c r="DZ4" s="287"/>
      <c r="EB4" s="287"/>
      <c r="EC4" s="287"/>
      <c r="EE4" s="287"/>
      <c r="EF4" s="287"/>
      <c r="EG4" s="287"/>
      <c r="EH4" s="287"/>
      <c r="EI4" s="287"/>
      <c r="EJ4" s="287"/>
      <c r="EK4" s="287"/>
      <c r="EL4" s="287"/>
      <c r="EM4" s="287"/>
      <c r="EN4" s="287"/>
      <c r="EP4" s="287"/>
      <c r="EQ4" s="287"/>
    </row>
    <row r="5" spans="1:147">
      <c r="E5" s="287"/>
      <c r="F5" s="287"/>
      <c r="H5"/>
      <c r="I5"/>
      <c r="J5"/>
      <c r="K5"/>
      <c r="L5"/>
      <c r="N5"/>
      <c r="O5"/>
      <c r="P5"/>
      <c r="Q5"/>
      <c r="R5"/>
      <c r="S5"/>
      <c r="U5" s="292"/>
      <c r="V5" s="292"/>
      <c r="W5" s="292"/>
      <c r="X5" s="292"/>
      <c r="Y5" s="292"/>
      <c r="Z5" s="292"/>
      <c r="AA5" s="292"/>
      <c r="AB5" s="292"/>
      <c r="AC5" s="292"/>
      <c r="AE5" s="287"/>
      <c r="AF5" s="287"/>
      <c r="AG5" s="287"/>
      <c r="AH5" s="287"/>
      <c r="AI5" s="287"/>
      <c r="AJ5" s="287"/>
      <c r="AK5" s="287"/>
      <c r="AL5" s="287"/>
      <c r="AM5" s="287"/>
      <c r="AN5" s="287"/>
      <c r="AP5" s="287"/>
      <c r="AQ5" s="287"/>
      <c r="AR5" s="287"/>
      <c r="AS5" s="287"/>
      <c r="AT5" s="287"/>
      <c r="AU5" s="287"/>
      <c r="AV5" s="287"/>
      <c r="AW5" s="287"/>
      <c r="AX5" s="287"/>
      <c r="AY5" s="287"/>
      <c r="AZ5" s="287"/>
      <c r="BA5" s="287"/>
      <c r="BC5" s="287"/>
      <c r="BD5" s="287"/>
      <c r="BE5" s="287"/>
      <c r="BF5" s="287"/>
      <c r="BG5" s="287"/>
      <c r="BH5" s="287"/>
      <c r="BI5" s="287"/>
      <c r="BJ5" s="287"/>
      <c r="BK5" s="287"/>
      <c r="BM5" s="287"/>
      <c r="BN5" s="287"/>
      <c r="BO5" s="287"/>
      <c r="BP5" s="287"/>
      <c r="BQ5" s="287"/>
      <c r="BR5" s="287"/>
      <c r="BS5" s="287"/>
      <c r="BT5" s="287"/>
      <c r="BU5" s="287"/>
      <c r="BV5" s="287"/>
      <c r="BX5" s="287"/>
      <c r="BY5" s="287"/>
      <c r="BZ5" s="124"/>
      <c r="CA5" s="124"/>
      <c r="CB5" s="287"/>
      <c r="CC5" s="287"/>
      <c r="CD5" s="287"/>
      <c r="CE5" s="287"/>
      <c r="CF5" s="287"/>
      <c r="CG5" s="287"/>
      <c r="CI5" s="287"/>
      <c r="CJ5" s="287"/>
      <c r="CK5" s="287"/>
      <c r="CL5" s="287"/>
      <c r="CM5" s="287"/>
      <c r="CN5" s="287"/>
      <c r="CO5" s="287"/>
      <c r="CP5" s="287"/>
      <c r="CQ5" s="287"/>
      <c r="CS5" s="287"/>
      <c r="CT5" s="287"/>
      <c r="CU5" s="287"/>
      <c r="CV5" s="287"/>
      <c r="CW5" s="287"/>
      <c r="CX5" s="287"/>
      <c r="CY5" s="287"/>
      <c r="CZ5" s="287"/>
      <c r="DA5" s="287"/>
      <c r="DB5" s="287"/>
      <c r="DD5" s="287"/>
      <c r="DE5" s="287"/>
      <c r="DF5" s="287"/>
      <c r="DG5" s="287"/>
      <c r="DH5" s="287"/>
      <c r="DI5" s="287"/>
      <c r="DJ5" s="287"/>
      <c r="DK5" s="287"/>
      <c r="DL5" s="287"/>
      <c r="DN5" s="287"/>
      <c r="DO5" s="287"/>
      <c r="DP5" s="287"/>
      <c r="DQ5" s="287"/>
      <c r="DR5" s="287"/>
      <c r="DS5" s="287"/>
      <c r="DT5" s="287"/>
      <c r="DU5" s="287"/>
      <c r="DV5" s="287"/>
      <c r="DW5" s="287"/>
      <c r="DX5" s="287"/>
      <c r="DY5" s="287"/>
      <c r="DZ5" s="287"/>
      <c r="EB5" s="287"/>
      <c r="EC5" s="287"/>
      <c r="EE5" s="287"/>
      <c r="EF5" s="287"/>
      <c r="EG5" s="287"/>
      <c r="EH5" s="287"/>
      <c r="EI5" s="287"/>
      <c r="EJ5" s="287"/>
      <c r="EK5" s="287"/>
      <c r="EL5" s="287"/>
      <c r="EM5" s="287"/>
      <c r="EN5" s="287"/>
      <c r="EP5" s="287"/>
      <c r="EQ5" s="287"/>
    </row>
    <row r="6" spans="1:147">
      <c r="E6" s="287"/>
      <c r="F6" s="287"/>
      <c r="H6"/>
      <c r="I6"/>
      <c r="J6"/>
      <c r="K6"/>
      <c r="L6"/>
      <c r="N6"/>
      <c r="O6"/>
      <c r="P6"/>
      <c r="Q6"/>
      <c r="R6"/>
      <c r="S6"/>
      <c r="U6" s="292"/>
      <c r="V6" s="292"/>
      <c r="W6" s="292"/>
      <c r="X6" s="292"/>
      <c r="Y6" s="292"/>
      <c r="Z6" s="292"/>
      <c r="AA6" s="292"/>
      <c r="AB6" s="292"/>
      <c r="AC6" s="292"/>
      <c r="AE6" s="287"/>
      <c r="AF6" s="287"/>
      <c r="AG6" s="287"/>
      <c r="AH6" s="287"/>
      <c r="AI6" s="287"/>
      <c r="AJ6" s="287"/>
      <c r="AK6" s="287"/>
      <c r="AL6" s="287"/>
      <c r="AM6" s="287"/>
      <c r="AN6" s="287"/>
      <c r="AP6" s="287"/>
      <c r="AQ6" s="287"/>
      <c r="AR6" s="287"/>
      <c r="AS6" s="287"/>
      <c r="AT6" s="287"/>
      <c r="AU6" s="287"/>
      <c r="AV6" s="287"/>
      <c r="AW6" s="287"/>
      <c r="AX6" s="287"/>
      <c r="AY6" s="287"/>
      <c r="AZ6" s="287"/>
      <c r="BA6" s="287"/>
      <c r="BC6" s="287"/>
      <c r="BD6" s="287"/>
      <c r="BE6" s="287"/>
      <c r="BF6" s="287"/>
      <c r="BG6" s="287"/>
      <c r="BH6" s="287"/>
      <c r="BI6" s="287"/>
      <c r="BJ6" s="287"/>
      <c r="BK6" s="287"/>
      <c r="BM6" s="287"/>
      <c r="BN6" s="287"/>
      <c r="BO6" s="287"/>
      <c r="BP6" s="287"/>
      <c r="BQ6" s="287"/>
      <c r="BR6" s="287"/>
      <c r="BS6" s="287"/>
      <c r="BT6" s="287"/>
      <c r="BU6" s="287"/>
      <c r="BV6" s="287"/>
      <c r="BX6" s="287"/>
      <c r="BY6" s="287"/>
      <c r="BZ6" s="124"/>
      <c r="CA6" s="124"/>
      <c r="CB6" s="287"/>
      <c r="CC6" s="287"/>
      <c r="CD6" s="287"/>
      <c r="CE6" s="287"/>
      <c r="CF6" s="287"/>
      <c r="CG6" s="287"/>
      <c r="CI6" s="287"/>
      <c r="CJ6" s="287"/>
      <c r="CK6" s="287"/>
      <c r="CL6" s="287"/>
      <c r="CM6" s="287"/>
      <c r="CN6" s="287"/>
      <c r="CO6" s="287"/>
      <c r="CP6" s="287"/>
      <c r="CQ6" s="287"/>
      <c r="CS6" s="287"/>
      <c r="CT6" s="287"/>
      <c r="CU6" s="287"/>
      <c r="CV6" s="287"/>
      <c r="CW6" s="287"/>
      <c r="CX6" s="287"/>
      <c r="CY6" s="287"/>
      <c r="CZ6" s="287"/>
      <c r="DA6" s="287"/>
      <c r="DB6" s="287"/>
      <c r="DD6" s="287"/>
      <c r="DE6" s="287"/>
      <c r="DF6" s="287"/>
      <c r="DG6" s="287"/>
      <c r="DH6" s="287"/>
      <c r="DI6" s="287"/>
      <c r="DJ6" s="287"/>
      <c r="DK6" s="287"/>
      <c r="DL6" s="287"/>
      <c r="DN6" s="287"/>
      <c r="DO6" s="287"/>
      <c r="DP6" s="287"/>
      <c r="DQ6" s="287"/>
      <c r="DR6" s="287"/>
      <c r="DS6" s="287"/>
      <c r="DT6" s="287"/>
      <c r="DU6" s="287"/>
      <c r="DV6" s="287"/>
      <c r="DW6" s="287"/>
      <c r="DX6" s="287"/>
      <c r="DY6" s="287"/>
      <c r="DZ6" s="287"/>
      <c r="EB6" s="287"/>
      <c r="EC6" s="287"/>
      <c r="EE6" s="287"/>
      <c r="EF6" s="287"/>
      <c r="EG6" s="287"/>
      <c r="EH6" s="287"/>
      <c r="EI6" s="287"/>
      <c r="EJ6" s="287"/>
      <c r="EK6" s="287"/>
      <c r="EL6" s="287"/>
      <c r="EM6" s="287"/>
      <c r="EN6" s="287"/>
      <c r="EP6" s="287"/>
      <c r="EQ6" s="287"/>
    </row>
    <row r="7" spans="1:147">
      <c r="E7" s="287"/>
      <c r="F7" s="287"/>
      <c r="H7"/>
      <c r="I7"/>
      <c r="J7"/>
      <c r="K7"/>
      <c r="L7"/>
      <c r="N7"/>
      <c r="O7"/>
      <c r="P7"/>
      <c r="Q7"/>
      <c r="R7"/>
      <c r="S7"/>
      <c r="U7" s="292"/>
      <c r="V7" s="292"/>
      <c r="W7" s="292"/>
      <c r="X7" s="292"/>
      <c r="Y7" s="292"/>
      <c r="Z7" s="292"/>
      <c r="AA7" s="292"/>
      <c r="AB7" s="292"/>
      <c r="AC7" s="292"/>
      <c r="AE7" s="287"/>
      <c r="AF7" s="287"/>
      <c r="AG7" s="287"/>
      <c r="AH7" s="287"/>
      <c r="AI7" s="287"/>
      <c r="AJ7" s="287"/>
      <c r="AK7" s="287"/>
      <c r="AL7" s="287"/>
      <c r="AM7" s="287"/>
      <c r="AN7" s="287"/>
      <c r="AP7" s="287"/>
      <c r="AQ7" s="287"/>
      <c r="AR7" s="287"/>
      <c r="AS7" s="287"/>
      <c r="AT7" s="287"/>
      <c r="AU7" s="287"/>
      <c r="AV7" s="287"/>
      <c r="AW7" s="287"/>
      <c r="AX7" s="287"/>
      <c r="AY7" s="287"/>
      <c r="AZ7" s="287"/>
      <c r="BA7" s="287"/>
      <c r="BM7" s="287"/>
      <c r="BN7" s="287"/>
      <c r="BO7" s="287"/>
      <c r="BP7" s="287"/>
      <c r="BQ7" s="287"/>
      <c r="BR7" s="287"/>
      <c r="BS7" s="287"/>
      <c r="BT7" s="287"/>
      <c r="BU7" s="287"/>
      <c r="BV7" s="287"/>
      <c r="BX7" s="287"/>
      <c r="BY7" s="287"/>
      <c r="BZ7" s="124"/>
      <c r="CA7" s="124"/>
      <c r="CB7" s="287"/>
      <c r="CC7" s="287"/>
      <c r="CD7" s="287"/>
      <c r="CE7" s="287"/>
      <c r="CF7" s="287"/>
      <c r="CG7" s="287"/>
      <c r="CI7" s="287"/>
      <c r="CJ7" s="287"/>
      <c r="CK7" s="287"/>
      <c r="CL7" s="287"/>
      <c r="CM7" s="287"/>
      <c r="CN7" s="287"/>
      <c r="CO7" s="287"/>
      <c r="CP7" s="287"/>
      <c r="CQ7" s="287"/>
      <c r="CS7" s="287"/>
      <c r="CT7" s="287"/>
      <c r="CU7" s="287"/>
      <c r="CV7" s="287"/>
      <c r="CW7" s="287"/>
      <c r="CX7" s="287"/>
      <c r="CY7" s="287"/>
      <c r="CZ7" s="287"/>
      <c r="DA7" s="287"/>
      <c r="DB7" s="287"/>
      <c r="DD7" s="287"/>
      <c r="DE7" s="287"/>
      <c r="DF7" s="287"/>
      <c r="DG7" s="287"/>
      <c r="DH7" s="287"/>
      <c r="DI7" s="287"/>
      <c r="DJ7" s="287"/>
      <c r="DK7" s="287"/>
      <c r="DL7" s="287"/>
      <c r="DN7" s="287"/>
      <c r="DO7" s="287"/>
      <c r="DP7" s="287"/>
      <c r="DQ7" s="287"/>
      <c r="DR7" s="287"/>
      <c r="DS7" s="287"/>
      <c r="DT7" s="287"/>
      <c r="DU7" s="287"/>
      <c r="DV7" s="287"/>
      <c r="DW7" s="287"/>
      <c r="DX7" s="287"/>
      <c r="DY7" s="287"/>
      <c r="DZ7" s="287"/>
      <c r="EB7" s="287"/>
      <c r="EC7" s="287"/>
      <c r="EE7" s="287"/>
      <c r="EF7" s="287"/>
      <c r="EG7" s="287"/>
      <c r="EH7" s="287"/>
      <c r="EI7" s="287"/>
      <c r="EJ7" s="287"/>
      <c r="EK7" s="287"/>
      <c r="EL7" s="287"/>
      <c r="EM7" s="287"/>
      <c r="EN7" s="287"/>
    </row>
    <row r="8" spans="1:147">
      <c r="E8" s="287"/>
      <c r="F8" s="287"/>
      <c r="H8"/>
      <c r="I8"/>
      <c r="J8"/>
      <c r="K8"/>
      <c r="L8"/>
      <c r="N8"/>
      <c r="O8"/>
      <c r="P8"/>
      <c r="Q8"/>
      <c r="R8"/>
      <c r="S8"/>
      <c r="U8" s="292"/>
      <c r="V8" s="292"/>
      <c r="W8" s="292"/>
      <c r="X8" s="292"/>
      <c r="Y8" s="292"/>
      <c r="Z8" s="292"/>
      <c r="AA8" s="292"/>
      <c r="AB8" s="292"/>
      <c r="AC8" s="292"/>
      <c r="AE8" s="287"/>
      <c r="AF8" s="287"/>
      <c r="AG8" s="287"/>
      <c r="AH8" s="287"/>
      <c r="AI8" s="287"/>
      <c r="AJ8" s="287"/>
      <c r="AK8" s="287"/>
      <c r="AL8" s="287"/>
      <c r="AM8" s="287"/>
      <c r="AN8" s="287"/>
      <c r="AP8" s="287"/>
      <c r="AQ8" s="287"/>
      <c r="AR8" s="287"/>
      <c r="AS8" s="287"/>
      <c r="AT8" s="287"/>
      <c r="AU8" s="287"/>
      <c r="AV8" s="287"/>
      <c r="AW8" s="287"/>
      <c r="AX8" s="287"/>
      <c r="AY8" s="287"/>
      <c r="AZ8" s="287"/>
      <c r="BA8" s="287"/>
      <c r="BM8" s="287"/>
      <c r="BN8" s="287"/>
      <c r="BO8" s="287"/>
      <c r="BP8" s="287"/>
      <c r="BQ8" s="287"/>
      <c r="BR8" s="287"/>
      <c r="BS8" s="287"/>
      <c r="BT8" s="287"/>
      <c r="BU8" s="287"/>
      <c r="BV8" s="287"/>
      <c r="BX8" s="287"/>
      <c r="BY8" s="287"/>
      <c r="BZ8" s="124"/>
      <c r="CA8" s="124"/>
      <c r="CB8" s="287"/>
      <c r="CC8" s="287"/>
      <c r="CD8" s="287"/>
      <c r="CE8" s="287"/>
      <c r="CF8" s="287"/>
      <c r="CG8" s="287"/>
      <c r="CI8" s="287"/>
      <c r="CJ8" s="287"/>
      <c r="CK8" s="287"/>
      <c r="CL8" s="287"/>
      <c r="CM8" s="287"/>
      <c r="CN8" s="287"/>
      <c r="CO8" s="287"/>
      <c r="CP8" s="287"/>
      <c r="CQ8" s="287"/>
      <c r="CS8" s="287"/>
      <c r="CT8" s="287"/>
      <c r="CU8" s="287"/>
      <c r="CV8" s="287"/>
      <c r="CW8" s="287"/>
      <c r="CX8" s="287"/>
      <c r="CY8" s="287"/>
      <c r="CZ8" s="287"/>
      <c r="DA8" s="287"/>
      <c r="DB8" s="287"/>
      <c r="DD8" s="287"/>
      <c r="DE8" s="287"/>
      <c r="DF8" s="287"/>
      <c r="DG8" s="287"/>
      <c r="DH8" s="287"/>
      <c r="DI8" s="287"/>
      <c r="DJ8" s="287"/>
      <c r="DK8" s="287"/>
      <c r="DL8" s="287"/>
      <c r="DN8" s="287"/>
      <c r="DO8" s="287"/>
      <c r="DP8" s="287"/>
      <c r="DQ8" s="287"/>
      <c r="DR8" s="287"/>
      <c r="DS8" s="287"/>
      <c r="DT8" s="287"/>
      <c r="DU8" s="287"/>
      <c r="DV8" s="287"/>
      <c r="DW8" s="287"/>
      <c r="DX8" s="287"/>
      <c r="DY8" s="287"/>
      <c r="DZ8" s="287"/>
      <c r="EB8" s="287"/>
      <c r="EC8" s="287"/>
      <c r="EM8"/>
    </row>
    <row r="9" spans="1:147">
      <c r="E9" s="287"/>
      <c r="F9" s="287"/>
      <c r="H9" s="233"/>
      <c r="I9" s="233"/>
      <c r="J9" s="233"/>
      <c r="K9" s="233"/>
      <c r="L9" s="233"/>
      <c r="N9"/>
      <c r="O9"/>
      <c r="P9"/>
      <c r="Q9"/>
      <c r="R9"/>
      <c r="S9"/>
      <c r="U9" s="292"/>
      <c r="V9" s="292"/>
      <c r="W9" s="292"/>
      <c r="X9" s="292"/>
      <c r="Y9" s="292"/>
      <c r="Z9" s="292"/>
      <c r="AA9" s="292"/>
      <c r="AB9" s="292"/>
      <c r="AC9" s="292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BM9" s="287"/>
      <c r="BN9" s="287"/>
      <c r="BO9" s="287"/>
      <c r="BP9" s="287"/>
      <c r="BQ9" s="287"/>
      <c r="BR9" s="287"/>
      <c r="BS9" s="287"/>
      <c r="BT9" s="287"/>
      <c r="BU9" s="287"/>
      <c r="BV9" s="287"/>
      <c r="CI9" s="287"/>
      <c r="CJ9" s="287"/>
      <c r="CK9" s="287"/>
      <c r="CL9" s="287"/>
      <c r="CM9" s="287"/>
      <c r="CN9" s="287"/>
      <c r="CO9" s="287"/>
      <c r="CP9" s="287"/>
      <c r="CQ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D9" s="287"/>
      <c r="DE9" s="287"/>
      <c r="DF9" s="287"/>
      <c r="DG9" s="287"/>
      <c r="DH9" s="287"/>
      <c r="DI9" s="287"/>
      <c r="DJ9" s="287"/>
      <c r="DK9" s="287"/>
      <c r="DL9" s="287"/>
      <c r="DN9" s="287"/>
      <c r="DO9" s="287"/>
      <c r="DP9" s="287"/>
      <c r="DQ9" s="287"/>
      <c r="DR9" s="287"/>
      <c r="DS9" s="287"/>
      <c r="DT9" s="287"/>
      <c r="DU9" s="287"/>
      <c r="DV9" s="287"/>
      <c r="DW9" s="287"/>
      <c r="DX9" s="287"/>
      <c r="DY9" s="287"/>
      <c r="DZ9" s="287"/>
      <c r="EB9" s="287"/>
      <c r="EC9" s="287"/>
      <c r="EM9"/>
    </row>
    <row r="10" spans="1:147">
      <c r="E10" s="287"/>
      <c r="F10" s="287"/>
      <c r="H10" s="233"/>
      <c r="I10" s="233"/>
      <c r="J10" s="233"/>
      <c r="K10" s="233"/>
      <c r="L10" s="233"/>
      <c r="N10"/>
      <c r="O10"/>
      <c r="P10"/>
      <c r="Q10"/>
      <c r="R10"/>
      <c r="S10"/>
      <c r="U10" s="292"/>
      <c r="V10" s="292"/>
      <c r="W10" s="292"/>
      <c r="X10" s="292"/>
      <c r="Y10" s="292"/>
      <c r="Z10" s="292"/>
      <c r="AA10" s="292"/>
      <c r="AB10" s="292"/>
      <c r="AC10" s="292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CI10" s="287"/>
      <c r="CJ10" s="287"/>
      <c r="CK10" s="287"/>
      <c r="CL10" s="287"/>
      <c r="CM10" s="287"/>
      <c r="CN10" s="287"/>
      <c r="CO10" s="287"/>
      <c r="CP10" s="287"/>
      <c r="CQ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B10" s="287"/>
      <c r="EC10" s="287"/>
      <c r="EM10"/>
    </row>
    <row r="11" spans="1:147">
      <c r="E11" s="287"/>
      <c r="F11" s="287"/>
      <c r="N11"/>
      <c r="O11"/>
      <c r="P11"/>
      <c r="Q11"/>
      <c r="R11"/>
      <c r="S11"/>
      <c r="U11" s="292"/>
      <c r="V11" s="292"/>
      <c r="W11" s="292"/>
      <c r="X11" s="292"/>
      <c r="Y11" s="292"/>
      <c r="Z11" s="292"/>
      <c r="AA11" s="292"/>
      <c r="AB11" s="292"/>
      <c r="AC11" s="292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CI11" s="287"/>
      <c r="CJ11" s="287"/>
      <c r="CK11" s="287"/>
      <c r="CL11" s="287"/>
      <c r="CM11" s="287"/>
      <c r="CN11" s="287"/>
      <c r="CO11" s="287"/>
      <c r="CP11" s="287"/>
      <c r="CQ11" s="287"/>
      <c r="CS11" s="287"/>
      <c r="CT11" s="287"/>
      <c r="CU11" s="287"/>
      <c r="CV11" s="287"/>
      <c r="CW11" s="287"/>
      <c r="CX11" s="287"/>
      <c r="CY11" s="287"/>
      <c r="CZ11" s="287"/>
      <c r="DA11" s="287"/>
      <c r="DB11" s="287"/>
      <c r="DN11" s="287"/>
      <c r="DO11" s="287"/>
      <c r="DP11" s="287"/>
      <c r="DQ11" s="287"/>
      <c r="DR11" s="287"/>
      <c r="DS11" s="287"/>
      <c r="DT11" s="287"/>
      <c r="DU11" s="287"/>
      <c r="DV11" s="287"/>
      <c r="DW11" s="287"/>
      <c r="DX11" s="287"/>
      <c r="DY11" s="287"/>
      <c r="DZ11" s="287"/>
      <c r="EB11" s="287"/>
      <c r="EC11" s="287"/>
      <c r="EM11"/>
    </row>
    <row r="12" spans="1:147">
      <c r="N12"/>
      <c r="O12"/>
      <c r="P12"/>
      <c r="Q12"/>
      <c r="R12"/>
      <c r="S12"/>
      <c r="U12" s="292"/>
      <c r="V12" s="292"/>
      <c r="W12" s="292"/>
      <c r="X12" s="292"/>
      <c r="Y12" s="292"/>
      <c r="Z12" s="292"/>
      <c r="AA12" s="292"/>
      <c r="AB12" s="292"/>
      <c r="AC12" s="292"/>
      <c r="AE12" s="287"/>
      <c r="AF12" s="287"/>
      <c r="AG12" s="287"/>
      <c r="AH12" s="287"/>
      <c r="AI12" s="287"/>
      <c r="AJ12" s="287"/>
      <c r="AK12" s="287"/>
      <c r="AL12" s="287"/>
      <c r="AM12" s="287"/>
      <c r="AN12" s="287"/>
      <c r="CS12" s="287"/>
      <c r="CT12" s="287"/>
      <c r="CU12" s="287"/>
      <c r="CV12" s="287"/>
      <c r="CW12" s="287"/>
      <c r="CX12" s="287"/>
      <c r="CY12" s="287"/>
      <c r="CZ12" s="287"/>
      <c r="DA12" s="287"/>
      <c r="DB12" s="287"/>
      <c r="DN12" s="287"/>
      <c r="DO12" s="287"/>
      <c r="DP12" s="287"/>
      <c r="DQ12" s="287"/>
      <c r="DR12" s="287"/>
      <c r="DS12" s="287"/>
      <c r="DT12" s="287"/>
      <c r="DU12" s="287"/>
      <c r="DV12" s="287"/>
      <c r="DW12" s="287"/>
      <c r="DX12" s="287"/>
      <c r="DY12" s="287"/>
      <c r="DZ12" s="287"/>
      <c r="EB12" s="287"/>
      <c r="EC12" s="287"/>
      <c r="EM12"/>
    </row>
    <row r="13" spans="1:147">
      <c r="N13"/>
      <c r="O13"/>
      <c r="P13"/>
      <c r="Q13"/>
      <c r="R13"/>
      <c r="S13"/>
      <c r="U13" s="292"/>
      <c r="V13" s="292"/>
      <c r="W13" s="292"/>
      <c r="X13" s="292"/>
      <c r="Y13" s="292"/>
      <c r="Z13" s="292"/>
      <c r="AA13" s="292"/>
      <c r="AB13" s="292"/>
      <c r="AC13" s="292"/>
      <c r="CS13" s="287"/>
      <c r="CT13" s="287"/>
      <c r="CU13" s="287"/>
      <c r="CV13" s="287"/>
      <c r="CW13" s="287"/>
      <c r="CX13" s="287"/>
      <c r="CY13" s="287"/>
      <c r="CZ13" s="287"/>
      <c r="DA13" s="287"/>
      <c r="DB13" s="287"/>
      <c r="DN13" s="287"/>
      <c r="DO13" s="287"/>
      <c r="DP13" s="287"/>
      <c r="DQ13" s="287"/>
      <c r="DR13" s="287"/>
      <c r="DS13" s="287"/>
      <c r="DT13" s="287"/>
      <c r="DU13" s="287"/>
      <c r="DV13" s="287"/>
      <c r="DW13" s="287"/>
      <c r="DX13" s="287"/>
      <c r="DY13" s="287"/>
      <c r="DZ13" s="287"/>
      <c r="EB13" s="287"/>
      <c r="EC13" s="287"/>
      <c r="EM13"/>
    </row>
    <row r="14" spans="1:147">
      <c r="N14"/>
      <c r="O14"/>
      <c r="P14"/>
      <c r="Q14"/>
      <c r="R14"/>
      <c r="S14"/>
      <c r="U14" s="292"/>
      <c r="V14" s="292"/>
      <c r="W14" s="292"/>
      <c r="X14" s="292"/>
      <c r="Y14" s="292"/>
      <c r="Z14" s="292"/>
      <c r="AA14" s="292"/>
      <c r="AB14" s="292"/>
      <c r="AC14" s="292"/>
      <c r="CS14" s="287"/>
      <c r="CT14" s="287"/>
      <c r="CU14" s="287"/>
      <c r="CV14" s="287"/>
      <c r="CW14" s="287"/>
      <c r="CX14" s="287"/>
      <c r="CY14" s="287"/>
      <c r="CZ14" s="287"/>
      <c r="DA14" s="287"/>
      <c r="DB14" s="287"/>
      <c r="DN14" s="287"/>
      <c r="DO14" s="287"/>
      <c r="DP14" s="287"/>
      <c r="DQ14" s="287"/>
      <c r="DR14" s="287"/>
      <c r="DS14" s="287"/>
      <c r="DT14" s="287"/>
      <c r="DU14" s="287"/>
      <c r="DV14" s="287"/>
      <c r="DW14" s="287"/>
      <c r="DX14" s="287"/>
      <c r="DY14" s="287"/>
      <c r="DZ14" s="287"/>
      <c r="EB14" s="287"/>
      <c r="EC14" s="287"/>
      <c r="EM14"/>
    </row>
    <row r="15" spans="1:147">
      <c r="N15"/>
      <c r="O15"/>
      <c r="P15"/>
      <c r="Q15"/>
      <c r="R15"/>
      <c r="S15"/>
      <c r="U15" s="292"/>
      <c r="V15" s="292"/>
      <c r="W15" s="292"/>
      <c r="X15" s="292"/>
      <c r="Y15" s="292"/>
      <c r="Z15" s="292"/>
      <c r="AA15" s="292"/>
      <c r="AB15" s="292"/>
      <c r="AC15" s="292"/>
      <c r="CS15" s="287"/>
      <c r="CT15" s="287"/>
      <c r="CU15" s="287"/>
      <c r="CV15" s="287"/>
      <c r="CW15" s="287"/>
      <c r="CX15" s="287"/>
      <c r="CY15" s="287"/>
      <c r="CZ15" s="287"/>
      <c r="DA15" s="287"/>
      <c r="DB15" s="287"/>
      <c r="DN15" s="287"/>
      <c r="DO15" s="287"/>
      <c r="DP15" s="287"/>
      <c r="DQ15" s="287"/>
      <c r="DR15" s="287"/>
      <c r="DS15" s="287"/>
      <c r="DT15" s="287"/>
      <c r="DU15" s="287"/>
      <c r="DV15" s="287"/>
      <c r="DW15" s="287"/>
      <c r="DX15" s="287"/>
      <c r="DY15" s="287"/>
      <c r="DZ15" s="287"/>
      <c r="EB15" s="287"/>
      <c r="EC15" s="287"/>
      <c r="EM15"/>
    </row>
    <row r="16" spans="1:147">
      <c r="N16"/>
      <c r="O16"/>
      <c r="P16"/>
      <c r="Q16"/>
      <c r="R16"/>
      <c r="S16"/>
      <c r="U16" s="292"/>
      <c r="V16" s="292"/>
      <c r="W16" s="292"/>
      <c r="X16" s="292"/>
      <c r="Y16" s="292"/>
      <c r="Z16" s="292"/>
      <c r="AA16" s="292"/>
      <c r="AB16" s="292"/>
      <c r="AC16" s="292"/>
      <c r="DN16" s="287"/>
      <c r="DO16" s="287"/>
      <c r="DP16" s="287"/>
      <c r="DQ16" s="287"/>
      <c r="DR16" s="287"/>
      <c r="DS16" s="287"/>
      <c r="DT16" s="287"/>
      <c r="DU16" s="287"/>
      <c r="DV16" s="287"/>
      <c r="DW16" s="287"/>
      <c r="DX16" s="287"/>
      <c r="DY16" s="287"/>
      <c r="DZ16" s="287"/>
      <c r="EB16" s="287"/>
      <c r="EC16" s="287"/>
      <c r="EM16"/>
    </row>
    <row r="17" spans="14:143">
      <c r="N17"/>
      <c r="O17"/>
      <c r="P17"/>
      <c r="Q17"/>
      <c r="R17"/>
      <c r="S17"/>
      <c r="U17" s="292"/>
      <c r="V17" s="292"/>
      <c r="W17" s="292"/>
      <c r="X17" s="292"/>
      <c r="Y17" s="292"/>
      <c r="Z17" s="292"/>
      <c r="AA17" s="292"/>
      <c r="AB17" s="292"/>
      <c r="AC17" s="292"/>
      <c r="BZ17"/>
      <c r="CA17"/>
      <c r="DN17" s="287"/>
      <c r="DO17" s="287"/>
      <c r="DP17" s="287"/>
      <c r="DQ17" s="287"/>
      <c r="DR17" s="287"/>
      <c r="DS17" s="287"/>
      <c r="DT17" s="287"/>
      <c r="DU17" s="287"/>
      <c r="DV17" s="287"/>
      <c r="DW17" s="287"/>
      <c r="DX17" s="287"/>
      <c r="DY17" s="287"/>
      <c r="DZ17" s="287"/>
      <c r="EC17" s="247"/>
      <c r="EM17"/>
    </row>
    <row r="18" spans="14:143">
      <c r="N18"/>
      <c r="O18"/>
      <c r="P18"/>
      <c r="Q18"/>
      <c r="R18"/>
      <c r="S18"/>
      <c r="U18" s="292"/>
      <c r="V18" s="292"/>
      <c r="W18" s="292"/>
      <c r="X18" s="292"/>
      <c r="Y18" s="292"/>
      <c r="Z18" s="292"/>
      <c r="AA18" s="292"/>
      <c r="AB18" s="292"/>
      <c r="AC18" s="292"/>
      <c r="BZ18"/>
      <c r="CA18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287"/>
      <c r="DY18" s="287"/>
      <c r="DZ18" s="287"/>
      <c r="EC18" s="247"/>
      <c r="EM18"/>
    </row>
    <row r="19" spans="14:143">
      <c r="N19"/>
      <c r="O19"/>
      <c r="P19"/>
      <c r="Q19"/>
      <c r="R19"/>
      <c r="S19"/>
      <c r="U19" s="292"/>
      <c r="V19" s="292"/>
      <c r="W19" s="292"/>
      <c r="X19" s="292"/>
      <c r="Y19" s="292"/>
      <c r="Z19" s="292"/>
      <c r="AA19" s="292"/>
      <c r="AB19" s="292"/>
      <c r="AC19" s="292"/>
      <c r="BZ19"/>
      <c r="CA19"/>
      <c r="DN19" s="287"/>
      <c r="DO19" s="287"/>
      <c r="DP19" s="287"/>
      <c r="DQ19" s="287"/>
      <c r="DR19" s="287"/>
      <c r="DS19" s="287"/>
      <c r="DT19" s="287"/>
      <c r="DU19" s="287"/>
      <c r="DV19" s="287"/>
      <c r="DW19" s="287"/>
      <c r="DX19" s="287"/>
      <c r="DY19" s="287"/>
      <c r="DZ19" s="287"/>
      <c r="EC19" s="247"/>
      <c r="EM19"/>
    </row>
    <row r="20" spans="14:143">
      <c r="N20"/>
      <c r="O20"/>
      <c r="P20"/>
      <c r="Q20"/>
      <c r="R20"/>
      <c r="S20"/>
      <c r="U20" s="292"/>
      <c r="V20" s="292"/>
      <c r="W20" s="292"/>
      <c r="X20" s="292"/>
      <c r="Y20" s="292"/>
      <c r="Z20" s="292"/>
      <c r="AA20" s="292"/>
      <c r="AB20" s="292"/>
      <c r="AC20" s="292"/>
      <c r="BZ20"/>
      <c r="CA20"/>
      <c r="DN20" s="287"/>
      <c r="DO20" s="287"/>
      <c r="DP20" s="287"/>
      <c r="DQ20" s="287"/>
      <c r="DR20" s="287"/>
      <c r="DS20" s="287"/>
      <c r="DT20" s="287"/>
      <c r="DU20" s="287"/>
      <c r="DV20" s="287"/>
      <c r="DW20" s="287"/>
      <c r="DX20" s="287"/>
      <c r="DY20" s="287"/>
      <c r="DZ20" s="287"/>
      <c r="EC20" s="247"/>
      <c r="EM20"/>
    </row>
    <row r="21" spans="14:143">
      <c r="N21"/>
      <c r="O21"/>
      <c r="P21"/>
      <c r="Q21"/>
      <c r="R21"/>
      <c r="S21"/>
      <c r="U21" s="292"/>
      <c r="V21" s="292"/>
      <c r="W21" s="292"/>
      <c r="X21" s="292"/>
      <c r="Y21" s="292"/>
      <c r="Z21" s="292"/>
      <c r="AA21" s="292"/>
      <c r="AB21" s="292"/>
      <c r="AC21" s="292"/>
      <c r="BZ21"/>
      <c r="CA21"/>
      <c r="DN21" s="287"/>
      <c r="DO21" s="287"/>
      <c r="DP21" s="287"/>
      <c r="DQ21" s="287"/>
      <c r="DR21" s="287"/>
      <c r="DS21" s="287"/>
      <c r="DT21" s="287"/>
      <c r="DU21" s="287"/>
      <c r="DV21" s="287"/>
      <c r="DW21" s="287"/>
      <c r="DX21" s="287"/>
      <c r="DY21" s="287"/>
      <c r="DZ21" s="287"/>
      <c r="EC21" s="247"/>
      <c r="EM21"/>
    </row>
    <row r="22" spans="14:143">
      <c r="N22"/>
      <c r="O22"/>
      <c r="P22"/>
      <c r="Q22"/>
      <c r="R22"/>
      <c r="S22"/>
      <c r="U22" s="292"/>
      <c r="V22" s="292"/>
      <c r="W22" s="292"/>
      <c r="X22" s="292"/>
      <c r="Y22" s="292"/>
      <c r="Z22" s="292"/>
      <c r="AA22" s="292"/>
      <c r="AB22" s="292"/>
      <c r="AC22" s="292"/>
      <c r="BZ22"/>
      <c r="CA22"/>
      <c r="DN22" s="287"/>
      <c r="DO22" s="287"/>
      <c r="DP22" s="287"/>
      <c r="DQ22" s="287"/>
      <c r="DR22" s="287"/>
      <c r="DS22" s="287"/>
      <c r="DT22" s="287"/>
      <c r="DU22" s="287"/>
      <c r="DV22" s="287"/>
      <c r="DW22" s="287"/>
      <c r="DX22" s="287"/>
      <c r="DY22" s="287"/>
      <c r="DZ22" s="287"/>
      <c r="EC22" s="247"/>
      <c r="EM22"/>
    </row>
    <row r="23" spans="14:143">
      <c r="N23"/>
      <c r="O23"/>
      <c r="P23"/>
      <c r="Q23"/>
      <c r="R23"/>
      <c r="S23"/>
      <c r="U23" s="292"/>
      <c r="V23" s="292"/>
      <c r="W23" s="292"/>
      <c r="X23" s="292"/>
      <c r="Y23" s="292"/>
      <c r="Z23" s="292"/>
      <c r="AA23" s="292"/>
      <c r="AB23" s="292"/>
      <c r="AC23" s="292"/>
      <c r="BZ23"/>
      <c r="CA23"/>
      <c r="DN23" s="287"/>
      <c r="DO23" s="287"/>
      <c r="DP23" s="287"/>
      <c r="DQ23" s="287"/>
      <c r="DR23" s="287"/>
      <c r="DS23" s="287"/>
      <c r="DT23" s="287"/>
      <c r="DU23" s="287"/>
      <c r="DV23" s="287"/>
      <c r="DW23" s="287"/>
      <c r="DX23" s="287"/>
      <c r="DY23" s="287"/>
      <c r="DZ23" s="287"/>
      <c r="EC23" s="247"/>
      <c r="EM23"/>
    </row>
    <row r="24" spans="14:143">
      <c r="N24"/>
      <c r="O24"/>
      <c r="P24"/>
      <c r="Q24"/>
      <c r="R24"/>
      <c r="S24"/>
      <c r="U24" s="292"/>
      <c r="V24" s="292"/>
      <c r="W24" s="292"/>
      <c r="X24" s="292"/>
      <c r="Y24" s="292"/>
      <c r="Z24" s="292"/>
      <c r="AA24" s="292"/>
      <c r="AB24" s="292"/>
      <c r="AC24" s="292"/>
      <c r="BZ24"/>
      <c r="CA24"/>
      <c r="DN24" s="287"/>
      <c r="DO24" s="287"/>
      <c r="DP24" s="287"/>
      <c r="DQ24" s="287"/>
      <c r="DR24" s="287"/>
      <c r="DS24" s="287"/>
      <c r="DT24" s="287"/>
      <c r="DU24" s="287"/>
      <c r="DV24" s="287"/>
      <c r="DW24" s="287"/>
      <c r="DX24" s="287"/>
      <c r="DY24" s="287"/>
      <c r="DZ24" s="287"/>
      <c r="EC24" s="247"/>
      <c r="EM24"/>
    </row>
    <row r="25" spans="14:143">
      <c r="N25"/>
      <c r="O25"/>
      <c r="P25"/>
      <c r="Q25"/>
      <c r="R25"/>
      <c r="S25"/>
      <c r="U25" s="292"/>
      <c r="V25" s="292"/>
      <c r="W25" s="292"/>
      <c r="X25" s="292"/>
      <c r="Y25" s="292"/>
      <c r="Z25" s="292"/>
      <c r="AA25" s="292"/>
      <c r="AB25" s="292"/>
      <c r="AC25" s="292"/>
      <c r="BZ25"/>
      <c r="CA25"/>
      <c r="DN25" s="287"/>
      <c r="DO25" s="287"/>
      <c r="DP25" s="287"/>
      <c r="DQ25" s="287"/>
      <c r="DR25" s="287"/>
      <c r="DS25" s="287"/>
      <c r="DT25" s="287"/>
      <c r="DU25" s="287"/>
      <c r="DV25" s="287"/>
      <c r="DW25" s="287"/>
      <c r="DX25" s="287"/>
      <c r="DY25" s="287"/>
      <c r="DZ25" s="287"/>
      <c r="EC25" s="247"/>
      <c r="EM25"/>
    </row>
    <row r="26" spans="14:143">
      <c r="N26"/>
      <c r="O26"/>
      <c r="P26"/>
      <c r="Q26"/>
      <c r="R26"/>
      <c r="S26"/>
      <c r="U26" s="292"/>
      <c r="V26" s="292"/>
      <c r="W26" s="292"/>
      <c r="X26" s="292"/>
      <c r="Y26" s="292"/>
      <c r="Z26" s="292"/>
      <c r="AA26" s="292"/>
      <c r="AB26" s="292"/>
      <c r="AC26" s="292"/>
      <c r="BZ26"/>
      <c r="CA26"/>
      <c r="DN26" s="287"/>
      <c r="DO26" s="287"/>
      <c r="DP26" s="287"/>
      <c r="DQ26" s="287"/>
      <c r="DR26" s="287"/>
      <c r="DS26" s="287"/>
      <c r="DT26" s="287"/>
      <c r="DU26" s="287"/>
      <c r="DV26" s="287"/>
      <c r="DW26" s="287"/>
      <c r="DX26" s="287"/>
      <c r="DY26" s="287"/>
      <c r="DZ26" s="287"/>
      <c r="EC26" s="247"/>
      <c r="EM26"/>
    </row>
    <row r="27" spans="14:143">
      <c r="N27"/>
      <c r="O27"/>
      <c r="P27"/>
      <c r="Q27"/>
      <c r="R27"/>
      <c r="S27"/>
      <c r="U27" s="292"/>
      <c r="V27" s="292"/>
      <c r="W27" s="292"/>
      <c r="X27" s="292"/>
      <c r="Y27" s="292"/>
      <c r="Z27" s="292"/>
      <c r="AA27" s="292"/>
      <c r="AB27" s="292"/>
      <c r="AC27" s="292"/>
      <c r="BZ27"/>
      <c r="CA27"/>
      <c r="DN27" s="287"/>
      <c r="DO27" s="287"/>
      <c r="DP27" s="287"/>
      <c r="DQ27" s="287"/>
      <c r="DR27" s="287"/>
      <c r="DS27" s="287"/>
      <c r="DT27" s="287"/>
      <c r="DU27" s="287"/>
      <c r="DV27" s="287"/>
      <c r="DW27" s="287"/>
      <c r="DX27" s="287"/>
      <c r="DY27" s="287"/>
      <c r="DZ27" s="287"/>
      <c r="EC27" s="247"/>
      <c r="EM27"/>
    </row>
    <row r="28" spans="14:143">
      <c r="N28"/>
      <c r="O28"/>
      <c r="P28"/>
      <c r="Q28"/>
      <c r="R28"/>
      <c r="S28"/>
      <c r="U28" s="292"/>
      <c r="V28" s="292"/>
      <c r="W28" s="292"/>
      <c r="X28" s="292"/>
      <c r="Y28" s="292"/>
      <c r="Z28" s="292"/>
      <c r="AA28" s="292"/>
      <c r="AB28" s="292"/>
      <c r="AC28" s="292"/>
      <c r="BZ28"/>
      <c r="CA28"/>
      <c r="DN28" s="287"/>
      <c r="DO28" s="287"/>
      <c r="DP28" s="287"/>
      <c r="DQ28" s="287"/>
      <c r="DR28" s="287"/>
      <c r="DS28" s="287"/>
      <c r="DT28" s="287"/>
      <c r="DU28" s="287"/>
      <c r="DV28" s="287"/>
      <c r="DW28" s="287"/>
      <c r="DX28" s="287"/>
      <c r="DY28" s="287"/>
      <c r="DZ28" s="287"/>
      <c r="EC28" s="247"/>
      <c r="EM28"/>
    </row>
    <row r="29" spans="14:143">
      <c r="N29"/>
      <c r="O29"/>
      <c r="P29"/>
      <c r="Q29"/>
      <c r="R29"/>
      <c r="S29"/>
      <c r="U29" s="292"/>
      <c r="V29" s="292"/>
      <c r="W29" s="292"/>
      <c r="X29" s="292"/>
      <c r="Y29" s="292"/>
      <c r="Z29" s="292"/>
      <c r="AA29" s="292"/>
      <c r="AB29" s="292"/>
      <c r="AC29" s="292"/>
      <c r="BZ29"/>
      <c r="CA29"/>
      <c r="DN29" s="287"/>
      <c r="DO29" s="287"/>
      <c r="DP29" s="287"/>
      <c r="DQ29" s="287"/>
      <c r="DR29" s="287"/>
      <c r="DS29" s="287"/>
      <c r="DT29" s="287"/>
      <c r="DU29" s="287"/>
      <c r="DV29" s="287"/>
      <c r="DW29" s="287"/>
      <c r="DX29" s="287"/>
      <c r="DY29" s="287"/>
      <c r="DZ29" s="287"/>
      <c r="EC29" s="247"/>
      <c r="EM29"/>
    </row>
    <row r="30" spans="14:143">
      <c r="N30"/>
      <c r="O30"/>
      <c r="P30"/>
      <c r="Q30"/>
      <c r="R30"/>
      <c r="S30"/>
      <c r="U30" s="292"/>
      <c r="V30" s="292"/>
      <c r="W30" s="292"/>
      <c r="X30" s="292"/>
      <c r="Y30" s="292"/>
      <c r="Z30" s="292"/>
      <c r="AA30" s="292"/>
      <c r="AB30" s="292"/>
      <c r="AC30" s="292"/>
      <c r="BZ30"/>
      <c r="CA30"/>
      <c r="DN30" s="287"/>
      <c r="DO30" s="287"/>
      <c r="DP30" s="287"/>
      <c r="DQ30" s="287"/>
      <c r="DR30" s="287"/>
      <c r="DS30" s="287"/>
      <c r="DT30" s="287"/>
      <c r="DU30" s="287"/>
      <c r="DV30" s="287"/>
      <c r="DW30" s="287"/>
      <c r="DX30" s="287"/>
      <c r="DY30" s="287"/>
      <c r="DZ30" s="287"/>
      <c r="EC30" s="247"/>
      <c r="EM30"/>
    </row>
    <row r="31" spans="14:143">
      <c r="N31"/>
      <c r="O31"/>
      <c r="P31"/>
      <c r="Q31"/>
      <c r="R31"/>
      <c r="S31"/>
      <c r="U31" s="292"/>
      <c r="V31" s="292"/>
      <c r="W31" s="292"/>
      <c r="X31" s="292"/>
      <c r="Y31" s="292"/>
      <c r="Z31" s="292"/>
      <c r="AA31" s="292"/>
      <c r="AB31" s="292"/>
      <c r="AC31" s="292"/>
      <c r="BZ31"/>
      <c r="CA31"/>
      <c r="DN31" s="287"/>
      <c r="DO31" s="287"/>
      <c r="DP31" s="287"/>
      <c r="DQ31" s="287"/>
      <c r="DR31" s="287"/>
      <c r="DS31" s="287"/>
      <c r="DT31" s="287"/>
      <c r="DU31" s="287"/>
      <c r="DV31" s="287"/>
      <c r="DW31" s="287"/>
      <c r="DX31" s="287"/>
      <c r="DY31" s="287"/>
      <c r="DZ31" s="287"/>
      <c r="EC31" s="247"/>
      <c r="EM31"/>
    </row>
    <row r="32" spans="14:143">
      <c r="N32"/>
      <c r="O32"/>
      <c r="P32"/>
      <c r="Q32"/>
      <c r="R32"/>
      <c r="S32"/>
      <c r="U32" s="292"/>
      <c r="V32" s="292"/>
      <c r="W32" s="292"/>
      <c r="X32" s="292"/>
      <c r="Y32" s="292"/>
      <c r="Z32" s="292"/>
      <c r="AA32" s="292"/>
      <c r="AB32" s="292"/>
      <c r="AC32" s="292"/>
      <c r="BZ32"/>
      <c r="CA32"/>
      <c r="DN32" s="287"/>
      <c r="DO32" s="287"/>
      <c r="DP32" s="287"/>
      <c r="DQ32" s="287"/>
      <c r="DR32" s="287"/>
      <c r="DS32" s="287"/>
      <c r="DT32" s="287"/>
      <c r="DU32" s="287"/>
      <c r="DV32" s="287"/>
      <c r="DW32" s="287"/>
      <c r="DX32" s="287"/>
      <c r="DY32" s="287"/>
      <c r="DZ32" s="287"/>
      <c r="EC32" s="247"/>
      <c r="EM32"/>
    </row>
    <row r="33" spans="14:143">
      <c r="N33"/>
      <c r="O33"/>
      <c r="P33"/>
      <c r="Q33"/>
      <c r="R33"/>
      <c r="S33"/>
      <c r="U33" s="292"/>
      <c r="V33" s="292"/>
      <c r="W33" s="292"/>
      <c r="X33" s="292"/>
      <c r="Y33" s="292"/>
      <c r="Z33" s="292"/>
      <c r="AA33" s="292"/>
      <c r="AB33" s="292"/>
      <c r="AC33" s="292"/>
      <c r="BZ33"/>
      <c r="CA33"/>
      <c r="DN33" s="287"/>
      <c r="DO33" s="287"/>
      <c r="DP33" s="287"/>
      <c r="DQ33" s="287"/>
      <c r="DR33" s="287"/>
      <c r="DS33" s="287"/>
      <c r="DT33" s="287"/>
      <c r="DU33" s="287"/>
      <c r="DV33" s="287"/>
      <c r="DW33" s="287"/>
      <c r="DX33" s="287"/>
      <c r="DY33" s="287"/>
      <c r="DZ33" s="287"/>
      <c r="EC33" s="247"/>
      <c r="EM33"/>
    </row>
    <row r="34" spans="14:143">
      <c r="N34"/>
      <c r="O34"/>
      <c r="P34"/>
      <c r="Q34"/>
      <c r="R34"/>
      <c r="S34"/>
      <c r="U34" s="292"/>
      <c r="V34" s="292"/>
      <c r="W34" s="292"/>
      <c r="X34" s="292"/>
      <c r="Y34" s="292"/>
      <c r="Z34" s="292"/>
      <c r="AA34" s="292"/>
      <c r="AB34" s="292"/>
      <c r="AC34" s="292"/>
      <c r="BZ34"/>
      <c r="CA34"/>
      <c r="DN34" s="287"/>
      <c r="DO34" s="287"/>
      <c r="DP34" s="287"/>
      <c r="DQ34" s="287"/>
      <c r="DR34" s="287"/>
      <c r="DS34" s="287"/>
      <c r="DT34" s="287"/>
      <c r="DU34" s="287"/>
      <c r="DV34" s="287"/>
      <c r="DW34" s="287"/>
      <c r="DX34" s="287"/>
      <c r="DY34" s="287"/>
      <c r="DZ34" s="287"/>
      <c r="EC34" s="247"/>
      <c r="EM34"/>
    </row>
    <row r="35" spans="14:143">
      <c r="N35"/>
      <c r="O35"/>
      <c r="P35"/>
      <c r="Q35"/>
      <c r="R35"/>
      <c r="S35"/>
      <c r="U35" s="292"/>
      <c r="V35" s="292"/>
      <c r="W35" s="292"/>
      <c r="X35" s="292"/>
      <c r="Y35" s="292"/>
      <c r="Z35" s="292"/>
      <c r="AA35" s="292"/>
      <c r="AB35" s="292"/>
      <c r="AC35" s="292"/>
      <c r="BZ35"/>
      <c r="CA35"/>
      <c r="DN35" s="287"/>
      <c r="DO35" s="287"/>
      <c r="DP35" s="287"/>
      <c r="DQ35" s="287"/>
      <c r="DR35" s="287"/>
      <c r="DS35" s="287"/>
      <c r="DT35" s="287"/>
      <c r="DU35" s="287"/>
      <c r="DV35" s="287"/>
      <c r="DW35" s="287"/>
      <c r="DX35" s="287"/>
      <c r="DY35" s="287"/>
      <c r="DZ35" s="287"/>
      <c r="EC35" s="247"/>
      <c r="EM35"/>
    </row>
    <row r="36" spans="14:143">
      <c r="N36"/>
      <c r="O36"/>
      <c r="P36"/>
      <c r="Q36"/>
      <c r="R36"/>
      <c r="S36"/>
      <c r="U36" s="292"/>
      <c r="V36" s="292"/>
      <c r="W36" s="292"/>
      <c r="X36" s="292"/>
      <c r="Y36" s="292"/>
      <c r="Z36" s="292"/>
      <c r="AA36" s="292"/>
      <c r="AB36" s="292"/>
      <c r="AC36" s="292"/>
      <c r="BZ36"/>
      <c r="CA36"/>
      <c r="DN36" s="287"/>
      <c r="DO36" s="287"/>
      <c r="DP36" s="287"/>
      <c r="DQ36" s="287"/>
      <c r="DR36" s="287"/>
      <c r="DS36" s="287"/>
      <c r="DT36" s="287"/>
      <c r="DU36" s="287"/>
      <c r="DV36" s="287"/>
      <c r="DW36" s="287"/>
      <c r="DX36" s="287"/>
      <c r="DY36" s="287"/>
      <c r="DZ36" s="287"/>
      <c r="EC36" s="247"/>
      <c r="EM36"/>
    </row>
    <row r="37" spans="14:143">
      <c r="N37"/>
      <c r="O37"/>
      <c r="P37"/>
      <c r="Q37"/>
      <c r="R37"/>
      <c r="S37"/>
      <c r="U37" s="292"/>
      <c r="V37" s="292"/>
      <c r="W37" s="292"/>
      <c r="X37" s="292"/>
      <c r="Y37" s="292"/>
      <c r="Z37" s="292"/>
      <c r="AA37" s="292"/>
      <c r="AB37" s="292"/>
      <c r="AC37" s="292"/>
      <c r="BZ37"/>
      <c r="CA37"/>
      <c r="DN37" s="287"/>
      <c r="DO37" s="287"/>
      <c r="DP37" s="287"/>
      <c r="DQ37" s="287"/>
      <c r="DR37" s="287"/>
      <c r="DS37" s="287"/>
      <c r="DT37" s="287"/>
      <c r="DU37" s="287"/>
      <c r="DV37" s="287"/>
      <c r="DW37" s="287"/>
      <c r="DX37" s="287"/>
      <c r="DY37" s="287"/>
      <c r="DZ37" s="287"/>
      <c r="EC37" s="247"/>
      <c r="EM37"/>
    </row>
    <row r="38" spans="14:143">
      <c r="N38"/>
      <c r="O38"/>
      <c r="P38"/>
      <c r="Q38"/>
      <c r="R38"/>
      <c r="S38"/>
      <c r="U38" s="292"/>
      <c r="V38" s="292"/>
      <c r="W38" s="292"/>
      <c r="X38" s="292"/>
      <c r="Y38" s="292"/>
      <c r="Z38" s="292"/>
      <c r="AA38" s="292"/>
      <c r="AB38" s="292"/>
      <c r="AC38" s="292"/>
      <c r="BZ38"/>
      <c r="CA38"/>
      <c r="DN38" s="287"/>
      <c r="DO38" s="287"/>
      <c r="DP38" s="287"/>
      <c r="DQ38" s="287"/>
      <c r="DR38" s="287"/>
      <c r="DS38" s="287"/>
      <c r="DT38" s="287"/>
      <c r="DU38" s="287"/>
      <c r="DV38" s="287"/>
      <c r="DW38" s="287"/>
      <c r="DX38" s="287"/>
      <c r="DY38" s="287"/>
      <c r="DZ38" s="287"/>
      <c r="EC38" s="247"/>
      <c r="EM38"/>
    </row>
    <row r="39" spans="14:143">
      <c r="N39"/>
      <c r="O39"/>
      <c r="P39"/>
      <c r="Q39"/>
      <c r="R39"/>
      <c r="S39"/>
      <c r="U39" s="292"/>
      <c r="V39" s="292"/>
      <c r="W39" s="292"/>
      <c r="X39" s="292"/>
      <c r="Y39" s="292"/>
      <c r="Z39" s="292"/>
      <c r="AA39" s="292"/>
      <c r="AB39" s="292"/>
      <c r="AC39" s="292"/>
      <c r="BZ39"/>
      <c r="CA39"/>
      <c r="DN39" s="287"/>
      <c r="DO39" s="287"/>
      <c r="DP39" s="287"/>
      <c r="DQ39" s="287"/>
      <c r="DR39" s="287"/>
      <c r="DS39" s="287"/>
      <c r="DT39" s="287"/>
      <c r="DU39" s="287"/>
      <c r="DV39" s="287"/>
      <c r="DW39" s="287"/>
      <c r="DX39" s="287"/>
      <c r="DY39" s="287"/>
      <c r="DZ39" s="287"/>
      <c r="EC39" s="247"/>
      <c r="EM39"/>
    </row>
    <row r="40" spans="14:143">
      <c r="N40"/>
      <c r="O40"/>
      <c r="P40"/>
      <c r="Q40"/>
      <c r="R40"/>
      <c r="S40"/>
      <c r="U40" s="292"/>
      <c r="V40" s="292"/>
      <c r="W40" s="292"/>
      <c r="X40" s="292"/>
      <c r="Y40" s="292"/>
      <c r="Z40" s="292"/>
      <c r="AA40" s="292"/>
      <c r="AB40" s="292"/>
      <c r="AC40" s="292"/>
      <c r="BZ40"/>
      <c r="CA40"/>
      <c r="DN40" s="287"/>
      <c r="DO40" s="287"/>
      <c r="DP40" s="287"/>
      <c r="DQ40" s="287"/>
      <c r="DR40" s="287"/>
      <c r="DS40" s="287"/>
      <c r="DT40" s="287"/>
      <c r="DU40" s="287"/>
      <c r="DV40" s="287"/>
      <c r="DW40" s="287"/>
      <c r="DX40" s="287"/>
      <c r="DY40" s="287"/>
      <c r="DZ40" s="287"/>
      <c r="EC40" s="247"/>
      <c r="EM40"/>
    </row>
    <row r="41" spans="14:143">
      <c r="N41"/>
      <c r="O41"/>
      <c r="P41"/>
      <c r="Q41"/>
      <c r="R41"/>
      <c r="S41"/>
      <c r="U41" s="292"/>
      <c r="V41" s="292"/>
      <c r="W41" s="292"/>
      <c r="X41" s="292"/>
      <c r="Y41" s="292"/>
      <c r="Z41" s="292"/>
      <c r="AA41" s="292"/>
      <c r="AB41" s="292"/>
      <c r="AC41" s="292"/>
      <c r="BZ41"/>
      <c r="CA41"/>
      <c r="DN41" s="287"/>
      <c r="DO41" s="287"/>
      <c r="DP41" s="287"/>
      <c r="DQ41" s="287"/>
      <c r="DR41" s="287"/>
      <c r="DS41" s="287"/>
      <c r="DT41" s="287"/>
      <c r="DU41" s="287"/>
      <c r="DV41" s="287"/>
      <c r="DW41" s="287"/>
      <c r="DX41" s="287"/>
      <c r="DY41" s="287"/>
      <c r="DZ41" s="287"/>
      <c r="EC41" s="247"/>
      <c r="EM41"/>
    </row>
    <row r="42" spans="14:143">
      <c r="N42"/>
      <c r="O42"/>
      <c r="P42"/>
      <c r="Q42"/>
      <c r="R42"/>
      <c r="S42"/>
      <c r="U42" s="292"/>
      <c r="V42" s="292"/>
      <c r="W42" s="292"/>
      <c r="X42" s="292"/>
      <c r="Y42" s="292"/>
      <c r="Z42" s="292"/>
      <c r="AA42" s="292"/>
      <c r="AB42" s="292"/>
      <c r="AC42" s="292"/>
      <c r="BZ42"/>
      <c r="CA42"/>
      <c r="DN42" s="287"/>
      <c r="DO42" s="287"/>
      <c r="DP42" s="287"/>
      <c r="DQ42" s="287"/>
      <c r="DR42" s="287"/>
      <c r="DS42" s="287"/>
      <c r="DT42" s="287"/>
      <c r="DU42" s="287"/>
      <c r="DV42" s="287"/>
      <c r="DW42" s="287"/>
      <c r="DX42" s="287"/>
      <c r="DY42" s="287"/>
      <c r="DZ42" s="287"/>
      <c r="EC42" s="247"/>
      <c r="EM42"/>
    </row>
    <row r="43" spans="14:143">
      <c r="N43"/>
      <c r="O43"/>
      <c r="P43"/>
      <c r="Q43"/>
      <c r="R43"/>
      <c r="S43"/>
      <c r="U43" s="292"/>
      <c r="V43" s="292"/>
      <c r="W43" s="292"/>
      <c r="X43" s="292"/>
      <c r="Y43" s="292"/>
      <c r="Z43" s="292"/>
      <c r="AA43" s="292"/>
      <c r="AB43" s="292"/>
      <c r="AC43" s="292"/>
      <c r="BZ43"/>
      <c r="CA43"/>
      <c r="DN43" s="287"/>
      <c r="DO43" s="287"/>
      <c r="DP43" s="287"/>
      <c r="DQ43" s="287"/>
      <c r="DR43" s="287"/>
      <c r="DS43" s="287"/>
      <c r="DT43" s="287"/>
      <c r="DU43" s="287"/>
      <c r="DV43" s="287"/>
      <c r="DW43" s="287"/>
      <c r="DX43" s="287"/>
      <c r="DY43" s="287"/>
      <c r="DZ43" s="287"/>
      <c r="EC43" s="247"/>
      <c r="EM43"/>
    </row>
    <row r="44" spans="14:143">
      <c r="N44"/>
      <c r="O44"/>
      <c r="P44"/>
      <c r="Q44"/>
      <c r="R44"/>
      <c r="S44"/>
      <c r="U44" s="292"/>
      <c r="V44" s="292"/>
      <c r="W44" s="292"/>
      <c r="X44" s="292"/>
      <c r="Y44" s="292"/>
      <c r="Z44" s="292"/>
      <c r="AA44" s="292"/>
      <c r="AB44" s="292"/>
      <c r="AC44" s="292"/>
      <c r="BZ44"/>
      <c r="CA44"/>
      <c r="DN44" s="287"/>
      <c r="DO44" s="287"/>
      <c r="DP44" s="287"/>
      <c r="DQ44" s="287"/>
      <c r="DR44" s="287"/>
      <c r="DS44" s="287"/>
      <c r="DT44" s="287"/>
      <c r="DU44" s="287"/>
      <c r="DV44" s="287"/>
      <c r="DW44" s="287"/>
      <c r="DX44" s="287"/>
      <c r="DY44" s="287"/>
      <c r="DZ44" s="287"/>
      <c r="EC44" s="247"/>
      <c r="EM44"/>
    </row>
    <row r="45" spans="14:143">
      <c r="N45"/>
      <c r="O45"/>
      <c r="P45"/>
      <c r="Q45"/>
      <c r="R45"/>
      <c r="S45"/>
      <c r="U45" s="292"/>
      <c r="V45" s="292"/>
      <c r="W45" s="292"/>
      <c r="X45" s="292"/>
      <c r="Y45" s="292"/>
      <c r="Z45" s="292"/>
      <c r="AA45" s="292"/>
      <c r="AB45" s="292"/>
      <c r="AC45" s="292"/>
      <c r="BZ45"/>
      <c r="CA45"/>
      <c r="DN45" s="287"/>
      <c r="DO45" s="287"/>
      <c r="DP45" s="287"/>
      <c r="DQ45" s="287"/>
      <c r="DR45" s="287"/>
      <c r="DS45" s="287"/>
      <c r="DT45" s="287"/>
      <c r="DU45" s="287"/>
      <c r="DV45" s="287"/>
      <c r="DW45" s="287"/>
      <c r="DX45" s="287"/>
      <c r="DY45" s="287"/>
      <c r="DZ45" s="287"/>
      <c r="EC45" s="247"/>
      <c r="EM45"/>
    </row>
    <row r="46" spans="14:143">
      <c r="N46"/>
      <c r="O46"/>
      <c r="P46"/>
      <c r="Q46"/>
      <c r="R46"/>
      <c r="S46"/>
      <c r="U46" s="292"/>
      <c r="V46" s="292"/>
      <c r="W46" s="292"/>
      <c r="X46" s="292"/>
      <c r="Y46" s="292"/>
      <c r="Z46" s="292"/>
      <c r="AA46" s="292"/>
      <c r="AB46" s="292"/>
      <c r="AC46" s="292"/>
      <c r="BZ46"/>
      <c r="CA46"/>
      <c r="DN46" s="287"/>
      <c r="DO46" s="287"/>
      <c r="DP46" s="287"/>
      <c r="DQ46" s="287"/>
      <c r="DR46" s="287"/>
      <c r="DS46" s="287"/>
      <c r="DT46" s="287"/>
      <c r="DU46" s="287"/>
      <c r="DV46" s="287"/>
      <c r="DW46" s="287"/>
      <c r="DX46" s="287"/>
      <c r="DY46" s="287"/>
      <c r="DZ46" s="287"/>
      <c r="EC46" s="247"/>
      <c r="EM46"/>
    </row>
    <row r="47" spans="14:143">
      <c r="N47"/>
      <c r="O47"/>
      <c r="P47"/>
      <c r="Q47"/>
      <c r="R47"/>
      <c r="S47"/>
      <c r="U47" s="292"/>
      <c r="V47" s="292"/>
      <c r="W47" s="292"/>
      <c r="X47" s="292"/>
      <c r="Y47" s="292"/>
      <c r="Z47" s="292"/>
      <c r="AA47" s="292"/>
      <c r="AB47" s="292"/>
      <c r="AC47" s="292"/>
      <c r="BZ47"/>
      <c r="CA47"/>
      <c r="DN47" s="287"/>
      <c r="DO47" s="287"/>
      <c r="DP47" s="287"/>
      <c r="DQ47" s="287"/>
      <c r="DR47" s="287"/>
      <c r="DS47" s="287"/>
      <c r="DT47" s="287"/>
      <c r="DU47" s="287"/>
      <c r="DV47" s="287"/>
      <c r="DW47" s="287"/>
      <c r="DX47" s="287"/>
      <c r="DY47" s="287"/>
      <c r="DZ47" s="287"/>
      <c r="EC47" s="247"/>
      <c r="EM47"/>
    </row>
    <row r="48" spans="14:143">
      <c r="N48"/>
      <c r="O48"/>
      <c r="P48"/>
      <c r="Q48"/>
      <c r="R48"/>
      <c r="S48"/>
      <c r="U48" s="292"/>
      <c r="V48" s="292"/>
      <c r="W48" s="292"/>
      <c r="X48" s="292"/>
      <c r="Y48" s="292"/>
      <c r="Z48" s="292"/>
      <c r="AA48" s="292"/>
      <c r="AB48" s="292"/>
      <c r="AC48" s="292"/>
      <c r="BZ48"/>
      <c r="CA48"/>
      <c r="DN48" s="287"/>
      <c r="DO48" s="287"/>
      <c r="DP48" s="287"/>
      <c r="DQ48" s="287"/>
      <c r="DR48" s="287"/>
      <c r="DS48" s="287"/>
      <c r="DT48" s="287"/>
      <c r="DU48" s="287"/>
      <c r="DV48" s="287"/>
      <c r="DW48" s="287"/>
      <c r="DX48" s="287"/>
      <c r="DY48" s="287"/>
      <c r="DZ48" s="287"/>
      <c r="EC48" s="247"/>
      <c r="EM48"/>
    </row>
    <row r="49" spans="14:143">
      <c r="N49"/>
      <c r="O49"/>
      <c r="P49"/>
      <c r="Q49"/>
      <c r="R49"/>
      <c r="S49"/>
      <c r="BZ49"/>
      <c r="CA49"/>
      <c r="DN49" s="287"/>
      <c r="DO49" s="287"/>
      <c r="DP49" s="287"/>
      <c r="DQ49" s="287"/>
      <c r="DR49" s="287"/>
      <c r="DS49" s="287"/>
      <c r="DT49" s="287"/>
      <c r="DU49" s="287"/>
      <c r="DV49" s="287"/>
      <c r="DW49" s="287"/>
      <c r="DX49" s="287"/>
      <c r="DY49" s="287"/>
      <c r="DZ49" s="287"/>
      <c r="EC49" s="247"/>
      <c r="EM49"/>
    </row>
    <row r="50" spans="14:143">
      <c r="N50"/>
      <c r="O50"/>
      <c r="P50"/>
      <c r="Q50"/>
      <c r="R50"/>
      <c r="S50"/>
      <c r="BZ50"/>
      <c r="CA50"/>
      <c r="DN50" s="287"/>
      <c r="DO50" s="287"/>
      <c r="DP50" s="287"/>
      <c r="DQ50" s="287"/>
      <c r="DR50" s="287"/>
      <c r="DS50" s="287"/>
      <c r="DT50" s="287"/>
      <c r="DU50" s="287"/>
      <c r="DV50" s="287"/>
      <c r="DW50" s="287"/>
      <c r="DX50" s="287"/>
      <c r="DY50" s="287"/>
      <c r="DZ50" s="287"/>
      <c r="EC50" s="247"/>
      <c r="EM50"/>
    </row>
    <row r="51" spans="14:143">
      <c r="N51"/>
      <c r="O51"/>
      <c r="P51"/>
      <c r="Q51"/>
      <c r="R51"/>
      <c r="S51"/>
      <c r="BZ51"/>
      <c r="CA51"/>
      <c r="DN51" s="287"/>
      <c r="DO51" s="287"/>
      <c r="DP51" s="287"/>
      <c r="DQ51" s="287"/>
      <c r="DR51" s="287"/>
      <c r="DS51" s="287"/>
      <c r="DT51" s="287"/>
      <c r="DU51" s="287"/>
      <c r="DV51" s="287"/>
      <c r="DW51" s="287"/>
      <c r="DX51" s="287"/>
      <c r="DY51" s="287"/>
      <c r="DZ51" s="287"/>
      <c r="EC51" s="247"/>
      <c r="EM51"/>
    </row>
    <row r="52" spans="14:143">
      <c r="N52"/>
      <c r="O52"/>
      <c r="P52"/>
      <c r="Q52"/>
      <c r="R52"/>
      <c r="S52"/>
      <c r="BZ52"/>
      <c r="CA52"/>
      <c r="DN52" s="287"/>
      <c r="DO52" s="287"/>
      <c r="DP52" s="287"/>
      <c r="DQ52" s="287"/>
      <c r="DR52" s="287"/>
      <c r="DS52" s="287"/>
      <c r="DT52" s="287"/>
      <c r="DU52" s="287"/>
      <c r="DV52" s="287"/>
      <c r="DW52" s="287"/>
      <c r="DX52" s="287"/>
      <c r="DY52" s="287"/>
      <c r="DZ52" s="287"/>
      <c r="EC52" s="247"/>
      <c r="EM52"/>
    </row>
    <row r="53" spans="14:143">
      <c r="N53"/>
      <c r="O53"/>
      <c r="P53"/>
      <c r="Q53"/>
      <c r="R53"/>
      <c r="S53"/>
      <c r="BZ53"/>
      <c r="CA53"/>
      <c r="DN53" s="287"/>
      <c r="DO53" s="287"/>
      <c r="DP53" s="287"/>
      <c r="DQ53" s="287"/>
      <c r="DR53" s="287"/>
      <c r="DS53" s="287"/>
      <c r="DT53" s="287"/>
      <c r="DU53" s="287"/>
      <c r="DV53" s="287"/>
      <c r="DW53" s="287"/>
      <c r="DX53" s="287"/>
      <c r="DY53" s="287"/>
      <c r="DZ53" s="287"/>
      <c r="EC53" s="247"/>
      <c r="EM53"/>
    </row>
    <row r="54" spans="14:143">
      <c r="N54"/>
      <c r="O54"/>
      <c r="P54"/>
      <c r="Q54"/>
      <c r="R54"/>
      <c r="S54"/>
      <c r="BZ54"/>
      <c r="CA54"/>
      <c r="DN54" s="287"/>
      <c r="DO54" s="287"/>
      <c r="DP54" s="287"/>
      <c r="DQ54" s="287"/>
      <c r="DR54" s="287"/>
      <c r="DS54" s="287"/>
      <c r="DT54" s="287"/>
      <c r="DU54" s="287"/>
      <c r="DV54" s="287"/>
      <c r="DW54" s="287"/>
      <c r="DX54" s="287"/>
      <c r="DY54" s="287"/>
      <c r="DZ54" s="287"/>
      <c r="EC54" s="247"/>
      <c r="EM54"/>
    </row>
    <row r="55" spans="14:143">
      <c r="N55"/>
      <c r="O55"/>
      <c r="P55"/>
      <c r="Q55"/>
      <c r="R55"/>
      <c r="S55"/>
      <c r="BZ55"/>
      <c r="CA55"/>
      <c r="DN55" s="287"/>
      <c r="DO55" s="287"/>
      <c r="DP55" s="287"/>
      <c r="DQ55" s="287"/>
      <c r="DR55" s="287"/>
      <c r="DS55" s="287"/>
      <c r="DT55" s="287"/>
      <c r="DU55" s="287"/>
      <c r="DV55" s="287"/>
      <c r="DW55" s="287"/>
      <c r="DX55" s="287"/>
      <c r="DY55" s="287"/>
      <c r="DZ55" s="287"/>
      <c r="EC55" s="247"/>
      <c r="EM55"/>
    </row>
    <row r="56" spans="14:143">
      <c r="N56"/>
      <c r="O56"/>
      <c r="P56"/>
      <c r="Q56"/>
      <c r="R56"/>
      <c r="S56"/>
      <c r="BZ56"/>
      <c r="CA56"/>
      <c r="DN56" s="287"/>
      <c r="DO56" s="287"/>
      <c r="DP56" s="287"/>
      <c r="DQ56" s="287"/>
      <c r="DR56" s="287"/>
      <c r="DS56" s="287"/>
      <c r="DT56" s="287"/>
      <c r="DU56" s="287"/>
      <c r="DV56" s="287"/>
      <c r="DW56" s="287"/>
      <c r="DX56" s="287"/>
      <c r="DY56" s="287"/>
      <c r="DZ56" s="287"/>
      <c r="EC56" s="247"/>
      <c r="EM56"/>
    </row>
    <row r="57" spans="14:143">
      <c r="N57"/>
      <c r="O57"/>
      <c r="P57"/>
      <c r="Q57"/>
      <c r="R57"/>
      <c r="S57"/>
      <c r="BZ57"/>
      <c r="CA57"/>
      <c r="DN57" s="287"/>
      <c r="DO57" s="287"/>
      <c r="DP57" s="287"/>
      <c r="DQ57" s="287"/>
      <c r="DR57" s="287"/>
      <c r="DS57" s="287"/>
      <c r="DT57" s="287"/>
      <c r="DU57" s="287"/>
      <c r="DV57" s="287"/>
      <c r="DW57" s="287"/>
      <c r="DX57" s="287"/>
      <c r="DY57" s="287"/>
      <c r="DZ57" s="287"/>
      <c r="EC57" s="247"/>
      <c r="EM57"/>
    </row>
    <row r="58" spans="14:143">
      <c r="N58"/>
      <c r="O58"/>
      <c r="P58"/>
      <c r="Q58"/>
      <c r="R58"/>
      <c r="S58"/>
      <c r="BZ58"/>
      <c r="CA58"/>
      <c r="DN58" s="287"/>
      <c r="DO58" s="287"/>
      <c r="DP58" s="287"/>
      <c r="DQ58" s="287"/>
      <c r="DR58" s="287"/>
      <c r="DS58" s="287"/>
      <c r="DT58" s="287"/>
      <c r="DU58" s="287"/>
      <c r="DV58" s="287"/>
      <c r="DW58" s="287"/>
      <c r="DX58" s="287"/>
      <c r="DY58" s="287"/>
      <c r="DZ58" s="287"/>
      <c r="EC58" s="247"/>
      <c r="EM58"/>
    </row>
    <row r="59" spans="14:143">
      <c r="N59"/>
      <c r="O59"/>
      <c r="P59"/>
      <c r="Q59"/>
      <c r="R59"/>
      <c r="S59"/>
      <c r="BZ59"/>
      <c r="CA59"/>
      <c r="DN59" s="287"/>
      <c r="DO59" s="287"/>
      <c r="DP59" s="287"/>
      <c r="DQ59" s="287"/>
      <c r="DR59" s="287"/>
      <c r="DS59" s="287"/>
      <c r="DT59" s="287"/>
      <c r="DU59" s="287"/>
      <c r="DV59" s="287"/>
      <c r="DW59" s="287"/>
      <c r="DX59" s="287"/>
      <c r="DY59" s="287"/>
      <c r="DZ59" s="287"/>
      <c r="EC59" s="247"/>
      <c r="EM59"/>
    </row>
    <row r="60" spans="14:143">
      <c r="DN60" s="287"/>
      <c r="DO60" s="287"/>
      <c r="DP60" s="287"/>
      <c r="DQ60" s="287"/>
      <c r="DR60" s="287"/>
      <c r="DS60" s="287"/>
      <c r="DT60" s="287"/>
      <c r="DU60" s="287"/>
      <c r="DV60" s="287"/>
      <c r="DW60" s="287"/>
      <c r="DX60" s="287"/>
      <c r="DY60" s="287"/>
      <c r="DZ60" s="287"/>
      <c r="EC60" s="247"/>
      <c r="EM60"/>
    </row>
    <row r="61" spans="14:143">
      <c r="DN61" s="287"/>
      <c r="DO61" s="287"/>
      <c r="DP61" s="287"/>
      <c r="DQ61" s="287"/>
      <c r="DR61" s="287"/>
      <c r="DS61" s="287"/>
      <c r="DT61" s="287"/>
      <c r="DU61" s="287"/>
      <c r="DV61" s="287"/>
      <c r="DW61" s="287"/>
      <c r="DX61" s="287"/>
      <c r="DY61" s="287"/>
      <c r="DZ61" s="287"/>
      <c r="EC61" s="247"/>
      <c r="EM61"/>
    </row>
    <row r="62" spans="14:143">
      <c r="DN62" s="287"/>
      <c r="DO62" s="287"/>
      <c r="DP62" s="287"/>
      <c r="DQ62" s="287"/>
      <c r="DR62" s="287"/>
      <c r="DS62" s="287"/>
      <c r="DT62" s="287"/>
      <c r="DU62" s="287"/>
      <c r="DV62" s="287"/>
      <c r="DW62" s="287"/>
      <c r="DX62" s="287"/>
      <c r="DY62" s="287"/>
      <c r="DZ62" s="287"/>
      <c r="EC62" s="247"/>
      <c r="EM62"/>
    </row>
    <row r="63" spans="14:143">
      <c r="DN63" s="287"/>
      <c r="DO63" s="287"/>
      <c r="DP63" s="287"/>
      <c r="DQ63" s="287"/>
      <c r="DR63" s="287"/>
      <c r="DS63" s="287"/>
      <c r="DT63" s="287"/>
      <c r="DU63" s="287"/>
      <c r="DV63" s="287"/>
      <c r="DW63" s="287"/>
      <c r="DX63" s="287"/>
      <c r="DY63" s="287"/>
      <c r="DZ63" s="287"/>
      <c r="EC63" s="247"/>
      <c r="EM63"/>
    </row>
    <row r="64" spans="14:143">
      <c r="DN64" s="287"/>
      <c r="DO64" s="287"/>
      <c r="DP64" s="287"/>
      <c r="DQ64" s="287"/>
      <c r="DR64" s="287"/>
      <c r="DS64" s="287"/>
      <c r="DT64" s="287"/>
      <c r="DU64" s="287"/>
      <c r="DV64" s="287"/>
      <c r="DW64" s="287"/>
      <c r="DX64" s="287"/>
      <c r="DY64" s="287"/>
      <c r="DZ64" s="287"/>
      <c r="EC64" s="247"/>
      <c r="EM64"/>
    </row>
    <row r="65" spans="118:143">
      <c r="DN65" s="287"/>
      <c r="DO65" s="287"/>
      <c r="DP65" s="287"/>
      <c r="DQ65" s="287"/>
      <c r="DR65" s="287"/>
      <c r="DS65" s="287"/>
      <c r="DT65" s="287"/>
      <c r="DU65" s="287"/>
      <c r="DV65" s="287"/>
      <c r="DW65" s="287"/>
      <c r="DX65" s="287"/>
      <c r="DY65" s="287"/>
      <c r="DZ65" s="287"/>
      <c r="EC65" s="247"/>
      <c r="EM65"/>
    </row>
    <row r="66" spans="118:143">
      <c r="DN66" s="287"/>
      <c r="DO66" s="287"/>
      <c r="DP66" s="287"/>
      <c r="DQ66" s="287"/>
      <c r="DR66" s="287"/>
      <c r="DS66" s="287"/>
      <c r="DT66" s="287"/>
      <c r="DU66" s="287"/>
      <c r="DV66" s="287"/>
      <c r="DW66" s="287"/>
      <c r="DX66" s="287"/>
      <c r="DY66" s="287"/>
      <c r="DZ66" s="287"/>
      <c r="EC66" s="247"/>
      <c r="EM66"/>
    </row>
    <row r="67" spans="118:143">
      <c r="DN67" s="287"/>
      <c r="DO67" s="287"/>
      <c r="DP67" s="287"/>
      <c r="DQ67" s="287"/>
      <c r="DR67" s="287"/>
      <c r="DS67" s="287"/>
      <c r="DT67" s="287"/>
      <c r="DU67" s="287"/>
      <c r="DV67" s="287"/>
      <c r="DW67" s="287"/>
      <c r="DX67" s="287"/>
      <c r="DY67" s="287"/>
      <c r="DZ67" s="287"/>
      <c r="EC67" s="247"/>
      <c r="EM67"/>
    </row>
    <row r="68" spans="118:143">
      <c r="DN68" s="287"/>
      <c r="DO68" s="287"/>
      <c r="DP68" s="287"/>
      <c r="DQ68" s="287"/>
      <c r="DR68" s="287"/>
      <c r="DS68" s="287"/>
      <c r="DT68" s="287"/>
      <c r="DU68" s="287"/>
      <c r="DV68" s="287"/>
      <c r="DW68" s="287"/>
      <c r="DX68" s="287"/>
      <c r="DY68" s="287"/>
      <c r="DZ68" s="287"/>
      <c r="EC68" s="247"/>
      <c r="EM68"/>
    </row>
    <row r="69" spans="118:143">
      <c r="DN69" s="287"/>
      <c r="DO69" s="287"/>
      <c r="DP69" s="287"/>
      <c r="DQ69" s="287"/>
      <c r="DR69" s="287"/>
      <c r="DS69" s="287"/>
      <c r="DT69" s="287"/>
      <c r="DU69" s="287"/>
      <c r="DV69" s="287"/>
      <c r="DW69" s="287"/>
      <c r="DX69" s="287"/>
      <c r="DY69" s="287"/>
      <c r="DZ69" s="287"/>
      <c r="EC69" s="247"/>
      <c r="EM69"/>
    </row>
    <row r="70" spans="118:143">
      <c r="DN70" s="287"/>
      <c r="DO70" s="287"/>
      <c r="DP70" s="287"/>
      <c r="DQ70" s="287"/>
      <c r="DR70" s="287"/>
      <c r="DS70" s="287"/>
      <c r="DT70" s="287"/>
      <c r="DU70" s="287"/>
      <c r="DV70" s="287"/>
      <c r="DW70" s="287"/>
      <c r="DX70" s="287"/>
      <c r="DY70" s="287"/>
      <c r="DZ70" s="287"/>
      <c r="EC70" s="247"/>
      <c r="EM70"/>
    </row>
    <row r="71" spans="118:143">
      <c r="DN71" s="287"/>
      <c r="DO71" s="287"/>
      <c r="DP71" s="287"/>
      <c r="DQ71" s="287"/>
      <c r="DR71" s="287"/>
      <c r="DS71" s="287"/>
      <c r="DT71" s="287"/>
      <c r="DU71" s="287"/>
      <c r="DV71" s="287"/>
      <c r="DW71" s="287"/>
      <c r="DX71" s="287"/>
      <c r="DY71" s="287"/>
      <c r="DZ71" s="287"/>
      <c r="EC71" s="247"/>
      <c r="EM71"/>
    </row>
    <row r="72" spans="118:143">
      <c r="DN72" s="287"/>
      <c r="DO72" s="287"/>
      <c r="DP72" s="287"/>
      <c r="DQ72" s="287"/>
      <c r="DR72" s="287"/>
      <c r="DS72" s="287"/>
      <c r="DT72" s="287"/>
      <c r="DU72" s="287"/>
      <c r="DV72" s="287"/>
      <c r="DW72" s="287"/>
      <c r="DX72" s="287"/>
      <c r="DY72" s="287"/>
      <c r="DZ72" s="287"/>
      <c r="EC72" s="247"/>
      <c r="EM72"/>
    </row>
    <row r="73" spans="118:143">
      <c r="DN73" s="287"/>
      <c r="DO73" s="287"/>
      <c r="DP73" s="287"/>
      <c r="DQ73" s="287"/>
      <c r="DR73" s="287"/>
      <c r="DS73" s="287"/>
      <c r="DT73" s="287"/>
      <c r="DU73" s="287"/>
      <c r="DV73" s="287"/>
      <c r="DW73" s="287"/>
      <c r="DX73" s="287"/>
      <c r="DY73" s="287"/>
      <c r="DZ73" s="287"/>
      <c r="EC73" s="247"/>
      <c r="EM73"/>
    </row>
    <row r="74" spans="118:143">
      <c r="DN74" s="287"/>
      <c r="DO74" s="287"/>
      <c r="DP74" s="287"/>
      <c r="DQ74" s="287"/>
      <c r="DR74" s="287"/>
      <c r="DS74" s="287"/>
      <c r="DT74" s="287"/>
      <c r="DU74" s="287"/>
      <c r="DV74" s="287"/>
      <c r="DW74" s="287"/>
      <c r="DX74" s="287"/>
      <c r="DY74" s="287"/>
      <c r="DZ74" s="287"/>
      <c r="EC74" s="247"/>
      <c r="EM74"/>
    </row>
    <row r="75" spans="118:143">
      <c r="DN75" s="287"/>
      <c r="DO75" s="287"/>
      <c r="DP75" s="287"/>
      <c r="DQ75" s="287"/>
      <c r="DR75" s="287"/>
      <c r="DS75" s="287"/>
      <c r="DT75" s="287"/>
      <c r="DU75" s="287"/>
      <c r="DV75" s="287"/>
      <c r="DW75" s="287"/>
      <c r="DX75" s="287"/>
      <c r="DY75" s="287"/>
      <c r="DZ75" s="287"/>
      <c r="EC75" s="247"/>
      <c r="EM75"/>
    </row>
    <row r="76" spans="118:143">
      <c r="DN76" s="287"/>
      <c r="DO76" s="287"/>
      <c r="DP76" s="287"/>
      <c r="DQ76" s="287"/>
      <c r="DR76" s="287"/>
      <c r="DS76" s="287"/>
      <c r="DT76" s="287"/>
      <c r="DU76" s="287"/>
      <c r="DV76" s="287"/>
      <c r="DW76" s="287"/>
      <c r="DX76" s="287"/>
      <c r="DY76" s="287"/>
      <c r="DZ76" s="287"/>
      <c r="EC76" s="247"/>
      <c r="EM76"/>
    </row>
    <row r="77" spans="118:143">
      <c r="DN77" s="287"/>
      <c r="DO77" s="287"/>
      <c r="DP77" s="287"/>
      <c r="DQ77" s="287"/>
      <c r="DR77" s="287"/>
      <c r="DS77" s="287"/>
      <c r="DT77" s="287"/>
      <c r="DU77" s="287"/>
      <c r="DV77" s="287"/>
      <c r="DW77" s="287"/>
      <c r="DX77" s="287"/>
      <c r="DY77" s="287"/>
      <c r="DZ77" s="287"/>
      <c r="EC77" s="247"/>
      <c r="EM77"/>
    </row>
    <row r="78" spans="118:143">
      <c r="DN78" s="287"/>
      <c r="DO78" s="287"/>
      <c r="DP78" s="287"/>
      <c r="DQ78" s="287"/>
      <c r="DR78" s="287"/>
      <c r="DS78" s="287"/>
      <c r="DT78" s="287"/>
      <c r="DU78" s="287"/>
      <c r="DV78" s="287"/>
      <c r="DW78" s="287"/>
      <c r="DX78" s="287"/>
      <c r="DY78" s="287"/>
      <c r="DZ78" s="287"/>
      <c r="EC78" s="247"/>
      <c r="EM78"/>
    </row>
    <row r="79" spans="118:143">
      <c r="DN79" s="287"/>
      <c r="DO79" s="287"/>
      <c r="DP79" s="287"/>
      <c r="DQ79" s="287"/>
      <c r="DR79" s="287"/>
      <c r="DS79" s="287"/>
      <c r="DT79" s="287"/>
      <c r="DU79" s="287"/>
      <c r="DV79" s="287"/>
      <c r="DW79" s="287"/>
      <c r="DX79" s="287"/>
      <c r="DY79" s="287"/>
      <c r="DZ79" s="287"/>
      <c r="EC79" s="247"/>
      <c r="EM79"/>
    </row>
    <row r="80" spans="118:143">
      <c r="DN80" s="287"/>
      <c r="DO80" s="287"/>
      <c r="DP80" s="287"/>
      <c r="DQ80" s="287"/>
      <c r="DR80" s="287"/>
      <c r="DS80" s="287"/>
      <c r="DT80" s="287"/>
      <c r="DU80" s="287"/>
      <c r="DV80" s="287"/>
      <c r="DW80" s="287"/>
      <c r="DX80" s="287"/>
      <c r="DY80" s="287"/>
      <c r="DZ80" s="287"/>
      <c r="EC80" s="247"/>
      <c r="EM80"/>
    </row>
    <row r="81" spans="118:143">
      <c r="DN81" s="287"/>
      <c r="DO81" s="287"/>
      <c r="DP81" s="287"/>
      <c r="DQ81" s="287"/>
      <c r="DR81" s="287"/>
      <c r="DS81" s="287"/>
      <c r="DT81" s="287"/>
      <c r="DU81" s="287"/>
      <c r="DV81" s="287"/>
      <c r="DW81" s="287"/>
      <c r="DX81" s="287"/>
      <c r="DY81" s="287"/>
      <c r="DZ81" s="287"/>
      <c r="EC81" s="247"/>
      <c r="EM81"/>
    </row>
    <row r="82" spans="118:143">
      <c r="DN82" s="287"/>
      <c r="DO82" s="287"/>
      <c r="DP82" s="287"/>
      <c r="DQ82" s="287"/>
      <c r="DR82" s="287"/>
      <c r="DS82" s="287"/>
      <c r="DT82" s="287"/>
      <c r="DU82" s="287"/>
      <c r="DV82" s="287"/>
      <c r="DW82" s="287"/>
      <c r="DX82" s="287"/>
      <c r="DY82" s="287"/>
      <c r="DZ82" s="287"/>
      <c r="EC82" s="247"/>
      <c r="EM82"/>
    </row>
    <row r="83" spans="118:143">
      <c r="DN83" s="287"/>
      <c r="DO83" s="287"/>
      <c r="DP83" s="287"/>
      <c r="DQ83" s="287"/>
      <c r="DR83" s="287"/>
      <c r="DS83" s="287"/>
      <c r="DT83" s="287"/>
      <c r="DU83" s="287"/>
      <c r="DV83" s="287"/>
      <c r="DW83" s="287"/>
      <c r="DX83" s="287"/>
      <c r="DY83" s="287"/>
      <c r="DZ83" s="287"/>
      <c r="EC83" s="247"/>
      <c r="EM83"/>
    </row>
    <row r="84" spans="118:143">
      <c r="DN84" s="287"/>
      <c r="DO84" s="287"/>
      <c r="DP84" s="287"/>
      <c r="DQ84" s="287"/>
      <c r="DR84" s="287"/>
      <c r="DS84" s="287"/>
      <c r="DT84" s="287"/>
      <c r="DU84" s="287"/>
      <c r="DV84" s="287"/>
      <c r="DW84" s="287"/>
      <c r="DX84" s="287"/>
      <c r="DY84" s="287"/>
      <c r="DZ84" s="287"/>
      <c r="EC84" s="247"/>
      <c r="EM84"/>
    </row>
    <row r="85" spans="118:143">
      <c r="DN85" s="287"/>
      <c r="DO85" s="287"/>
      <c r="DP85" s="287"/>
      <c r="DQ85" s="287"/>
      <c r="DR85" s="287"/>
      <c r="DS85" s="287"/>
      <c r="DT85" s="287"/>
      <c r="DU85" s="287"/>
      <c r="DV85" s="287"/>
      <c r="DW85" s="287"/>
      <c r="DX85" s="287"/>
      <c r="DY85" s="287"/>
      <c r="DZ85" s="287"/>
      <c r="EC85" s="247"/>
      <c r="EM85"/>
    </row>
    <row r="86" spans="118:143">
      <c r="DN86" s="287"/>
      <c r="DO86" s="287"/>
      <c r="DP86" s="287"/>
      <c r="DQ86" s="287"/>
      <c r="DR86" s="287"/>
      <c r="DS86" s="287"/>
      <c r="DT86" s="287"/>
      <c r="DU86" s="287"/>
      <c r="DV86" s="287"/>
      <c r="DW86" s="287"/>
      <c r="DX86" s="287"/>
      <c r="DY86" s="287"/>
      <c r="DZ86" s="287"/>
      <c r="EC86" s="247"/>
      <c r="EM86"/>
    </row>
    <row r="87" spans="118:143">
      <c r="DN87" s="287"/>
      <c r="DO87" s="287"/>
      <c r="DP87" s="287"/>
      <c r="DQ87" s="287"/>
      <c r="DR87" s="287"/>
      <c r="DS87" s="287"/>
      <c r="DT87" s="287"/>
      <c r="DU87" s="287"/>
      <c r="DV87" s="287"/>
      <c r="DW87" s="287"/>
      <c r="DX87" s="287"/>
      <c r="DY87" s="287"/>
      <c r="DZ87" s="287"/>
      <c r="EC87" s="247"/>
      <c r="EM87"/>
    </row>
    <row r="88" spans="118:143">
      <c r="DN88" s="287"/>
      <c r="DO88" s="287"/>
      <c r="DP88" s="287"/>
      <c r="DQ88" s="287"/>
      <c r="DR88" s="287"/>
      <c r="DS88" s="287"/>
      <c r="DT88" s="287"/>
      <c r="DU88" s="287"/>
      <c r="DV88" s="287"/>
      <c r="DW88" s="287"/>
      <c r="DX88" s="287"/>
      <c r="DY88" s="287"/>
      <c r="DZ88" s="287"/>
      <c r="EC88" s="247"/>
      <c r="EM88"/>
    </row>
    <row r="89" spans="118:143">
      <c r="DN89" s="287"/>
      <c r="DO89" s="287"/>
      <c r="DP89" s="287"/>
      <c r="DQ89" s="287"/>
      <c r="DR89" s="287"/>
      <c r="DS89" s="287"/>
      <c r="DT89" s="287"/>
      <c r="DU89" s="287"/>
      <c r="DV89" s="287"/>
      <c r="DW89" s="287"/>
      <c r="DX89" s="287"/>
      <c r="DY89" s="287"/>
      <c r="DZ89" s="287"/>
      <c r="EC89" s="247"/>
      <c r="EM89"/>
    </row>
    <row r="90" spans="118:143">
      <c r="DN90" s="287"/>
      <c r="DO90" s="287"/>
      <c r="DP90" s="287"/>
      <c r="DQ90" s="287"/>
      <c r="DR90" s="287"/>
      <c r="DS90" s="287"/>
      <c r="DT90" s="287"/>
      <c r="DU90" s="287"/>
      <c r="DV90" s="287"/>
      <c r="DW90" s="287"/>
      <c r="DX90" s="287"/>
      <c r="DY90" s="287"/>
      <c r="DZ90" s="287"/>
      <c r="EC90" s="247"/>
      <c r="EM90"/>
    </row>
    <row r="91" spans="118:143">
      <c r="DN91" s="287"/>
      <c r="DO91" s="287"/>
      <c r="DP91" s="287"/>
      <c r="DQ91" s="287"/>
      <c r="DR91" s="287"/>
      <c r="DS91" s="287"/>
      <c r="DT91" s="287"/>
      <c r="DU91" s="287"/>
      <c r="DV91" s="287"/>
      <c r="DW91" s="287"/>
      <c r="DX91" s="287"/>
      <c r="DY91" s="287"/>
      <c r="DZ91" s="287"/>
      <c r="EC91" s="247"/>
      <c r="EM91"/>
    </row>
    <row r="92" spans="118:143">
      <c r="DN92" s="287"/>
      <c r="DO92" s="287"/>
      <c r="DP92" s="287"/>
      <c r="DQ92" s="287"/>
      <c r="DR92" s="287"/>
      <c r="DS92" s="287"/>
      <c r="DT92" s="287"/>
      <c r="DU92" s="287"/>
      <c r="DV92" s="287"/>
      <c r="DW92" s="287"/>
      <c r="DX92" s="287"/>
      <c r="DY92" s="287"/>
      <c r="DZ92" s="287"/>
      <c r="EC92" s="247"/>
      <c r="EM92"/>
    </row>
    <row r="93" spans="118:143">
      <c r="DN93" s="287"/>
      <c r="DO93" s="287"/>
      <c r="DP93" s="287"/>
      <c r="DQ93" s="287"/>
      <c r="DR93" s="287"/>
      <c r="DS93" s="287"/>
      <c r="DT93" s="287"/>
      <c r="DU93" s="287"/>
      <c r="DV93" s="287"/>
      <c r="DW93" s="287"/>
      <c r="DX93" s="287"/>
      <c r="DY93" s="287"/>
      <c r="DZ93" s="287"/>
      <c r="EC93" s="247"/>
      <c r="EM93"/>
    </row>
    <row r="94" spans="118:143">
      <c r="DN94" s="287"/>
      <c r="DO94" s="287"/>
      <c r="DP94" s="287"/>
      <c r="DQ94" s="287"/>
      <c r="DR94" s="287"/>
      <c r="DS94" s="287"/>
      <c r="DT94" s="287"/>
      <c r="DU94" s="287"/>
      <c r="DV94" s="287"/>
      <c r="DW94" s="287"/>
      <c r="DX94" s="287"/>
      <c r="DY94" s="287"/>
      <c r="DZ94" s="287"/>
      <c r="EC94" s="247"/>
      <c r="EM94"/>
    </row>
    <row r="95" spans="118:143">
      <c r="DN95" s="287"/>
      <c r="DO95" s="287"/>
      <c r="DP95" s="287"/>
      <c r="DQ95" s="287"/>
      <c r="DR95" s="287"/>
      <c r="DS95" s="287"/>
      <c r="DT95" s="287"/>
      <c r="DU95" s="287"/>
      <c r="DV95" s="287"/>
      <c r="DW95" s="287"/>
      <c r="DX95" s="287"/>
      <c r="DY95" s="287"/>
      <c r="DZ95" s="287"/>
      <c r="EC95" s="247"/>
      <c r="EM95"/>
    </row>
    <row r="96" spans="118:143">
      <c r="DN96" s="287"/>
      <c r="DO96" s="287"/>
      <c r="DP96" s="287"/>
      <c r="DQ96" s="287"/>
      <c r="DR96" s="287"/>
      <c r="DS96" s="287"/>
      <c r="DT96" s="287"/>
      <c r="DU96" s="287"/>
      <c r="DV96" s="287"/>
      <c r="DW96" s="287"/>
      <c r="DX96" s="287"/>
      <c r="DY96" s="287"/>
      <c r="DZ96" s="287"/>
      <c r="EC96" s="247"/>
      <c r="EM96"/>
    </row>
    <row r="97" spans="118:143">
      <c r="DN97" s="287"/>
      <c r="DO97" s="287"/>
      <c r="DP97" s="287"/>
      <c r="DQ97" s="287"/>
      <c r="DR97" s="287"/>
      <c r="DS97" s="287"/>
      <c r="DT97" s="287"/>
      <c r="DU97" s="287"/>
      <c r="DV97" s="287"/>
      <c r="DW97" s="287"/>
      <c r="DX97" s="287"/>
      <c r="DY97" s="287"/>
      <c r="DZ97" s="287"/>
      <c r="EC97" s="247"/>
      <c r="EM97"/>
    </row>
    <row r="98" spans="118:143">
      <c r="DN98" s="287"/>
      <c r="DO98" s="287"/>
      <c r="DP98" s="287"/>
      <c r="DQ98" s="287"/>
      <c r="DR98" s="287"/>
      <c r="DS98" s="287"/>
      <c r="DT98" s="287"/>
      <c r="DU98" s="287"/>
      <c r="DV98" s="287"/>
      <c r="DW98" s="287"/>
      <c r="DX98" s="287"/>
      <c r="DY98" s="287"/>
      <c r="DZ98" s="287"/>
      <c r="EC98" s="247"/>
      <c r="EM98"/>
    </row>
    <row r="99" spans="118:143">
      <c r="DN99" s="287"/>
      <c r="DO99" s="287"/>
      <c r="DP99" s="287"/>
      <c r="DQ99" s="287"/>
      <c r="DR99" s="287"/>
      <c r="DS99" s="287"/>
      <c r="DT99" s="287"/>
      <c r="DU99" s="287"/>
      <c r="DV99" s="287"/>
      <c r="DW99" s="287"/>
      <c r="DX99" s="287"/>
      <c r="DY99" s="287"/>
      <c r="DZ99" s="287"/>
      <c r="EC99" s="247"/>
      <c r="EM99"/>
    </row>
    <row r="100" spans="118:143">
      <c r="DN100" s="287"/>
      <c r="DO100" s="287"/>
      <c r="DP100" s="287"/>
      <c r="DQ100" s="287"/>
      <c r="DR100" s="287"/>
      <c r="DS100" s="287"/>
      <c r="DT100" s="287"/>
      <c r="DU100" s="287"/>
      <c r="DV100" s="287"/>
      <c r="DW100" s="287"/>
      <c r="DX100" s="287"/>
      <c r="DY100" s="287"/>
      <c r="DZ100" s="287"/>
      <c r="EC100" s="247"/>
      <c r="EM100"/>
    </row>
    <row r="101" spans="118:143">
      <c r="DN101" s="287"/>
      <c r="DO101" s="287"/>
      <c r="DP101" s="287"/>
      <c r="DQ101" s="287"/>
      <c r="DR101" s="287"/>
      <c r="DS101" s="287"/>
      <c r="DT101" s="287"/>
      <c r="DU101" s="287"/>
      <c r="DV101" s="287"/>
      <c r="DW101" s="287"/>
      <c r="DX101" s="287"/>
      <c r="DY101" s="287"/>
      <c r="DZ101" s="287"/>
      <c r="EC101" s="247"/>
      <c r="EM101"/>
    </row>
    <row r="102" spans="118:143">
      <c r="DN102" s="287"/>
      <c r="DO102" s="287"/>
      <c r="DP102" s="287"/>
      <c r="DQ102" s="287"/>
      <c r="DR102" s="287"/>
      <c r="DS102" s="287"/>
      <c r="DT102" s="287"/>
      <c r="DU102" s="287"/>
      <c r="DV102" s="287"/>
      <c r="DW102" s="287"/>
      <c r="DX102" s="287"/>
      <c r="DY102" s="287"/>
      <c r="DZ102" s="287"/>
      <c r="EC102" s="247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27" t="s">
        <v>1</v>
      </c>
      <c r="D1" s="327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27" t="s">
        <v>3972</v>
      </c>
      <c r="D98" s="327"/>
      <c r="E98" s="327"/>
    </row>
    <row r="99" spans="3:5" ht="16.5" thickTop="1" thickBot="1"/>
    <row r="100" spans="3:5" ht="26.25">
      <c r="C100" s="235" t="s">
        <v>2</v>
      </c>
      <c r="D100" s="236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35" t="s">
        <v>4</v>
      </c>
      <c r="D104" s="237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3973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3974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37" t="s">
        <v>6</v>
      </c>
      <c r="D1" s="337"/>
      <c r="E1" s="337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38" t="s">
        <v>0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27" t="s">
        <v>7</v>
      </c>
      <c r="D1" s="327"/>
      <c r="E1" s="327"/>
      <c r="F1" s="327"/>
      <c r="G1" s="327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39">
        <f>C9+(2.5*D9)</f>
        <v>0</v>
      </c>
      <c r="D12" s="340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41" t="str">
        <f>IF(S18,"Matière inapte",CONCATENATE(P20," Ok"))</f>
        <v>Classe 1 Ok</v>
      </c>
      <c r="D15" s="341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8" priority="14">
      <formula>$P$14</formula>
    </cfRule>
    <cfRule type="expression" dxfId="37" priority="15">
      <formula>NOT($P$14)</formula>
    </cfRule>
  </conditionalFormatting>
  <conditionalFormatting sqref="H13">
    <cfRule type="expression" dxfId="36" priority="12">
      <formula>$Q$14</formula>
    </cfRule>
    <cfRule type="expression" dxfId="35" priority="13">
      <formula>NOT($Q$14)</formula>
    </cfRule>
  </conditionalFormatting>
  <conditionalFormatting sqref="I13">
    <cfRule type="expression" dxfId="34" priority="10">
      <formula>$R$14</formula>
    </cfRule>
    <cfRule type="expression" dxfId="33" priority="11">
      <formula>NOT($R$14)</formula>
    </cfRule>
  </conditionalFormatting>
  <conditionalFormatting sqref="I15">
    <cfRule type="expression" dxfId="32" priority="8">
      <formula>$R$16</formula>
    </cfRule>
    <cfRule type="expression" dxfId="31" priority="9">
      <formula>NOT($R$14)</formula>
    </cfRule>
  </conditionalFormatting>
  <conditionalFormatting sqref="H14">
    <cfRule type="expression" dxfId="30" priority="6">
      <formula>$Q$15</formula>
    </cfRule>
    <cfRule type="expression" dxfId="29" priority="7">
      <formula>NOT($Q$15)</formula>
    </cfRule>
  </conditionalFormatting>
  <conditionalFormatting sqref="G14">
    <cfRule type="expression" dxfId="28" priority="4">
      <formula>$P$15</formula>
    </cfRule>
    <cfRule type="expression" dxfId="27" priority="5">
      <formula>NOT($P$15)</formula>
    </cfRule>
  </conditionalFormatting>
  <conditionalFormatting sqref="C15:D15">
    <cfRule type="expression" dxfId="26" priority="1" stopIfTrue="1">
      <formula>OR(ISBLANK($C$9),ISBLANK($D$9))</formula>
    </cfRule>
    <cfRule type="expression" dxfId="25" priority="2" stopIfTrue="1">
      <formula>NOT($S$18)</formula>
    </cfRule>
    <cfRule type="expression" dxfId="24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27" t="s">
        <v>23</v>
      </c>
      <c r="C1" s="327"/>
      <c r="D1" s="327"/>
      <c r="E1" s="327"/>
      <c r="F1" s="327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42" t="str">
        <f>IF(D10&lt;0,"Nakamura OK","Nakamura NON acceptable")</f>
        <v>Nakamura OK</v>
      </c>
      <c r="C13" s="342"/>
      <c r="D13" s="342"/>
      <c r="E13" s="342"/>
      <c r="F13" s="342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3" priority="2" stopIfTrue="1">
      <formula>NOT($M$11)</formula>
    </cfRule>
    <cfRule type="expression" dxfId="22" priority="3" stopIfTrue="1">
      <formula>$M$11</formula>
    </cfRule>
  </conditionalFormatting>
  <conditionalFormatting sqref="D10 B13:F13">
    <cfRule type="expression" dxfId="21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43" t="s">
        <v>28</v>
      </c>
      <c r="E2" s="343"/>
      <c r="F2" s="343"/>
      <c r="G2" s="343"/>
    </row>
    <row r="3" spans="2:16" ht="20.25" thickBot="1">
      <c r="D3" s="327" t="s">
        <v>29</v>
      </c>
      <c r="E3" s="327"/>
      <c r="F3" s="327"/>
      <c r="G3" s="327"/>
    </row>
    <row r="4" spans="2:16" ht="54.75" customHeight="1" thickTop="1">
      <c r="C4" s="15" t="s">
        <v>30</v>
      </c>
    </row>
    <row r="7" spans="2:16" ht="13.5" thickBot="1"/>
    <row r="8" spans="2:16" ht="27" thickBot="1">
      <c r="B8" s="248" t="s">
        <v>31</v>
      </c>
      <c r="C8" s="249" t="s">
        <v>32</v>
      </c>
      <c r="D8" s="249" t="s">
        <v>25</v>
      </c>
      <c r="E8" s="249" t="s">
        <v>26</v>
      </c>
      <c r="F8" s="249" t="s">
        <v>33</v>
      </c>
      <c r="G8" s="249" t="s">
        <v>34</v>
      </c>
      <c r="H8" s="250" t="s">
        <v>35</v>
      </c>
      <c r="O8" s="29" t="s">
        <v>36</v>
      </c>
    </row>
    <row r="9" spans="2:16" ht="25.5" customHeight="1" thickBot="1">
      <c r="B9" s="251"/>
      <c r="C9" s="251"/>
      <c r="D9" s="251"/>
      <c r="E9" s="251"/>
      <c r="F9" s="251"/>
      <c r="G9" s="251"/>
      <c r="H9" s="251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4" t="s">
        <v>36</v>
      </c>
      <c r="H11" s="344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45" t="str">
        <f>VLOOKUP(E12,O9:P13,2)</f>
        <v>Excellent</v>
      </c>
      <c r="H12" s="345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45" t="str">
        <f>VLOOKUP(E14,O9:P13,2)</f>
        <v>Excellent</v>
      </c>
      <c r="H14" s="345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0" priority="2" stopIfTrue="1">
      <formula>OR(ISBLANK($B$9),ISBLANK($C$9),ISBLANK($D$9),ISBLANK($E$9),ISBLANK($F$9),ISBLANK($G$9),ISBLANK($H$9))</formula>
    </cfRule>
    <cfRule type="cellIs" dxfId="19" priority="8" stopIfTrue="1" operator="equal">
      <formula>$P$13</formula>
    </cfRule>
    <cfRule type="cellIs" dxfId="18" priority="9" stopIfTrue="1" operator="equal">
      <formula>$P$12</formula>
    </cfRule>
    <cfRule type="cellIs" dxfId="17" priority="10" stopIfTrue="1" operator="equal">
      <formula>$P$11</formula>
    </cfRule>
    <cfRule type="cellIs" dxfId="16" priority="11" stopIfTrue="1" operator="equal">
      <formula>$P$10</formula>
    </cfRule>
    <cfRule type="cellIs" dxfId="15" priority="12" stopIfTrue="1" operator="equal">
      <formula>$P$9</formula>
    </cfRule>
  </conditionalFormatting>
  <conditionalFormatting sqref="G14:H14">
    <cfRule type="expression" dxfId="14" priority="1" stopIfTrue="1">
      <formula>OR(ISBLANK($B$9),ISBLANK($C$9),ISBLANK($D$9),ISBLANK($E$9),ISBLANK($F$9),ISBLANK($G$9),ISBLANK($H$9))</formula>
    </cfRule>
    <cfRule type="cellIs" dxfId="13" priority="3" stopIfTrue="1" operator="equal">
      <formula>$P$13</formula>
    </cfRule>
    <cfRule type="cellIs" dxfId="12" priority="4" stopIfTrue="1" operator="equal">
      <formula>$P$12</formula>
    </cfRule>
    <cfRule type="cellIs" dxfId="11" priority="5" stopIfTrue="1" operator="equal">
      <formula>$P$11</formula>
    </cfRule>
    <cfRule type="cellIs" dxfId="10" priority="6" stopIfTrue="1" operator="equal">
      <formula>$P$10</formula>
    </cfRule>
    <cfRule type="cellIs" dxfId="9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10" t="s">
        <v>56</v>
      </c>
      <c r="C2" s="310"/>
      <c r="D2" s="310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310" t="s">
        <v>63</v>
      </c>
      <c r="C19" s="310"/>
      <c r="D19" s="310"/>
      <c r="E19" s="310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10" t="s">
        <v>3886</v>
      </c>
      <c r="C2" s="310"/>
      <c r="D2" s="310"/>
      <c r="E2" s="310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46" t="s">
        <v>68</v>
      </c>
      <c r="G10" s="347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10" t="s">
        <v>63</v>
      </c>
      <c r="C19" s="310"/>
      <c r="D19" s="310"/>
      <c r="E19" s="310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45"/>
      <c r="C1" s="310" t="str">
        <f>CONCATENATE("Liste d'outillage pour la machine:",C2)</f>
        <v>Liste d'outillage pour la machine:ZV45</v>
      </c>
      <c r="D1" s="310"/>
      <c r="Z1" t="s">
        <v>4014</v>
      </c>
    </row>
    <row r="2" spans="1:26" ht="15.75" thickTop="1">
      <c r="A2" s="245"/>
      <c r="C2" s="260" t="str">
        <f>S004_CurrentMachine</f>
        <v>ZV45</v>
      </c>
      <c r="Z2" t="s">
        <v>4015</v>
      </c>
    </row>
    <row r="3" spans="1:26">
      <c r="A3" s="245"/>
      <c r="Z3" t="s">
        <v>4020</v>
      </c>
    </row>
    <row r="4" spans="1:26" ht="15.75" thickBot="1">
      <c r="A4" s="245"/>
      <c r="Z4" t="s">
        <v>4023</v>
      </c>
    </row>
    <row r="5" spans="1:26" ht="24" thickBot="1">
      <c r="A5" s="245"/>
      <c r="C5" s="154" t="s">
        <v>4000</v>
      </c>
      <c r="Z5" t="s">
        <v>4021</v>
      </c>
    </row>
    <row r="6" spans="1:26" ht="23.25" thickBot="1">
      <c r="A6" s="245"/>
      <c r="C6" s="155" t="s">
        <v>4014</v>
      </c>
      <c r="Z6" t="s">
        <v>4017</v>
      </c>
    </row>
    <row r="7" spans="1:26" ht="15.75" thickBot="1">
      <c r="A7" s="245"/>
      <c r="Z7" t="s">
        <v>4016</v>
      </c>
    </row>
    <row r="8" spans="1:26" ht="24" thickBot="1">
      <c r="A8" s="245"/>
      <c r="C8" s="154" t="s">
        <v>4025</v>
      </c>
      <c r="D8" s="154" t="s">
        <v>4026</v>
      </c>
      <c r="E8" s="154" t="s">
        <v>176</v>
      </c>
      <c r="F8" s="154" t="s">
        <v>4050</v>
      </c>
      <c r="G8" s="154" t="s">
        <v>4027</v>
      </c>
      <c r="Z8" t="s">
        <v>4024</v>
      </c>
    </row>
    <row r="9" spans="1:26">
      <c r="A9" s="245"/>
      <c r="C9" t="s">
        <v>4028</v>
      </c>
      <c r="D9">
        <v>2</v>
      </c>
      <c r="E9">
        <v>0.10000000149011612</v>
      </c>
      <c r="F9">
        <v>20</v>
      </c>
      <c r="Z9" t="s">
        <v>4018</v>
      </c>
    </row>
    <row r="10" spans="1:26">
      <c r="A10" s="245"/>
      <c r="C10" t="s">
        <v>4029</v>
      </c>
      <c r="D10">
        <v>2</v>
      </c>
      <c r="E10">
        <v>0.10000000149011612</v>
      </c>
      <c r="F10">
        <v>20</v>
      </c>
      <c r="Z10" t="s">
        <v>4019</v>
      </c>
    </row>
    <row r="11" spans="1:26">
      <c r="A11" s="245"/>
      <c r="C11" t="s">
        <v>4030</v>
      </c>
      <c r="D11">
        <v>2</v>
      </c>
      <c r="E11">
        <v>0.15000000596046448</v>
      </c>
      <c r="F11">
        <v>90</v>
      </c>
      <c r="Z11" t="s">
        <v>170</v>
      </c>
    </row>
    <row r="12" spans="1:26">
      <c r="A12" s="245"/>
      <c r="C12" t="s">
        <v>4031</v>
      </c>
      <c r="D12">
        <v>2</v>
      </c>
      <c r="E12">
        <v>0.15000000596046448</v>
      </c>
      <c r="F12">
        <v>90</v>
      </c>
      <c r="Z12" t="s">
        <v>4022</v>
      </c>
    </row>
    <row r="13" spans="1:26">
      <c r="A13" s="245"/>
      <c r="C13" t="s">
        <v>4032</v>
      </c>
      <c r="D13">
        <v>2</v>
      </c>
      <c r="E13">
        <v>0.15000000596046448</v>
      </c>
      <c r="F13">
        <v>90</v>
      </c>
      <c r="Z13" t="s">
        <v>3949</v>
      </c>
    </row>
    <row r="14" spans="1:26">
      <c r="A14" s="245"/>
      <c r="C14" t="s">
        <v>4033</v>
      </c>
      <c r="D14">
        <v>2</v>
      </c>
      <c r="E14">
        <v>0.15000000596046448</v>
      </c>
      <c r="F14">
        <v>90</v>
      </c>
      <c r="Z14" t="s">
        <v>4001</v>
      </c>
    </row>
    <row r="15" spans="1:26">
      <c r="A15" s="245"/>
      <c r="C15" t="s">
        <v>4034</v>
      </c>
      <c r="D15">
        <v>2</v>
      </c>
      <c r="E15">
        <v>0.15000000596046448</v>
      </c>
      <c r="F15">
        <v>90</v>
      </c>
    </row>
    <row r="16" spans="1:26">
      <c r="A16" s="245"/>
      <c r="C16" t="s">
        <v>4035</v>
      </c>
      <c r="D16">
        <v>2</v>
      </c>
      <c r="E16">
        <v>0.15000000596046448</v>
      </c>
      <c r="F16">
        <v>90</v>
      </c>
    </row>
    <row r="17" spans="3:6">
      <c r="C17" t="s">
        <v>4036</v>
      </c>
      <c r="D17">
        <v>2</v>
      </c>
      <c r="E17">
        <v>0.15000000596046448</v>
      </c>
      <c r="F17">
        <v>90</v>
      </c>
    </row>
    <row r="18" spans="3:6">
      <c r="C18" t="s">
        <v>4037</v>
      </c>
      <c r="D18">
        <v>2</v>
      </c>
      <c r="E18">
        <v>0.15000000596046448</v>
      </c>
      <c r="F18">
        <v>90</v>
      </c>
    </row>
    <row r="19" spans="3:6">
      <c r="C19" t="s">
        <v>4038</v>
      </c>
      <c r="D19">
        <v>2</v>
      </c>
      <c r="E19">
        <v>0.15000000596046448</v>
      </c>
      <c r="F19">
        <v>90</v>
      </c>
    </row>
    <row r="20" spans="3:6">
      <c r="C20" t="s">
        <v>4039</v>
      </c>
      <c r="D20">
        <v>2</v>
      </c>
      <c r="E20">
        <v>0.15000000596046448</v>
      </c>
      <c r="F20">
        <v>90</v>
      </c>
    </row>
    <row r="21" spans="3:6">
      <c r="C21" t="s">
        <v>4040</v>
      </c>
      <c r="D21">
        <v>2</v>
      </c>
      <c r="E21">
        <v>0.15000000596046448</v>
      </c>
      <c r="F21">
        <v>90</v>
      </c>
    </row>
    <row r="22" spans="3:6">
      <c r="C22" t="s">
        <v>4041</v>
      </c>
      <c r="D22">
        <v>2</v>
      </c>
      <c r="E22">
        <v>0.15000000596046448</v>
      </c>
      <c r="F22">
        <v>90</v>
      </c>
    </row>
    <row r="23" spans="3:6">
      <c r="C23" t="s">
        <v>4042</v>
      </c>
      <c r="D23">
        <v>2</v>
      </c>
      <c r="E23">
        <v>0.15000000596046448</v>
      </c>
      <c r="F23">
        <v>90</v>
      </c>
    </row>
    <row r="24" spans="3:6">
      <c r="C24" t="s">
        <v>4043</v>
      </c>
      <c r="D24">
        <v>2</v>
      </c>
      <c r="E24">
        <v>0.15000000596046448</v>
      </c>
      <c r="F24">
        <v>90</v>
      </c>
    </row>
    <row r="25" spans="3:6">
      <c r="C25" t="s">
        <v>4044</v>
      </c>
      <c r="D25">
        <v>2</v>
      </c>
      <c r="E25">
        <v>0.15000000596046448</v>
      </c>
      <c r="F25">
        <v>90</v>
      </c>
    </row>
    <row r="26" spans="3:6">
      <c r="C26" t="s">
        <v>4045</v>
      </c>
      <c r="D26">
        <v>2</v>
      </c>
      <c r="E26">
        <v>0.15000000596046448</v>
      </c>
      <c r="F26">
        <v>90</v>
      </c>
    </row>
    <row r="27" spans="3:6">
      <c r="C27" t="s">
        <v>4046</v>
      </c>
      <c r="D27">
        <v>2</v>
      </c>
      <c r="E27">
        <v>0.15000000596046448</v>
      </c>
      <c r="F27">
        <v>90</v>
      </c>
    </row>
    <row r="28" spans="3:6">
      <c r="C28" t="s">
        <v>4047</v>
      </c>
      <c r="D28">
        <v>2</v>
      </c>
      <c r="E28">
        <v>0.15000000596046448</v>
      </c>
      <c r="F28">
        <v>90</v>
      </c>
    </row>
    <row r="29" spans="3:6">
      <c r="C29" t="s">
        <v>4048</v>
      </c>
      <c r="D29">
        <v>2</v>
      </c>
      <c r="E29">
        <v>0.15000000596046448</v>
      </c>
      <c r="F29">
        <v>90</v>
      </c>
    </row>
    <row r="30" spans="3:6">
      <c r="C30" t="s">
        <v>4049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B1:F15"/>
  <sheetViews>
    <sheetView workbookViewId="0">
      <selection activeCell="D12" sqref="D12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2:6" ht="20.25" thickBot="1">
      <c r="C1" s="310" t="s">
        <v>3883</v>
      </c>
      <c r="D1" s="310"/>
    </row>
    <row r="2" spans="2:6" ht="15.75" thickTop="1"/>
    <row r="4" spans="2:6" ht="15.75" thickBot="1"/>
    <row r="5" spans="2:6" ht="24" thickBot="1">
      <c r="C5" s="154" t="s">
        <v>3884</v>
      </c>
      <c r="D5" s="154" t="s">
        <v>199</v>
      </c>
      <c r="E5" s="156" t="s">
        <v>3885</v>
      </c>
      <c r="F5" s="156" t="s">
        <v>4006</v>
      </c>
    </row>
    <row r="6" spans="2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57">
        <f>VLOOKUP(D6,S011_DesignationProfileExt,2,FALSE)</f>
        <v>5.5490000000000004</v>
      </c>
    </row>
    <row r="8" spans="2:6" ht="15.75" thickBot="1"/>
    <row r="9" spans="2:6" ht="24" thickBot="1">
      <c r="C9" s="154" t="s">
        <v>4060</v>
      </c>
      <c r="D9" s="154" t="s">
        <v>129</v>
      </c>
      <c r="E9" s="154" t="s">
        <v>4061</v>
      </c>
    </row>
    <row r="10" spans="2:6" ht="23.25" thickBot="1">
      <c r="C10" s="155">
        <v>6000</v>
      </c>
      <c r="D10" s="155">
        <v>2500</v>
      </c>
      <c r="E10" s="155">
        <v>20</v>
      </c>
      <c r="F10">
        <f>1-(C10-(ROUNDDOWN(C10/D10,0)*D10))/C10</f>
        <v>0.83333333333333337</v>
      </c>
    </row>
    <row r="11" spans="2:6">
      <c r="B11" t="s">
        <v>4068</v>
      </c>
      <c r="C11" t="s">
        <v>4067</v>
      </c>
      <c r="D11" t="s">
        <v>4063</v>
      </c>
      <c r="E11" t="s">
        <v>4062</v>
      </c>
    </row>
    <row r="12" spans="2:6">
      <c r="B12">
        <v>10</v>
      </c>
      <c r="C12">
        <v>3</v>
      </c>
      <c r="D12" s="262">
        <f>ROUNDDOWN((C10-B12)/(D10+C12),0)</f>
        <v>2</v>
      </c>
      <c r="E12">
        <f>ROUNDUP(E10/D12,0)</f>
        <v>10</v>
      </c>
    </row>
    <row r="13" spans="2:6">
      <c r="C13" t="s">
        <v>4064</v>
      </c>
      <c r="D13" t="s">
        <v>4065</v>
      </c>
      <c r="E13" t="s">
        <v>4066</v>
      </c>
    </row>
    <row r="14" spans="2:6">
      <c r="C14">
        <f>E12-1</f>
        <v>9</v>
      </c>
      <c r="D14">
        <f>ROUNDDOWN(C10/D10,0)*C14</f>
        <v>18</v>
      </c>
      <c r="E14" t="str">
        <f>CONCATENATE(C14,"x",C10-(D12*D10))</f>
        <v>9x1000</v>
      </c>
      <c r="F14">
        <f>C14*(C10-(D12*D10))</f>
        <v>9000</v>
      </c>
    </row>
    <row r="15" spans="2:6">
      <c r="C15">
        <f>E12-C14</f>
        <v>1</v>
      </c>
      <c r="D15">
        <f>E10-D14</f>
        <v>2</v>
      </c>
      <c r="E15" s="262" t="str">
        <f>CONCATENATE("1x",E10*D10-D14*D10)</f>
        <v>1x5000</v>
      </c>
      <c r="F15" s="291">
        <f>E10*D10-D14*D10</f>
        <v>5000</v>
      </c>
    </row>
  </sheetData>
  <mergeCells count="1">
    <mergeCell ref="C1:D1"/>
  </mergeCells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45" bestFit="1" customWidth="1"/>
    <col min="3" max="4" width="5" style="245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45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45">
        <f t="shared" ref="J1:J64" si="2">40/60*I1</f>
        <v>0.39999999999999997</v>
      </c>
      <c r="K1" s="245">
        <f t="shared" ref="K1:K64" si="3">(30/60*I1)</f>
        <v>0.3</v>
      </c>
      <c r="L1" s="245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45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45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45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45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45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45" t="s">
        <v>215</v>
      </c>
      <c r="P4">
        <f>Q3+1</f>
        <v>81</v>
      </c>
      <c r="Q4">
        <f>COUNTIF($A$2:$A$3697,O4)+P4-1</f>
        <v>104</v>
      </c>
      <c r="T4" t="s">
        <v>393</v>
      </c>
      <c r="U4" s="245"/>
    </row>
    <row r="5" spans="1:21">
      <c r="A5" t="s">
        <v>208</v>
      </c>
      <c r="B5" s="245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45" t="s">
        <v>218</v>
      </c>
      <c r="P5">
        <f>Q4+1</f>
        <v>105</v>
      </c>
      <c r="Q5">
        <f>COUNTIF($A$2:$A$3697,O5)+P5-1</f>
        <v>128</v>
      </c>
      <c r="T5" t="s">
        <v>398</v>
      </c>
      <c r="U5" s="245"/>
    </row>
    <row r="6" spans="1:21">
      <c r="A6" t="s">
        <v>208</v>
      </c>
      <c r="B6" s="245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45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45"/>
    </row>
    <row r="7" spans="1:21">
      <c r="A7" t="s">
        <v>208</v>
      </c>
      <c r="B7" s="245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45" t="s">
        <v>224</v>
      </c>
      <c r="P7">
        <f t="shared" si="5"/>
        <v>138</v>
      </c>
      <c r="Q7">
        <f t="shared" si="6"/>
        <v>155</v>
      </c>
      <c r="T7" t="s">
        <v>405</v>
      </c>
      <c r="U7" s="245"/>
    </row>
    <row r="8" spans="1:21">
      <c r="A8" t="s">
        <v>208</v>
      </c>
      <c r="B8" s="245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45" t="s">
        <v>227</v>
      </c>
      <c r="P8">
        <f t="shared" si="5"/>
        <v>156</v>
      </c>
      <c r="Q8">
        <f t="shared" si="6"/>
        <v>176</v>
      </c>
      <c r="T8" t="s">
        <v>407</v>
      </c>
      <c r="U8" s="245"/>
    </row>
    <row r="9" spans="1:21">
      <c r="A9" t="s">
        <v>208</v>
      </c>
      <c r="B9" s="245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45" t="s">
        <v>233</v>
      </c>
      <c r="P9">
        <f t="shared" si="5"/>
        <v>177</v>
      </c>
      <c r="Q9">
        <f t="shared" si="6"/>
        <v>512</v>
      </c>
      <c r="T9" t="s">
        <v>410</v>
      </c>
      <c r="U9" s="245"/>
    </row>
    <row r="10" spans="1:21">
      <c r="A10" t="s">
        <v>208</v>
      </c>
      <c r="B10" s="245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45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45"/>
    </row>
    <row r="11" spans="1:21">
      <c r="A11" t="s">
        <v>208</v>
      </c>
      <c r="B11" s="245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45" t="s">
        <v>3991</v>
      </c>
      <c r="P11">
        <f t="shared" si="5"/>
        <v>573</v>
      </c>
      <c r="Q11">
        <f t="shared" si="6"/>
        <v>850</v>
      </c>
      <c r="T11" t="s">
        <v>415</v>
      </c>
      <c r="U11" s="245"/>
    </row>
    <row r="12" spans="1:21">
      <c r="A12" t="s">
        <v>208</v>
      </c>
      <c r="B12" s="245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45" t="s">
        <v>3992</v>
      </c>
      <c r="P12">
        <f t="shared" si="5"/>
        <v>851</v>
      </c>
      <c r="Q12">
        <f t="shared" si="6"/>
        <v>1318</v>
      </c>
      <c r="T12" t="s">
        <v>418</v>
      </c>
      <c r="U12" s="245"/>
    </row>
    <row r="13" spans="1:21">
      <c r="A13" t="s">
        <v>208</v>
      </c>
      <c r="B13" s="245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45" t="s">
        <v>3990</v>
      </c>
      <c r="P13">
        <f t="shared" si="5"/>
        <v>1319</v>
      </c>
      <c r="Q13">
        <f t="shared" si="6"/>
        <v>3641</v>
      </c>
      <c r="T13" t="s">
        <v>420</v>
      </c>
      <c r="U13" s="245"/>
    </row>
    <row r="14" spans="1:21">
      <c r="A14" t="s">
        <v>208</v>
      </c>
      <c r="B14" s="245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45" t="s">
        <v>3989</v>
      </c>
      <c r="P14" s="245">
        <f>Q13+1</f>
        <v>3642</v>
      </c>
      <c r="Q14" s="245">
        <f>COUNTIF($A$2:$A$3697,O14)+P14-1</f>
        <v>3666</v>
      </c>
      <c r="T14" t="s">
        <v>423</v>
      </c>
      <c r="U14" s="245"/>
    </row>
    <row r="15" spans="1:21">
      <c r="A15" t="s">
        <v>208</v>
      </c>
      <c r="B15" s="245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45" t="s">
        <v>238</v>
      </c>
      <c r="P15" s="245">
        <f>Q14+1</f>
        <v>3667</v>
      </c>
      <c r="Q15" s="245">
        <f>COUNTIF($A$2:$A$3697,O15)+P15-1</f>
        <v>3676</v>
      </c>
      <c r="T15" t="s">
        <v>425</v>
      </c>
      <c r="U15" s="245"/>
    </row>
    <row r="16" spans="1:21">
      <c r="A16" t="s">
        <v>208</v>
      </c>
      <c r="B16" s="245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45" t="s">
        <v>241</v>
      </c>
      <c r="P16" s="245">
        <f>Q15+1</f>
        <v>3677</v>
      </c>
      <c r="Q16" s="245">
        <f>COUNTIF($A$2:$A$3697,O16)+P16-1</f>
        <v>3697</v>
      </c>
      <c r="T16" t="s">
        <v>427</v>
      </c>
      <c r="U16" s="245"/>
    </row>
    <row r="17" spans="1:21">
      <c r="A17" t="s">
        <v>208</v>
      </c>
      <c r="B17" s="245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45"/>
    </row>
    <row r="18" spans="1:21">
      <c r="A18" t="s">
        <v>208</v>
      </c>
      <c r="B18" s="245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45"/>
    </row>
    <row r="19" spans="1:21">
      <c r="A19" t="s">
        <v>208</v>
      </c>
      <c r="B19" s="245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45"/>
    </row>
    <row r="20" spans="1:21">
      <c r="A20" t="s">
        <v>208</v>
      </c>
      <c r="B20" s="245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45"/>
    </row>
    <row r="21" spans="1:21">
      <c r="A21" t="s">
        <v>208</v>
      </c>
      <c r="B21" s="245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45"/>
    </row>
    <row r="22" spans="1:21">
      <c r="A22" t="s">
        <v>208</v>
      </c>
      <c r="B22" s="245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45"/>
    </row>
    <row r="23" spans="1:21">
      <c r="A23" t="s">
        <v>208</v>
      </c>
      <c r="B23" s="245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45"/>
    </row>
    <row r="24" spans="1:21">
      <c r="A24" t="s">
        <v>208</v>
      </c>
      <c r="B24" s="245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45"/>
    </row>
    <row r="25" spans="1:21">
      <c r="A25" t="s">
        <v>208</v>
      </c>
      <c r="B25" s="245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45"/>
    </row>
    <row r="26" spans="1:21">
      <c r="A26" t="s">
        <v>212</v>
      </c>
      <c r="B26" s="245">
        <f t="shared" ref="B26:B57" si="7">SPLITME($E26,0,"*","Corn ")</f>
        <v>16</v>
      </c>
      <c r="C26" s="245">
        <f t="shared" ref="C26:C57" si="8">SPLITME($E26,1,"*","Corn ")</f>
        <v>16</v>
      </c>
      <c r="D26" s="245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45"/>
    </row>
    <row r="27" spans="1:21">
      <c r="A27" t="s">
        <v>212</v>
      </c>
      <c r="B27" s="245">
        <f t="shared" si="7"/>
        <v>20</v>
      </c>
      <c r="C27" s="245">
        <f t="shared" si="8"/>
        <v>20</v>
      </c>
      <c r="D27" s="245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45"/>
    </row>
    <row r="28" spans="1:21">
      <c r="A28" t="s">
        <v>212</v>
      </c>
      <c r="B28" s="245">
        <f t="shared" si="7"/>
        <v>25</v>
      </c>
      <c r="C28" s="245">
        <f t="shared" si="8"/>
        <v>25</v>
      </c>
      <c r="D28" s="245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45"/>
    </row>
    <row r="29" spans="1:21">
      <c r="A29" t="s">
        <v>212</v>
      </c>
      <c r="B29" s="245">
        <f t="shared" si="7"/>
        <v>30</v>
      </c>
      <c r="C29" s="245">
        <f t="shared" si="8"/>
        <v>20</v>
      </c>
      <c r="D29" s="245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45"/>
    </row>
    <row r="30" spans="1:21">
      <c r="A30" t="s">
        <v>212</v>
      </c>
      <c r="B30" s="245">
        <f t="shared" si="7"/>
        <v>30</v>
      </c>
      <c r="C30" s="245">
        <f t="shared" si="8"/>
        <v>30</v>
      </c>
      <c r="D30" s="245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45"/>
    </row>
    <row r="31" spans="1:21">
      <c r="A31" t="s">
        <v>212</v>
      </c>
      <c r="B31" s="245">
        <f t="shared" si="7"/>
        <v>30</v>
      </c>
      <c r="C31" s="245">
        <f t="shared" si="8"/>
        <v>30</v>
      </c>
      <c r="D31" s="245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45"/>
    </row>
    <row r="32" spans="1:21">
      <c r="A32" t="s">
        <v>212</v>
      </c>
      <c r="B32" s="245">
        <f t="shared" si="7"/>
        <v>35</v>
      </c>
      <c r="C32" s="245">
        <f t="shared" si="8"/>
        <v>20</v>
      </c>
      <c r="D32" s="245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45"/>
    </row>
    <row r="33" spans="1:21">
      <c r="A33" t="s">
        <v>212</v>
      </c>
      <c r="B33" s="245">
        <f t="shared" si="7"/>
        <v>35</v>
      </c>
      <c r="C33" s="245">
        <f t="shared" si="8"/>
        <v>35</v>
      </c>
      <c r="D33" s="245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45"/>
    </row>
    <row r="34" spans="1:21">
      <c r="A34" t="s">
        <v>212</v>
      </c>
      <c r="B34" s="245">
        <f t="shared" si="7"/>
        <v>35</v>
      </c>
      <c r="C34" s="245">
        <f t="shared" si="8"/>
        <v>35</v>
      </c>
      <c r="D34" s="245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45"/>
    </row>
    <row r="35" spans="1:21">
      <c r="A35" t="s">
        <v>212</v>
      </c>
      <c r="B35" s="245">
        <f t="shared" si="7"/>
        <v>40</v>
      </c>
      <c r="C35" s="245">
        <f t="shared" si="8"/>
        <v>20</v>
      </c>
      <c r="D35" s="245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45"/>
    </row>
    <row r="36" spans="1:21">
      <c r="A36" t="s">
        <v>212</v>
      </c>
      <c r="B36" s="245">
        <f t="shared" si="7"/>
        <v>40</v>
      </c>
      <c r="C36" s="245">
        <f t="shared" si="8"/>
        <v>25</v>
      </c>
      <c r="D36" s="245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45"/>
    </row>
    <row r="37" spans="1:21">
      <c r="A37" t="s">
        <v>212</v>
      </c>
      <c r="B37" s="245">
        <f t="shared" si="7"/>
        <v>40</v>
      </c>
      <c r="C37" s="245">
        <f t="shared" si="8"/>
        <v>40</v>
      </c>
      <c r="D37" s="245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45"/>
    </row>
    <row r="38" spans="1:21">
      <c r="A38" t="s">
        <v>212</v>
      </c>
      <c r="B38" s="245">
        <f t="shared" si="7"/>
        <v>40</v>
      </c>
      <c r="C38" s="245">
        <f t="shared" si="8"/>
        <v>40</v>
      </c>
      <c r="D38" s="245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45"/>
    </row>
    <row r="39" spans="1:21">
      <c r="A39" t="s">
        <v>212</v>
      </c>
      <c r="B39" s="245">
        <f t="shared" si="7"/>
        <v>40</v>
      </c>
      <c r="C39" s="245">
        <f t="shared" si="8"/>
        <v>40</v>
      </c>
      <c r="D39" s="245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45"/>
    </row>
    <row r="40" spans="1:21">
      <c r="A40" t="s">
        <v>212</v>
      </c>
      <c r="B40" s="245">
        <f t="shared" si="7"/>
        <v>45</v>
      </c>
      <c r="C40" s="245">
        <f t="shared" si="8"/>
        <v>30</v>
      </c>
      <c r="D40" s="245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45"/>
    </row>
    <row r="41" spans="1:21">
      <c r="A41" t="s">
        <v>212</v>
      </c>
      <c r="B41" s="245">
        <f t="shared" si="7"/>
        <v>45</v>
      </c>
      <c r="C41" s="245">
        <f t="shared" si="8"/>
        <v>45</v>
      </c>
      <c r="D41" s="245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45"/>
    </row>
    <row r="42" spans="1:21">
      <c r="A42" t="s">
        <v>212</v>
      </c>
      <c r="B42" s="245">
        <f t="shared" si="7"/>
        <v>45</v>
      </c>
      <c r="C42" s="245">
        <f t="shared" si="8"/>
        <v>45</v>
      </c>
      <c r="D42" s="245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45"/>
    </row>
    <row r="43" spans="1:21">
      <c r="A43" t="s">
        <v>212</v>
      </c>
      <c r="B43" s="245">
        <f t="shared" si="7"/>
        <v>45</v>
      </c>
      <c r="C43" s="245">
        <f t="shared" si="8"/>
        <v>45</v>
      </c>
      <c r="D43" s="245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45"/>
    </row>
    <row r="44" spans="1:21">
      <c r="A44" t="s">
        <v>212</v>
      </c>
      <c r="B44" s="245">
        <f t="shared" si="7"/>
        <v>50</v>
      </c>
      <c r="C44" s="245">
        <f t="shared" si="8"/>
        <v>30</v>
      </c>
      <c r="D44" s="245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45"/>
    </row>
    <row r="45" spans="1:21">
      <c r="A45" t="s">
        <v>212</v>
      </c>
      <c r="B45" s="245">
        <f t="shared" si="7"/>
        <v>50</v>
      </c>
      <c r="C45" s="245">
        <f t="shared" si="8"/>
        <v>50</v>
      </c>
      <c r="D45" s="245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45"/>
    </row>
    <row r="46" spans="1:21">
      <c r="A46" t="s">
        <v>212</v>
      </c>
      <c r="B46" s="245">
        <f t="shared" si="7"/>
        <v>50</v>
      </c>
      <c r="C46" s="245">
        <f t="shared" si="8"/>
        <v>50</v>
      </c>
      <c r="D46" s="245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45"/>
    </row>
    <row r="47" spans="1:21">
      <c r="A47" t="s">
        <v>212</v>
      </c>
      <c r="B47" s="245">
        <f t="shared" si="7"/>
        <v>50</v>
      </c>
      <c r="C47" s="245">
        <f t="shared" si="8"/>
        <v>50</v>
      </c>
      <c r="D47" s="245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45"/>
    </row>
    <row r="48" spans="1:21">
      <c r="A48" t="s">
        <v>212</v>
      </c>
      <c r="B48" s="245">
        <f t="shared" si="7"/>
        <v>60</v>
      </c>
      <c r="C48" s="245">
        <f t="shared" si="8"/>
        <v>40</v>
      </c>
      <c r="D48" s="245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45"/>
    </row>
    <row r="49" spans="1:21">
      <c r="A49" t="s">
        <v>212</v>
      </c>
      <c r="B49" s="245">
        <f t="shared" si="7"/>
        <v>60</v>
      </c>
      <c r="C49" s="245">
        <f t="shared" si="8"/>
        <v>40</v>
      </c>
      <c r="D49" s="245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45"/>
    </row>
    <row r="50" spans="1:21">
      <c r="A50" t="s">
        <v>212</v>
      </c>
      <c r="B50" s="245">
        <f t="shared" si="7"/>
        <v>60</v>
      </c>
      <c r="C50" s="245">
        <f t="shared" si="8"/>
        <v>60</v>
      </c>
      <c r="D50" s="245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45"/>
    </row>
    <row r="51" spans="1:21">
      <c r="A51" t="s">
        <v>212</v>
      </c>
      <c r="B51" s="245">
        <f t="shared" si="7"/>
        <v>60</v>
      </c>
      <c r="C51" s="245">
        <f t="shared" si="8"/>
        <v>60</v>
      </c>
      <c r="D51" s="245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45"/>
    </row>
    <row r="52" spans="1:21">
      <c r="A52" t="s">
        <v>212</v>
      </c>
      <c r="B52" s="245">
        <f t="shared" si="7"/>
        <v>60</v>
      </c>
      <c r="C52" s="245">
        <f t="shared" si="8"/>
        <v>60</v>
      </c>
      <c r="D52" s="245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4007</v>
      </c>
      <c r="U52" s="245"/>
    </row>
    <row r="53" spans="1:21">
      <c r="A53" t="s">
        <v>212</v>
      </c>
      <c r="B53" s="245">
        <f t="shared" si="7"/>
        <v>70</v>
      </c>
      <c r="C53" s="245">
        <f t="shared" si="8"/>
        <v>50</v>
      </c>
      <c r="D53" s="245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45"/>
    </row>
    <row r="54" spans="1:21">
      <c r="A54" t="s">
        <v>212</v>
      </c>
      <c r="B54" s="245">
        <f t="shared" si="7"/>
        <v>70</v>
      </c>
      <c r="C54" s="245">
        <f t="shared" si="8"/>
        <v>50</v>
      </c>
      <c r="D54" s="245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45"/>
    </row>
    <row r="55" spans="1:21">
      <c r="A55" t="s">
        <v>212</v>
      </c>
      <c r="B55" s="245">
        <f t="shared" si="7"/>
        <v>70</v>
      </c>
      <c r="C55" s="245">
        <f t="shared" si="8"/>
        <v>70</v>
      </c>
      <c r="D55" s="245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45"/>
    </row>
    <row r="56" spans="1:21">
      <c r="A56" t="s">
        <v>212</v>
      </c>
      <c r="B56" s="245">
        <f t="shared" si="7"/>
        <v>70</v>
      </c>
      <c r="C56" s="245">
        <f t="shared" si="8"/>
        <v>70</v>
      </c>
      <c r="D56" s="245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4008</v>
      </c>
      <c r="U56" s="245"/>
    </row>
    <row r="57" spans="1:21">
      <c r="A57" t="s">
        <v>212</v>
      </c>
      <c r="B57" s="245">
        <f t="shared" si="7"/>
        <v>80</v>
      </c>
      <c r="C57" s="245">
        <f t="shared" si="8"/>
        <v>50</v>
      </c>
      <c r="D57" s="245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4009</v>
      </c>
      <c r="U57" s="245"/>
    </row>
    <row r="58" spans="1:21">
      <c r="A58" t="s">
        <v>212</v>
      </c>
      <c r="B58" s="245">
        <f t="shared" ref="B58:B79" si="10">SPLITME($E58,0,"*","Corn ")</f>
        <v>80</v>
      </c>
      <c r="C58" s="245">
        <f t="shared" ref="C58:C79" si="11">SPLITME($E58,1,"*","Corn ")</f>
        <v>60</v>
      </c>
      <c r="D58" s="245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4011</v>
      </c>
      <c r="U58" s="245"/>
    </row>
    <row r="59" spans="1:21">
      <c r="A59" t="s">
        <v>212</v>
      </c>
      <c r="B59" s="245">
        <f t="shared" si="10"/>
        <v>80</v>
      </c>
      <c r="C59" s="245">
        <f t="shared" si="11"/>
        <v>80</v>
      </c>
      <c r="D59" s="245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4012</v>
      </c>
      <c r="U59" s="245"/>
    </row>
    <row r="60" spans="1:21">
      <c r="A60" t="s">
        <v>212</v>
      </c>
      <c r="B60" s="245">
        <f t="shared" si="10"/>
        <v>80</v>
      </c>
      <c r="C60" s="245">
        <f t="shared" si="11"/>
        <v>80</v>
      </c>
      <c r="D60" s="245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45"/>
    </row>
    <row r="61" spans="1:21">
      <c r="A61" t="s">
        <v>212</v>
      </c>
      <c r="B61" s="245">
        <f t="shared" si="10"/>
        <v>80</v>
      </c>
      <c r="C61" s="245">
        <f t="shared" si="11"/>
        <v>80</v>
      </c>
      <c r="D61" s="245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45"/>
    </row>
    <row r="62" spans="1:21">
      <c r="A62" t="s">
        <v>212</v>
      </c>
      <c r="B62" s="245">
        <f t="shared" si="10"/>
        <v>90</v>
      </c>
      <c r="C62" s="245">
        <f t="shared" si="11"/>
        <v>70</v>
      </c>
      <c r="D62" s="245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45"/>
    </row>
    <row r="63" spans="1:21">
      <c r="A63" t="s">
        <v>212</v>
      </c>
      <c r="B63" s="245">
        <f t="shared" si="10"/>
        <v>90</v>
      </c>
      <c r="C63" s="245">
        <f t="shared" si="11"/>
        <v>90</v>
      </c>
      <c r="D63" s="245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45"/>
    </row>
    <row r="64" spans="1:21">
      <c r="A64" t="s">
        <v>212</v>
      </c>
      <c r="B64" s="245">
        <f t="shared" si="10"/>
        <v>90</v>
      </c>
      <c r="C64" s="245">
        <f t="shared" si="11"/>
        <v>90</v>
      </c>
      <c r="D64" s="245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45"/>
    </row>
    <row r="65" spans="1:21">
      <c r="A65" t="s">
        <v>212</v>
      </c>
      <c r="B65" s="245">
        <f t="shared" si="10"/>
        <v>100</v>
      </c>
      <c r="C65" s="245">
        <f t="shared" si="11"/>
        <v>80</v>
      </c>
      <c r="D65" s="245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45"/>
    </row>
    <row r="66" spans="1:21">
      <c r="A66" t="s">
        <v>212</v>
      </c>
      <c r="B66" s="245">
        <f t="shared" si="10"/>
        <v>100</v>
      </c>
      <c r="C66" s="245">
        <f t="shared" si="11"/>
        <v>80</v>
      </c>
      <c r="D66" s="245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45"/>
    </row>
    <row r="67" spans="1:21">
      <c r="A67" t="s">
        <v>212</v>
      </c>
      <c r="B67" s="245">
        <f t="shared" si="10"/>
        <v>100</v>
      </c>
      <c r="C67" s="245">
        <f t="shared" si="11"/>
        <v>100</v>
      </c>
      <c r="D67" s="245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45"/>
    </row>
    <row r="68" spans="1:21">
      <c r="A68" t="s">
        <v>212</v>
      </c>
      <c r="B68" s="245">
        <f t="shared" si="10"/>
        <v>100</v>
      </c>
      <c r="C68" s="245">
        <f t="shared" si="11"/>
        <v>100</v>
      </c>
      <c r="D68" s="245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45"/>
    </row>
    <row r="69" spans="1:21">
      <c r="A69" t="s">
        <v>212</v>
      </c>
      <c r="B69" s="245">
        <f t="shared" si="10"/>
        <v>120</v>
      </c>
      <c r="C69" s="245">
        <f t="shared" si="11"/>
        <v>80</v>
      </c>
      <c r="D69" s="245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45"/>
    </row>
    <row r="70" spans="1:21">
      <c r="A70" t="s">
        <v>212</v>
      </c>
      <c r="B70" s="245">
        <f t="shared" si="10"/>
        <v>120</v>
      </c>
      <c r="C70" s="245">
        <f t="shared" si="11"/>
        <v>120</v>
      </c>
      <c r="D70" s="245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45"/>
    </row>
    <row r="71" spans="1:21">
      <c r="A71" t="s">
        <v>212</v>
      </c>
      <c r="B71" s="245">
        <f t="shared" si="10"/>
        <v>120</v>
      </c>
      <c r="C71" s="245">
        <f t="shared" si="11"/>
        <v>120</v>
      </c>
      <c r="D71" s="245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45"/>
    </row>
    <row r="72" spans="1:21">
      <c r="A72" t="s">
        <v>212</v>
      </c>
      <c r="B72" s="245">
        <f t="shared" si="10"/>
        <v>150</v>
      </c>
      <c r="C72" s="245">
        <f t="shared" si="11"/>
        <v>90</v>
      </c>
      <c r="D72" s="245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45"/>
    </row>
    <row r="73" spans="1:21">
      <c r="A73" t="s">
        <v>212</v>
      </c>
      <c r="B73" s="245">
        <f t="shared" si="10"/>
        <v>150</v>
      </c>
      <c r="C73" s="245">
        <f t="shared" si="11"/>
        <v>100</v>
      </c>
      <c r="D73" s="245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45"/>
    </row>
    <row r="74" spans="1:21">
      <c r="A74" t="s">
        <v>212</v>
      </c>
      <c r="B74" s="245">
        <f t="shared" si="10"/>
        <v>150</v>
      </c>
      <c r="C74" s="245">
        <f t="shared" si="11"/>
        <v>150</v>
      </c>
      <c r="D74" s="245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45"/>
    </row>
    <row r="75" spans="1:21">
      <c r="A75" t="s">
        <v>212</v>
      </c>
      <c r="B75" s="245">
        <f t="shared" si="10"/>
        <v>150</v>
      </c>
      <c r="C75" s="245">
        <f t="shared" si="11"/>
        <v>150</v>
      </c>
      <c r="D75" s="245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45"/>
    </row>
    <row r="76" spans="1:21">
      <c r="A76" t="s">
        <v>212</v>
      </c>
      <c r="B76" s="245">
        <f t="shared" si="10"/>
        <v>180</v>
      </c>
      <c r="C76" s="245">
        <f t="shared" si="11"/>
        <v>180</v>
      </c>
      <c r="D76" s="245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45"/>
    </row>
    <row r="77" spans="1:21">
      <c r="A77" t="s">
        <v>212</v>
      </c>
      <c r="B77" s="245">
        <f t="shared" si="10"/>
        <v>200</v>
      </c>
      <c r="C77" s="245">
        <f t="shared" si="11"/>
        <v>100</v>
      </c>
      <c r="D77" s="245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45"/>
    </row>
    <row r="78" spans="1:21">
      <c r="A78" t="s">
        <v>212</v>
      </c>
      <c r="B78" s="245">
        <f t="shared" si="10"/>
        <v>200</v>
      </c>
      <c r="C78" s="245">
        <f t="shared" si="11"/>
        <v>200</v>
      </c>
      <c r="D78" s="245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45"/>
    </row>
    <row r="79" spans="1:21">
      <c r="A79" t="s">
        <v>212</v>
      </c>
      <c r="B79" s="245">
        <f t="shared" si="10"/>
        <v>200</v>
      </c>
      <c r="C79" s="245">
        <f t="shared" si="11"/>
        <v>200</v>
      </c>
      <c r="D79" s="245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45"/>
    </row>
    <row r="80" spans="1:21">
      <c r="A80" t="s">
        <v>215</v>
      </c>
      <c r="B80" s="245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45"/>
    </row>
    <row r="81" spans="1:21">
      <c r="A81" t="s">
        <v>215</v>
      </c>
      <c r="B81" s="245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45"/>
    </row>
    <row r="82" spans="1:21">
      <c r="A82" t="s">
        <v>215</v>
      </c>
      <c r="B82" s="245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45"/>
    </row>
    <row r="83" spans="1:21">
      <c r="A83" t="s">
        <v>215</v>
      </c>
      <c r="B83" s="245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45"/>
    </row>
    <row r="84" spans="1:21">
      <c r="A84" t="s">
        <v>215</v>
      </c>
      <c r="B84" s="245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45"/>
    </row>
    <row r="85" spans="1:21">
      <c r="A85" t="s">
        <v>215</v>
      </c>
      <c r="B85" s="245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45"/>
    </row>
    <row r="86" spans="1:21">
      <c r="A86" t="s">
        <v>215</v>
      </c>
      <c r="B86" s="245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45"/>
    </row>
    <row r="87" spans="1:21">
      <c r="A87" t="s">
        <v>215</v>
      </c>
      <c r="B87" s="245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45"/>
    </row>
    <row r="88" spans="1:21">
      <c r="A88" t="s">
        <v>215</v>
      </c>
      <c r="B88" s="245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45"/>
    </row>
    <row r="89" spans="1:21">
      <c r="A89" t="s">
        <v>215</v>
      </c>
      <c r="B89" s="245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45"/>
    </row>
    <row r="90" spans="1:21">
      <c r="A90" t="s">
        <v>215</v>
      </c>
      <c r="B90" s="245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45"/>
    </row>
    <row r="91" spans="1:21">
      <c r="A91" t="s">
        <v>215</v>
      </c>
      <c r="B91" s="245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45"/>
    </row>
    <row r="92" spans="1:21">
      <c r="A92" t="s">
        <v>215</v>
      </c>
      <c r="B92" s="245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45"/>
    </row>
    <row r="93" spans="1:21">
      <c r="A93" t="s">
        <v>215</v>
      </c>
      <c r="B93" s="245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45"/>
    </row>
    <row r="94" spans="1:21">
      <c r="A94" t="s">
        <v>215</v>
      </c>
      <c r="B94" s="245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45"/>
    </row>
    <row r="95" spans="1:21">
      <c r="A95" t="s">
        <v>215</v>
      </c>
      <c r="B95" s="245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45"/>
    </row>
    <row r="96" spans="1:21">
      <c r="A96" t="s">
        <v>215</v>
      </c>
      <c r="B96" s="245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45"/>
    </row>
    <row r="97" spans="1:21">
      <c r="A97" t="s">
        <v>215</v>
      </c>
      <c r="B97" s="245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45"/>
    </row>
    <row r="98" spans="1:21">
      <c r="A98" t="s">
        <v>215</v>
      </c>
      <c r="B98" s="245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45"/>
    </row>
    <row r="99" spans="1:21">
      <c r="A99" t="s">
        <v>215</v>
      </c>
      <c r="B99" s="245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45"/>
    </row>
    <row r="100" spans="1:21">
      <c r="A100" t="s">
        <v>215</v>
      </c>
      <c r="B100" s="245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45"/>
    </row>
    <row r="101" spans="1:21">
      <c r="A101" t="s">
        <v>215</v>
      </c>
      <c r="B101" s="245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45"/>
    </row>
    <row r="102" spans="1:21">
      <c r="A102" t="s">
        <v>215</v>
      </c>
      <c r="B102" s="245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45"/>
    </row>
    <row r="103" spans="1:21">
      <c r="A103" t="s">
        <v>215</v>
      </c>
      <c r="B103" s="245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45"/>
    </row>
    <row r="104" spans="1:21">
      <c r="A104" t="s">
        <v>218</v>
      </c>
      <c r="B104" s="245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45"/>
    </row>
    <row r="105" spans="1:21">
      <c r="A105" t="s">
        <v>218</v>
      </c>
      <c r="B105" s="245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45"/>
    </row>
    <row r="106" spans="1:21">
      <c r="A106" t="s">
        <v>218</v>
      </c>
      <c r="B106" s="245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45"/>
    </row>
    <row r="107" spans="1:21">
      <c r="A107" t="s">
        <v>218</v>
      </c>
      <c r="B107" s="245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45"/>
    </row>
    <row r="108" spans="1:21">
      <c r="A108" t="s">
        <v>218</v>
      </c>
      <c r="B108" s="245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45"/>
    </row>
    <row r="109" spans="1:21">
      <c r="A109" t="s">
        <v>218</v>
      </c>
      <c r="B109" s="245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45"/>
    </row>
    <row r="110" spans="1:21">
      <c r="A110" t="s">
        <v>218</v>
      </c>
      <c r="B110" s="245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45"/>
    </row>
    <row r="111" spans="1:21">
      <c r="A111" t="s">
        <v>218</v>
      </c>
      <c r="B111" s="245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45"/>
    </row>
    <row r="112" spans="1:21">
      <c r="A112" t="s">
        <v>218</v>
      </c>
      <c r="B112" s="245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45"/>
    </row>
    <row r="113" spans="1:21">
      <c r="A113" t="s">
        <v>218</v>
      </c>
      <c r="B113" s="245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45"/>
    </row>
    <row r="114" spans="1:21">
      <c r="A114" t="s">
        <v>218</v>
      </c>
      <c r="B114" s="245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45"/>
    </row>
    <row r="115" spans="1:21">
      <c r="A115" t="s">
        <v>218</v>
      </c>
      <c r="B115" s="245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45"/>
    </row>
    <row r="116" spans="1:21">
      <c r="A116" t="s">
        <v>218</v>
      </c>
      <c r="B116" s="245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45"/>
    </row>
    <row r="117" spans="1:21">
      <c r="A117" t="s">
        <v>218</v>
      </c>
      <c r="B117" s="245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45"/>
    </row>
    <row r="118" spans="1:21">
      <c r="A118" t="s">
        <v>218</v>
      </c>
      <c r="B118" s="245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45"/>
    </row>
    <row r="119" spans="1:21">
      <c r="A119" t="s">
        <v>218</v>
      </c>
      <c r="B119" s="245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45"/>
    </row>
    <row r="120" spans="1:21">
      <c r="A120" t="s">
        <v>218</v>
      </c>
      <c r="B120" s="245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45"/>
    </row>
    <row r="121" spans="1:21">
      <c r="A121" t="s">
        <v>218</v>
      </c>
      <c r="B121" s="245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45"/>
    </row>
    <row r="122" spans="1:21">
      <c r="A122" t="s">
        <v>218</v>
      </c>
      <c r="B122" s="245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45"/>
    </row>
    <row r="123" spans="1:21">
      <c r="A123" t="s">
        <v>218</v>
      </c>
      <c r="B123" s="245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45"/>
    </row>
    <row r="124" spans="1:21">
      <c r="A124" t="s">
        <v>218</v>
      </c>
      <c r="B124" s="245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45"/>
    </row>
    <row r="125" spans="1:21">
      <c r="A125" t="s">
        <v>218</v>
      </c>
      <c r="B125" s="245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45"/>
    </row>
    <row r="126" spans="1:21">
      <c r="A126" t="s">
        <v>218</v>
      </c>
      <c r="B126" s="245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45"/>
    </row>
    <row r="127" spans="1:21">
      <c r="A127" t="s">
        <v>218</v>
      </c>
      <c r="B127" s="245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45"/>
    </row>
    <row r="128" spans="1:21">
      <c r="A128" t="s">
        <v>221</v>
      </c>
      <c r="B128" s="245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45"/>
    </row>
    <row r="129" spans="1:21">
      <c r="A129" t="s">
        <v>221</v>
      </c>
      <c r="B129" s="245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45"/>
    </row>
    <row r="130" spans="1:21">
      <c r="A130" t="s">
        <v>221</v>
      </c>
      <c r="B130" s="245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45"/>
    </row>
    <row r="131" spans="1:21">
      <c r="A131" t="s">
        <v>221</v>
      </c>
      <c r="B131" s="245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45"/>
    </row>
    <row r="132" spans="1:21">
      <c r="A132" t="s">
        <v>221</v>
      </c>
      <c r="B132" s="245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45"/>
    </row>
    <row r="133" spans="1:21">
      <c r="A133" t="s">
        <v>221</v>
      </c>
      <c r="B133" s="245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45"/>
    </row>
    <row r="134" spans="1:21">
      <c r="A134" t="s">
        <v>221</v>
      </c>
      <c r="B134" s="245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45"/>
    </row>
    <row r="135" spans="1:21">
      <c r="A135" t="s">
        <v>221</v>
      </c>
      <c r="B135" s="245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45"/>
    </row>
    <row r="136" spans="1:21">
      <c r="A136" t="s">
        <v>221</v>
      </c>
      <c r="B136" s="245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45"/>
    </row>
    <row r="137" spans="1:21">
      <c r="A137" t="s">
        <v>224</v>
      </c>
      <c r="B137" s="245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45"/>
    </row>
    <row r="138" spans="1:21">
      <c r="A138" t="s">
        <v>224</v>
      </c>
      <c r="B138" s="245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45"/>
    </row>
    <row r="139" spans="1:21">
      <c r="A139" t="s">
        <v>224</v>
      </c>
      <c r="B139" s="245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45"/>
    </row>
    <row r="140" spans="1:21">
      <c r="A140" t="s">
        <v>224</v>
      </c>
      <c r="B140" s="245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45"/>
    </row>
    <row r="141" spans="1:21">
      <c r="A141" t="s">
        <v>224</v>
      </c>
      <c r="B141" s="245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45"/>
    </row>
    <row r="142" spans="1:21">
      <c r="A142" t="s">
        <v>224</v>
      </c>
      <c r="B142" s="245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45"/>
    </row>
    <row r="143" spans="1:21">
      <c r="A143" t="s">
        <v>224</v>
      </c>
      <c r="B143" s="245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45"/>
    </row>
    <row r="144" spans="1:21">
      <c r="A144" t="s">
        <v>224</v>
      </c>
      <c r="B144" s="245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45"/>
    </row>
    <row r="145" spans="1:21">
      <c r="A145" t="s">
        <v>224</v>
      </c>
      <c r="B145" s="245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45"/>
    </row>
    <row r="146" spans="1:21">
      <c r="A146" t="s">
        <v>224</v>
      </c>
      <c r="B146" s="245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45"/>
    </row>
    <row r="147" spans="1:21">
      <c r="A147" t="s">
        <v>224</v>
      </c>
      <c r="B147" s="245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45"/>
    </row>
    <row r="148" spans="1:21">
      <c r="A148" t="s">
        <v>224</v>
      </c>
      <c r="B148" s="245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45"/>
    </row>
    <row r="149" spans="1:21">
      <c r="A149" t="s">
        <v>224</v>
      </c>
      <c r="B149" s="245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45"/>
    </row>
    <row r="150" spans="1:21">
      <c r="A150" t="s">
        <v>224</v>
      </c>
      <c r="B150" s="245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45"/>
    </row>
    <row r="151" spans="1:21">
      <c r="A151" t="s">
        <v>224</v>
      </c>
      <c r="B151" s="245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45"/>
    </row>
    <row r="152" spans="1:21">
      <c r="A152" t="s">
        <v>224</v>
      </c>
      <c r="B152" s="245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45"/>
    </row>
    <row r="153" spans="1:21">
      <c r="A153" t="s">
        <v>224</v>
      </c>
      <c r="B153" s="245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45"/>
    </row>
    <row r="154" spans="1:21">
      <c r="A154" t="s">
        <v>224</v>
      </c>
      <c r="B154" s="245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45"/>
    </row>
    <row r="155" spans="1:21">
      <c r="A155" t="s">
        <v>227</v>
      </c>
      <c r="B155" s="245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45"/>
    </row>
    <row r="156" spans="1:21">
      <c r="A156" t="s">
        <v>227</v>
      </c>
      <c r="B156" s="245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45"/>
    </row>
    <row r="157" spans="1:21">
      <c r="A157" t="s">
        <v>227</v>
      </c>
      <c r="B157" s="245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45"/>
    </row>
    <row r="158" spans="1:21">
      <c r="A158" t="s">
        <v>227</v>
      </c>
      <c r="B158" s="245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45"/>
    </row>
    <row r="159" spans="1:21">
      <c r="A159" t="s">
        <v>227</v>
      </c>
      <c r="B159" s="245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45"/>
    </row>
    <row r="160" spans="1:21">
      <c r="A160" t="s">
        <v>227</v>
      </c>
      <c r="B160" s="245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45"/>
    </row>
    <row r="161" spans="1:21">
      <c r="A161" t="s">
        <v>227</v>
      </c>
      <c r="B161" s="245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45"/>
    </row>
    <row r="162" spans="1:21">
      <c r="A162" t="s">
        <v>227</v>
      </c>
      <c r="B162" s="245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45"/>
    </row>
    <row r="163" spans="1:21">
      <c r="A163" t="s">
        <v>227</v>
      </c>
      <c r="B163" s="245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45"/>
    </row>
    <row r="164" spans="1:21">
      <c r="A164" t="s">
        <v>227</v>
      </c>
      <c r="B164" s="245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45"/>
    </row>
    <row r="165" spans="1:21">
      <c r="A165" t="s">
        <v>227</v>
      </c>
      <c r="B165" s="245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45"/>
    </row>
    <row r="166" spans="1:21">
      <c r="A166" t="s">
        <v>227</v>
      </c>
      <c r="B166" s="245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45"/>
    </row>
    <row r="167" spans="1:21">
      <c r="A167" t="s">
        <v>227</v>
      </c>
      <c r="B167" s="245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45"/>
    </row>
    <row r="168" spans="1:21">
      <c r="A168" t="s">
        <v>227</v>
      </c>
      <c r="B168" s="245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45"/>
    </row>
    <row r="169" spans="1:21">
      <c r="A169" t="s">
        <v>227</v>
      </c>
      <c r="B169" s="245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45"/>
    </row>
    <row r="170" spans="1:21">
      <c r="A170" t="s">
        <v>227</v>
      </c>
      <c r="B170" s="245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45"/>
    </row>
    <row r="171" spans="1:21">
      <c r="A171" t="s">
        <v>227</v>
      </c>
      <c r="B171" s="245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45"/>
    </row>
    <row r="172" spans="1:21">
      <c r="A172" t="s">
        <v>227</v>
      </c>
      <c r="B172" s="245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45"/>
    </row>
    <row r="173" spans="1:21">
      <c r="A173" t="s">
        <v>227</v>
      </c>
      <c r="B173" s="245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45"/>
    </row>
    <row r="174" spans="1:21">
      <c r="A174" t="s">
        <v>227</v>
      </c>
      <c r="B174" s="245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45"/>
    </row>
    <row r="175" spans="1:21">
      <c r="A175" t="s">
        <v>227</v>
      </c>
      <c r="B175" s="245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45"/>
    </row>
    <row r="176" spans="1:21">
      <c r="A176" t="s">
        <v>233</v>
      </c>
      <c r="B176" s="245">
        <f t="shared" ref="B176:B239" si="26">SPLITME($E176,0,"*","Plat")</f>
        <v>10</v>
      </c>
      <c r="C176" s="245">
        <f t="shared" ref="C176:C239" si="27">SPLITME($E176,1,"*","Plat")</f>
        <v>3</v>
      </c>
      <c r="D176" s="245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45"/>
    </row>
    <row r="177" spans="1:21">
      <c r="A177" t="s">
        <v>233</v>
      </c>
      <c r="B177" s="245">
        <f t="shared" si="26"/>
        <v>10</v>
      </c>
      <c r="C177" s="245">
        <f t="shared" si="27"/>
        <v>4</v>
      </c>
      <c r="D177" s="245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45"/>
    </row>
    <row r="178" spans="1:21">
      <c r="A178" t="s">
        <v>233</v>
      </c>
      <c r="B178" s="245">
        <f t="shared" si="26"/>
        <v>10</v>
      </c>
      <c r="C178" s="245">
        <f t="shared" si="27"/>
        <v>5</v>
      </c>
      <c r="D178" s="245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45"/>
    </row>
    <row r="179" spans="1:21">
      <c r="A179" t="s">
        <v>233</v>
      </c>
      <c r="B179" s="245">
        <f t="shared" si="26"/>
        <v>12</v>
      </c>
      <c r="C179" s="245">
        <f t="shared" si="27"/>
        <v>3</v>
      </c>
      <c r="D179" s="245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45"/>
    </row>
    <row r="180" spans="1:21">
      <c r="A180" t="s">
        <v>233</v>
      </c>
      <c r="B180" s="245">
        <f t="shared" si="26"/>
        <v>12</v>
      </c>
      <c r="C180" s="245">
        <f t="shared" si="27"/>
        <v>4</v>
      </c>
      <c r="D180" s="245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45"/>
    </row>
    <row r="181" spans="1:21">
      <c r="A181" t="s">
        <v>233</v>
      </c>
      <c r="B181" s="245">
        <f t="shared" si="26"/>
        <v>12</v>
      </c>
      <c r="C181" s="245">
        <f t="shared" si="27"/>
        <v>5</v>
      </c>
      <c r="D181" s="245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45"/>
    </row>
    <row r="182" spans="1:21">
      <c r="A182" t="s">
        <v>233</v>
      </c>
      <c r="B182" s="245">
        <f t="shared" si="26"/>
        <v>12</v>
      </c>
      <c r="C182" s="245">
        <f t="shared" si="27"/>
        <v>6</v>
      </c>
      <c r="D182" s="245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45"/>
    </row>
    <row r="183" spans="1:21">
      <c r="A183" t="s">
        <v>233</v>
      </c>
      <c r="B183" s="245">
        <f t="shared" si="26"/>
        <v>14</v>
      </c>
      <c r="C183" s="245">
        <f t="shared" si="27"/>
        <v>3</v>
      </c>
      <c r="D183" s="245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45"/>
    </row>
    <row r="184" spans="1:21">
      <c r="A184" t="s">
        <v>233</v>
      </c>
      <c r="B184" s="245">
        <f t="shared" si="26"/>
        <v>14</v>
      </c>
      <c r="C184" s="245">
        <f t="shared" si="27"/>
        <v>4</v>
      </c>
      <c r="D184" s="245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45"/>
    </row>
    <row r="185" spans="1:21">
      <c r="A185" t="s">
        <v>233</v>
      </c>
      <c r="B185" s="245">
        <f t="shared" si="26"/>
        <v>14</v>
      </c>
      <c r="C185" s="245">
        <f t="shared" si="27"/>
        <v>5</v>
      </c>
      <c r="D185" s="245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45"/>
    </row>
    <row r="186" spans="1:21">
      <c r="A186" t="s">
        <v>233</v>
      </c>
      <c r="B186" s="245">
        <f t="shared" si="26"/>
        <v>14</v>
      </c>
      <c r="C186" s="245">
        <f t="shared" si="27"/>
        <v>6</v>
      </c>
      <c r="D186" s="245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45"/>
    </row>
    <row r="187" spans="1:21">
      <c r="A187" t="s">
        <v>233</v>
      </c>
      <c r="B187" s="245">
        <f t="shared" si="26"/>
        <v>14</v>
      </c>
      <c r="C187" s="245">
        <f t="shared" si="27"/>
        <v>7</v>
      </c>
      <c r="D187" s="245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45"/>
    </row>
    <row r="188" spans="1:21">
      <c r="A188" t="s">
        <v>233</v>
      </c>
      <c r="B188" s="245">
        <f t="shared" si="26"/>
        <v>14</v>
      </c>
      <c r="C188" s="245">
        <f t="shared" si="27"/>
        <v>8</v>
      </c>
      <c r="D188" s="245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45"/>
    </row>
    <row r="189" spans="1:21">
      <c r="A189" t="s">
        <v>233</v>
      </c>
      <c r="B189" s="245">
        <f t="shared" si="26"/>
        <v>14</v>
      </c>
      <c r="C189" s="245">
        <f t="shared" si="27"/>
        <v>10</v>
      </c>
      <c r="D189" s="245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45"/>
    </row>
    <row r="190" spans="1:21">
      <c r="A190" t="s">
        <v>233</v>
      </c>
      <c r="B190" s="245">
        <f t="shared" si="26"/>
        <v>14</v>
      </c>
      <c r="C190" s="245">
        <f t="shared" si="27"/>
        <v>12</v>
      </c>
      <c r="D190" s="245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45"/>
    </row>
    <row r="191" spans="1:21">
      <c r="A191" t="s">
        <v>233</v>
      </c>
      <c r="B191" s="245">
        <f t="shared" si="26"/>
        <v>16</v>
      </c>
      <c r="C191" s="245">
        <f t="shared" si="27"/>
        <v>3</v>
      </c>
      <c r="D191" s="245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45"/>
    </row>
    <row r="192" spans="1:21">
      <c r="A192" t="s">
        <v>233</v>
      </c>
      <c r="B192" s="245">
        <f t="shared" si="26"/>
        <v>16</v>
      </c>
      <c r="C192" s="245">
        <f t="shared" si="27"/>
        <v>4</v>
      </c>
      <c r="D192" s="245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45"/>
    </row>
    <row r="193" spans="1:21">
      <c r="A193" t="s">
        <v>233</v>
      </c>
      <c r="B193" s="245">
        <f t="shared" si="26"/>
        <v>16</v>
      </c>
      <c r="C193" s="245">
        <f t="shared" si="27"/>
        <v>5</v>
      </c>
      <c r="D193" s="245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45"/>
    </row>
    <row r="194" spans="1:21">
      <c r="A194" t="s">
        <v>233</v>
      </c>
      <c r="B194" s="245">
        <f t="shared" si="26"/>
        <v>16</v>
      </c>
      <c r="C194" s="245">
        <f t="shared" si="27"/>
        <v>6</v>
      </c>
      <c r="D194" s="245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45"/>
    </row>
    <row r="195" spans="1:21">
      <c r="A195" t="s">
        <v>233</v>
      </c>
      <c r="B195" s="245">
        <f t="shared" si="26"/>
        <v>16</v>
      </c>
      <c r="C195" s="245">
        <f t="shared" si="27"/>
        <v>7</v>
      </c>
      <c r="D195" s="245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45"/>
    </row>
    <row r="196" spans="1:21">
      <c r="A196" t="s">
        <v>233</v>
      </c>
      <c r="B196" s="245">
        <f t="shared" si="26"/>
        <v>16</v>
      </c>
      <c r="C196" s="245">
        <f t="shared" si="27"/>
        <v>8</v>
      </c>
      <c r="D196" s="245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45"/>
    </row>
    <row r="197" spans="1:21">
      <c r="A197" t="s">
        <v>233</v>
      </c>
      <c r="B197" s="245">
        <f t="shared" si="26"/>
        <v>16</v>
      </c>
      <c r="C197" s="245">
        <f t="shared" si="27"/>
        <v>10</v>
      </c>
      <c r="D197" s="245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45"/>
    </row>
    <row r="198" spans="1:21">
      <c r="A198" t="s">
        <v>233</v>
      </c>
      <c r="B198" s="245">
        <f t="shared" si="26"/>
        <v>16</v>
      </c>
      <c r="C198" s="245">
        <f t="shared" si="27"/>
        <v>12</v>
      </c>
      <c r="D198" s="245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45"/>
    </row>
    <row r="199" spans="1:21">
      <c r="A199" t="s">
        <v>233</v>
      </c>
      <c r="B199" s="245">
        <f t="shared" si="26"/>
        <v>16</v>
      </c>
      <c r="C199" s="245">
        <f t="shared" si="27"/>
        <v>14</v>
      </c>
      <c r="D199" s="245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45"/>
    </row>
    <row r="200" spans="1:21">
      <c r="A200" t="s">
        <v>233</v>
      </c>
      <c r="B200" s="245">
        <f t="shared" si="26"/>
        <v>18</v>
      </c>
      <c r="C200" s="245">
        <f t="shared" si="27"/>
        <v>3</v>
      </c>
      <c r="D200" s="245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45"/>
    </row>
    <row r="201" spans="1:21">
      <c r="A201" t="s">
        <v>233</v>
      </c>
      <c r="B201" s="245">
        <f t="shared" si="26"/>
        <v>18</v>
      </c>
      <c r="C201" s="245">
        <f t="shared" si="27"/>
        <v>4</v>
      </c>
      <c r="D201" s="245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45"/>
    </row>
    <row r="202" spans="1:21">
      <c r="A202" t="s">
        <v>233</v>
      </c>
      <c r="B202" s="245">
        <f t="shared" si="26"/>
        <v>18</v>
      </c>
      <c r="C202" s="245">
        <f t="shared" si="27"/>
        <v>5</v>
      </c>
      <c r="D202" s="245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45"/>
    </row>
    <row r="203" spans="1:21">
      <c r="A203" t="s">
        <v>233</v>
      </c>
      <c r="B203" s="245">
        <f t="shared" si="26"/>
        <v>18</v>
      </c>
      <c r="C203" s="245">
        <f t="shared" si="27"/>
        <v>6</v>
      </c>
      <c r="D203" s="245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45"/>
    </row>
    <row r="204" spans="1:21">
      <c r="A204" t="s">
        <v>233</v>
      </c>
      <c r="B204" s="245">
        <f t="shared" si="26"/>
        <v>18</v>
      </c>
      <c r="C204" s="245">
        <f t="shared" si="27"/>
        <v>7</v>
      </c>
      <c r="D204" s="245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45"/>
    </row>
    <row r="205" spans="1:21">
      <c r="A205" t="s">
        <v>233</v>
      </c>
      <c r="B205" s="245">
        <f t="shared" si="26"/>
        <v>18</v>
      </c>
      <c r="C205" s="245">
        <f t="shared" si="27"/>
        <v>8</v>
      </c>
      <c r="D205" s="245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45"/>
    </row>
    <row r="206" spans="1:21">
      <c r="A206" t="s">
        <v>233</v>
      </c>
      <c r="B206" s="245">
        <f t="shared" si="26"/>
        <v>18</v>
      </c>
      <c r="C206" s="245">
        <f t="shared" si="27"/>
        <v>10</v>
      </c>
      <c r="D206" s="245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45"/>
    </row>
    <row r="207" spans="1:21">
      <c r="A207" t="s">
        <v>233</v>
      </c>
      <c r="B207" s="245">
        <f t="shared" si="26"/>
        <v>18</v>
      </c>
      <c r="C207" s="245">
        <f t="shared" si="27"/>
        <v>12</v>
      </c>
      <c r="D207" s="245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45"/>
    </row>
    <row r="208" spans="1:21">
      <c r="A208" t="s">
        <v>233</v>
      </c>
      <c r="B208" s="245">
        <f t="shared" si="26"/>
        <v>18</v>
      </c>
      <c r="C208" s="245">
        <f t="shared" si="27"/>
        <v>14</v>
      </c>
      <c r="D208" s="245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45"/>
    </row>
    <row r="209" spans="1:21">
      <c r="A209" t="s">
        <v>233</v>
      </c>
      <c r="B209" s="245">
        <f t="shared" si="26"/>
        <v>18</v>
      </c>
      <c r="C209" s="245">
        <f t="shared" si="27"/>
        <v>15</v>
      </c>
      <c r="D209" s="245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45"/>
    </row>
    <row r="210" spans="1:21">
      <c r="A210" t="s">
        <v>233</v>
      </c>
      <c r="B210" s="245">
        <f t="shared" si="26"/>
        <v>18</v>
      </c>
      <c r="C210" s="245">
        <f t="shared" si="27"/>
        <v>16</v>
      </c>
      <c r="D210" s="245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45"/>
    </row>
    <row r="211" spans="1:21">
      <c r="A211" t="s">
        <v>233</v>
      </c>
      <c r="B211" s="245">
        <f t="shared" si="26"/>
        <v>20</v>
      </c>
      <c r="C211" s="245">
        <f t="shared" si="27"/>
        <v>3</v>
      </c>
      <c r="D211" s="245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45"/>
    </row>
    <row r="212" spans="1:21">
      <c r="A212" t="s">
        <v>233</v>
      </c>
      <c r="B212" s="245">
        <f t="shared" si="26"/>
        <v>20</v>
      </c>
      <c r="C212" s="245">
        <f t="shared" si="27"/>
        <v>4</v>
      </c>
      <c r="D212" s="245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45"/>
    </row>
    <row r="213" spans="1:21">
      <c r="A213" t="s">
        <v>233</v>
      </c>
      <c r="B213" s="245">
        <f t="shared" si="26"/>
        <v>20</v>
      </c>
      <c r="C213" s="245">
        <f t="shared" si="27"/>
        <v>5</v>
      </c>
      <c r="D213" s="245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45"/>
    </row>
    <row r="214" spans="1:21">
      <c r="A214" t="s">
        <v>233</v>
      </c>
      <c r="B214" s="245">
        <f t="shared" si="26"/>
        <v>20</v>
      </c>
      <c r="C214" s="245">
        <f t="shared" si="27"/>
        <v>6</v>
      </c>
      <c r="D214" s="245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45"/>
    </row>
    <row r="215" spans="1:21">
      <c r="A215" t="s">
        <v>233</v>
      </c>
      <c r="B215" s="245">
        <f t="shared" si="26"/>
        <v>20</v>
      </c>
      <c r="C215" s="245">
        <f t="shared" si="27"/>
        <v>7</v>
      </c>
      <c r="D215" s="245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45"/>
    </row>
    <row r="216" spans="1:21">
      <c r="A216" t="s">
        <v>233</v>
      </c>
      <c r="B216" s="245">
        <f t="shared" si="26"/>
        <v>20</v>
      </c>
      <c r="C216" s="245">
        <f t="shared" si="27"/>
        <v>8</v>
      </c>
      <c r="D216" s="245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45"/>
    </row>
    <row r="217" spans="1:21">
      <c r="A217" t="s">
        <v>233</v>
      </c>
      <c r="B217" s="245">
        <f t="shared" si="26"/>
        <v>20</v>
      </c>
      <c r="C217" s="245">
        <f t="shared" si="27"/>
        <v>10</v>
      </c>
      <c r="D217" s="245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45"/>
    </row>
    <row r="218" spans="1:21">
      <c r="A218" t="s">
        <v>233</v>
      </c>
      <c r="B218" s="245">
        <f t="shared" si="26"/>
        <v>20</v>
      </c>
      <c r="C218" s="245">
        <f t="shared" si="27"/>
        <v>12</v>
      </c>
      <c r="D218" s="245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45"/>
    </row>
    <row r="219" spans="1:21">
      <c r="A219" t="s">
        <v>233</v>
      </c>
      <c r="B219" s="245">
        <f t="shared" si="26"/>
        <v>20</v>
      </c>
      <c r="C219" s="245">
        <f t="shared" si="27"/>
        <v>14</v>
      </c>
      <c r="D219" s="245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45"/>
    </row>
    <row r="220" spans="1:21">
      <c r="A220" t="s">
        <v>233</v>
      </c>
      <c r="B220" s="245">
        <f t="shared" si="26"/>
        <v>20</v>
      </c>
      <c r="C220" s="245">
        <f t="shared" si="27"/>
        <v>15</v>
      </c>
      <c r="D220" s="245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45"/>
    </row>
    <row r="221" spans="1:21">
      <c r="A221" t="s">
        <v>233</v>
      </c>
      <c r="B221" s="245">
        <f t="shared" si="26"/>
        <v>20</v>
      </c>
      <c r="C221" s="245">
        <f t="shared" si="27"/>
        <v>16</v>
      </c>
      <c r="D221" s="245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45"/>
    </row>
    <row r="222" spans="1:21">
      <c r="A222" t="s">
        <v>233</v>
      </c>
      <c r="B222" s="245">
        <f t="shared" si="26"/>
        <v>20</v>
      </c>
      <c r="C222" s="245">
        <f t="shared" si="27"/>
        <v>18</v>
      </c>
      <c r="D222" s="245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45"/>
    </row>
    <row r="223" spans="1:21">
      <c r="A223" t="s">
        <v>233</v>
      </c>
      <c r="B223" s="245">
        <f t="shared" si="26"/>
        <v>25</v>
      </c>
      <c r="C223" s="245">
        <f t="shared" si="27"/>
        <v>3</v>
      </c>
      <c r="D223" s="245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45"/>
    </row>
    <row r="224" spans="1:21">
      <c r="A224" t="s">
        <v>233</v>
      </c>
      <c r="B224" s="245">
        <f t="shared" si="26"/>
        <v>25</v>
      </c>
      <c r="C224" s="245">
        <f t="shared" si="27"/>
        <v>4</v>
      </c>
      <c r="D224" s="245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45"/>
    </row>
    <row r="225" spans="1:21">
      <c r="A225" t="s">
        <v>233</v>
      </c>
      <c r="B225" s="245">
        <f t="shared" si="26"/>
        <v>25</v>
      </c>
      <c r="C225" s="245">
        <f t="shared" si="27"/>
        <v>5</v>
      </c>
      <c r="D225" s="245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45"/>
    </row>
    <row r="226" spans="1:21">
      <c r="A226" t="s">
        <v>233</v>
      </c>
      <c r="B226" s="245">
        <f t="shared" si="26"/>
        <v>25</v>
      </c>
      <c r="C226" s="245">
        <f t="shared" si="27"/>
        <v>6</v>
      </c>
      <c r="D226" s="245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45"/>
    </row>
    <row r="227" spans="1:21">
      <c r="A227" t="s">
        <v>233</v>
      </c>
      <c r="B227" s="245">
        <f t="shared" si="26"/>
        <v>25</v>
      </c>
      <c r="C227" s="245">
        <f t="shared" si="27"/>
        <v>7</v>
      </c>
      <c r="D227" s="245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45"/>
    </row>
    <row r="228" spans="1:21">
      <c r="A228" t="s">
        <v>233</v>
      </c>
      <c r="B228" s="245">
        <f t="shared" si="26"/>
        <v>25</v>
      </c>
      <c r="C228" s="245">
        <f t="shared" si="27"/>
        <v>8</v>
      </c>
      <c r="D228" s="245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45"/>
    </row>
    <row r="229" spans="1:21">
      <c r="A229" t="s">
        <v>233</v>
      </c>
      <c r="B229" s="245">
        <f t="shared" si="26"/>
        <v>25</v>
      </c>
      <c r="C229" s="245">
        <f t="shared" si="27"/>
        <v>10</v>
      </c>
      <c r="D229" s="245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45"/>
    </row>
    <row r="230" spans="1:21">
      <c r="A230" t="s">
        <v>233</v>
      </c>
      <c r="B230" s="245">
        <f t="shared" si="26"/>
        <v>25</v>
      </c>
      <c r="C230" s="245">
        <f t="shared" si="27"/>
        <v>12</v>
      </c>
      <c r="D230" s="245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45"/>
    </row>
    <row r="231" spans="1:21">
      <c r="A231" t="s">
        <v>233</v>
      </c>
      <c r="B231" s="245">
        <f t="shared" si="26"/>
        <v>25</v>
      </c>
      <c r="C231" s="245">
        <f t="shared" si="27"/>
        <v>14</v>
      </c>
      <c r="D231" s="245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45"/>
    </row>
    <row r="232" spans="1:21">
      <c r="A232" t="s">
        <v>233</v>
      </c>
      <c r="B232" s="245">
        <f t="shared" si="26"/>
        <v>25</v>
      </c>
      <c r="C232" s="245">
        <f t="shared" si="27"/>
        <v>15</v>
      </c>
      <c r="D232" s="245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45"/>
    </row>
    <row r="233" spans="1:21">
      <c r="A233" t="s">
        <v>233</v>
      </c>
      <c r="B233" s="245">
        <f t="shared" si="26"/>
        <v>25</v>
      </c>
      <c r="C233" s="245">
        <f t="shared" si="27"/>
        <v>16</v>
      </c>
      <c r="D233" s="245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45"/>
    </row>
    <row r="234" spans="1:21">
      <c r="A234" t="s">
        <v>233</v>
      </c>
      <c r="B234" s="245">
        <f t="shared" si="26"/>
        <v>25</v>
      </c>
      <c r="C234" s="245">
        <f t="shared" si="27"/>
        <v>18</v>
      </c>
      <c r="D234" s="245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45"/>
    </row>
    <row r="235" spans="1:21">
      <c r="A235" t="s">
        <v>233</v>
      </c>
      <c r="B235" s="245">
        <f t="shared" si="26"/>
        <v>25</v>
      </c>
      <c r="C235" s="245">
        <f t="shared" si="27"/>
        <v>20</v>
      </c>
      <c r="D235" s="245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45"/>
    </row>
    <row r="236" spans="1:21">
      <c r="A236" t="s">
        <v>233</v>
      </c>
      <c r="B236" s="245">
        <f t="shared" si="26"/>
        <v>30</v>
      </c>
      <c r="C236" s="245">
        <f t="shared" si="27"/>
        <v>3</v>
      </c>
      <c r="D236" s="245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45"/>
    </row>
    <row r="237" spans="1:21">
      <c r="A237" t="s">
        <v>233</v>
      </c>
      <c r="B237" s="245">
        <f t="shared" si="26"/>
        <v>30</v>
      </c>
      <c r="C237" s="245">
        <f t="shared" si="27"/>
        <v>4</v>
      </c>
      <c r="D237" s="245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45"/>
    </row>
    <row r="238" spans="1:21">
      <c r="A238" t="s">
        <v>233</v>
      </c>
      <c r="B238" s="245">
        <f t="shared" si="26"/>
        <v>30</v>
      </c>
      <c r="C238" s="245">
        <f t="shared" si="27"/>
        <v>5</v>
      </c>
      <c r="D238" s="245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45"/>
    </row>
    <row r="239" spans="1:21">
      <c r="A239" t="s">
        <v>233</v>
      </c>
      <c r="B239" s="245">
        <f t="shared" si="26"/>
        <v>30</v>
      </c>
      <c r="C239" s="245">
        <f t="shared" si="27"/>
        <v>6</v>
      </c>
      <c r="D239" s="245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45"/>
    </row>
    <row r="240" spans="1:21">
      <c r="A240" t="s">
        <v>233</v>
      </c>
      <c r="B240" s="245">
        <f t="shared" ref="B240:B303" si="33">SPLITME($E240,0,"*","Plat")</f>
        <v>30</v>
      </c>
      <c r="C240" s="245">
        <f t="shared" ref="C240:C303" si="34">SPLITME($E240,1,"*","Plat")</f>
        <v>7</v>
      </c>
      <c r="D240" s="245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45"/>
    </row>
    <row r="241" spans="1:21">
      <c r="A241" t="s">
        <v>233</v>
      </c>
      <c r="B241" s="245">
        <f t="shared" si="33"/>
        <v>30</v>
      </c>
      <c r="C241" s="245">
        <f t="shared" si="34"/>
        <v>8</v>
      </c>
      <c r="D241" s="245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45"/>
    </row>
    <row r="242" spans="1:21">
      <c r="A242" t="s">
        <v>233</v>
      </c>
      <c r="B242" s="245">
        <f t="shared" si="33"/>
        <v>30</v>
      </c>
      <c r="C242" s="245">
        <f t="shared" si="34"/>
        <v>10</v>
      </c>
      <c r="D242" s="245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45"/>
    </row>
    <row r="243" spans="1:21">
      <c r="A243" t="s">
        <v>233</v>
      </c>
      <c r="B243" s="245">
        <f t="shared" si="33"/>
        <v>30</v>
      </c>
      <c r="C243" s="245">
        <f t="shared" si="34"/>
        <v>12</v>
      </c>
      <c r="D243" s="245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45"/>
    </row>
    <row r="244" spans="1:21">
      <c r="A244" t="s">
        <v>233</v>
      </c>
      <c r="B244" s="245">
        <f t="shared" si="33"/>
        <v>30</v>
      </c>
      <c r="C244" s="245">
        <f t="shared" si="34"/>
        <v>14</v>
      </c>
      <c r="D244" s="245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45"/>
    </row>
    <row r="245" spans="1:21">
      <c r="A245" t="s">
        <v>233</v>
      </c>
      <c r="B245" s="245">
        <f t="shared" si="33"/>
        <v>30</v>
      </c>
      <c r="C245" s="245">
        <f t="shared" si="34"/>
        <v>15</v>
      </c>
      <c r="D245" s="245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45"/>
    </row>
    <row r="246" spans="1:21">
      <c r="A246" t="s">
        <v>233</v>
      </c>
      <c r="B246" s="245">
        <f t="shared" si="33"/>
        <v>30</v>
      </c>
      <c r="C246" s="245">
        <f t="shared" si="34"/>
        <v>16</v>
      </c>
      <c r="D246" s="245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45"/>
    </row>
    <row r="247" spans="1:21">
      <c r="A247" t="s">
        <v>233</v>
      </c>
      <c r="B247" s="245">
        <f t="shared" si="33"/>
        <v>30</v>
      </c>
      <c r="C247" s="245">
        <f t="shared" si="34"/>
        <v>18</v>
      </c>
      <c r="D247" s="245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45"/>
    </row>
    <row r="248" spans="1:21">
      <c r="A248" t="s">
        <v>233</v>
      </c>
      <c r="B248" s="245">
        <f t="shared" si="33"/>
        <v>30</v>
      </c>
      <c r="C248" s="245">
        <f t="shared" si="34"/>
        <v>20</v>
      </c>
      <c r="D248" s="245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45"/>
    </row>
    <row r="249" spans="1:21">
      <c r="A249" t="s">
        <v>233</v>
      </c>
      <c r="B249" s="245">
        <f t="shared" si="33"/>
        <v>30</v>
      </c>
      <c r="C249" s="245">
        <f t="shared" si="34"/>
        <v>22</v>
      </c>
      <c r="D249" s="245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45"/>
    </row>
    <row r="250" spans="1:21">
      <c r="A250" t="s">
        <v>233</v>
      </c>
      <c r="B250" s="245">
        <f t="shared" si="33"/>
        <v>30</v>
      </c>
      <c r="C250" s="245">
        <f t="shared" si="34"/>
        <v>25</v>
      </c>
      <c r="D250" s="245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45"/>
    </row>
    <row r="251" spans="1:21">
      <c r="A251" t="s">
        <v>233</v>
      </c>
      <c r="B251" s="245">
        <f t="shared" si="33"/>
        <v>35</v>
      </c>
      <c r="C251" s="245">
        <f t="shared" si="34"/>
        <v>3</v>
      </c>
      <c r="D251" s="245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45"/>
    </row>
    <row r="252" spans="1:21">
      <c r="A252" t="s">
        <v>233</v>
      </c>
      <c r="B252" s="245">
        <f t="shared" si="33"/>
        <v>35</v>
      </c>
      <c r="C252" s="245">
        <f t="shared" si="34"/>
        <v>4</v>
      </c>
      <c r="D252" s="245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45"/>
    </row>
    <row r="253" spans="1:21">
      <c r="A253" t="s">
        <v>233</v>
      </c>
      <c r="B253" s="245">
        <f t="shared" si="33"/>
        <v>35</v>
      </c>
      <c r="C253" s="245">
        <f t="shared" si="34"/>
        <v>5</v>
      </c>
      <c r="D253" s="245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45"/>
    </row>
    <row r="254" spans="1:21">
      <c r="A254" t="s">
        <v>233</v>
      </c>
      <c r="B254" s="245">
        <f t="shared" si="33"/>
        <v>35</v>
      </c>
      <c r="C254" s="245">
        <f t="shared" si="34"/>
        <v>6</v>
      </c>
      <c r="D254" s="245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45"/>
    </row>
    <row r="255" spans="1:21">
      <c r="A255" t="s">
        <v>233</v>
      </c>
      <c r="B255" s="245">
        <f t="shared" si="33"/>
        <v>35</v>
      </c>
      <c r="C255" s="245">
        <f t="shared" si="34"/>
        <v>7</v>
      </c>
      <c r="D255" s="245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45"/>
    </row>
    <row r="256" spans="1:21">
      <c r="A256" t="s">
        <v>233</v>
      </c>
      <c r="B256" s="245">
        <f t="shared" si="33"/>
        <v>35</v>
      </c>
      <c r="C256" s="245">
        <f t="shared" si="34"/>
        <v>8</v>
      </c>
      <c r="D256" s="245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45"/>
    </row>
    <row r="257" spans="1:21">
      <c r="A257" t="s">
        <v>233</v>
      </c>
      <c r="B257" s="245">
        <f t="shared" si="33"/>
        <v>35</v>
      </c>
      <c r="C257" s="245">
        <f t="shared" si="34"/>
        <v>10</v>
      </c>
      <c r="D257" s="245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45"/>
    </row>
    <row r="258" spans="1:21">
      <c r="A258" t="s">
        <v>233</v>
      </c>
      <c r="B258" s="245">
        <f t="shared" si="33"/>
        <v>35</v>
      </c>
      <c r="C258" s="245">
        <f t="shared" si="34"/>
        <v>12</v>
      </c>
      <c r="D258" s="245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45"/>
    </row>
    <row r="259" spans="1:21">
      <c r="A259" t="s">
        <v>233</v>
      </c>
      <c r="B259" s="245">
        <f t="shared" si="33"/>
        <v>35</v>
      </c>
      <c r="C259" s="245">
        <f t="shared" si="34"/>
        <v>14</v>
      </c>
      <c r="D259" s="245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45"/>
    </row>
    <row r="260" spans="1:21">
      <c r="A260" t="s">
        <v>233</v>
      </c>
      <c r="B260" s="245">
        <f t="shared" si="33"/>
        <v>35</v>
      </c>
      <c r="C260" s="245">
        <f t="shared" si="34"/>
        <v>15</v>
      </c>
      <c r="D260" s="245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45"/>
    </row>
    <row r="261" spans="1:21">
      <c r="A261" t="s">
        <v>233</v>
      </c>
      <c r="B261" s="245">
        <f t="shared" si="33"/>
        <v>35</v>
      </c>
      <c r="C261" s="245">
        <f t="shared" si="34"/>
        <v>16</v>
      </c>
      <c r="D261" s="245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45"/>
    </row>
    <row r="262" spans="1:21">
      <c r="A262" t="s">
        <v>233</v>
      </c>
      <c r="B262" s="245">
        <f t="shared" si="33"/>
        <v>35</v>
      </c>
      <c r="C262" s="245">
        <f t="shared" si="34"/>
        <v>18</v>
      </c>
      <c r="D262" s="245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45"/>
    </row>
    <row r="263" spans="1:21">
      <c r="A263" t="s">
        <v>233</v>
      </c>
      <c r="B263" s="245">
        <f t="shared" si="33"/>
        <v>35</v>
      </c>
      <c r="C263" s="245">
        <f t="shared" si="34"/>
        <v>20</v>
      </c>
      <c r="D263" s="245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45"/>
    </row>
    <row r="264" spans="1:21">
      <c r="A264" t="s">
        <v>233</v>
      </c>
      <c r="B264" s="245">
        <f t="shared" si="33"/>
        <v>35</v>
      </c>
      <c r="C264" s="245">
        <f t="shared" si="34"/>
        <v>22</v>
      </c>
      <c r="D264" s="245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45"/>
    </row>
    <row r="265" spans="1:21">
      <c r="A265" t="s">
        <v>233</v>
      </c>
      <c r="B265" s="245">
        <f t="shared" si="33"/>
        <v>35</v>
      </c>
      <c r="C265" s="245">
        <f t="shared" si="34"/>
        <v>25</v>
      </c>
      <c r="D265" s="245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45"/>
    </row>
    <row r="266" spans="1:21">
      <c r="A266" t="s">
        <v>233</v>
      </c>
      <c r="B266" s="245">
        <f t="shared" si="33"/>
        <v>35</v>
      </c>
      <c r="C266" s="245">
        <f t="shared" si="34"/>
        <v>30</v>
      </c>
      <c r="D266" s="245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45"/>
    </row>
    <row r="267" spans="1:21">
      <c r="A267" t="s">
        <v>233</v>
      </c>
      <c r="B267" s="245">
        <f t="shared" si="33"/>
        <v>40</v>
      </c>
      <c r="C267" s="245">
        <f t="shared" si="34"/>
        <v>3</v>
      </c>
      <c r="D267" s="245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45"/>
    </row>
    <row r="268" spans="1:21">
      <c r="A268" t="s">
        <v>233</v>
      </c>
      <c r="B268" s="245">
        <f t="shared" si="33"/>
        <v>40</v>
      </c>
      <c r="C268" s="245">
        <f t="shared" si="34"/>
        <v>4</v>
      </c>
      <c r="D268" s="245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45"/>
    </row>
    <row r="269" spans="1:21">
      <c r="A269" t="s">
        <v>233</v>
      </c>
      <c r="B269" s="245">
        <f t="shared" si="33"/>
        <v>40</v>
      </c>
      <c r="C269" s="245">
        <f t="shared" si="34"/>
        <v>5</v>
      </c>
      <c r="D269" s="245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45"/>
    </row>
    <row r="270" spans="1:21">
      <c r="A270" t="s">
        <v>233</v>
      </c>
      <c r="B270" s="245">
        <f t="shared" si="33"/>
        <v>40</v>
      </c>
      <c r="C270" s="245">
        <f t="shared" si="34"/>
        <v>6</v>
      </c>
      <c r="D270" s="245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45"/>
    </row>
    <row r="271" spans="1:21">
      <c r="A271" t="s">
        <v>233</v>
      </c>
      <c r="B271" s="245">
        <f t="shared" si="33"/>
        <v>40</v>
      </c>
      <c r="C271" s="245">
        <f t="shared" si="34"/>
        <v>7</v>
      </c>
      <c r="D271" s="245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45"/>
    </row>
    <row r="272" spans="1:21">
      <c r="A272" t="s">
        <v>233</v>
      </c>
      <c r="B272" s="245">
        <f t="shared" si="33"/>
        <v>40</v>
      </c>
      <c r="C272" s="245">
        <f t="shared" si="34"/>
        <v>8</v>
      </c>
      <c r="D272" s="245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45"/>
    </row>
    <row r="273" spans="1:21">
      <c r="A273" t="s">
        <v>233</v>
      </c>
      <c r="B273" s="245">
        <f t="shared" si="33"/>
        <v>40</v>
      </c>
      <c r="C273" s="245">
        <f t="shared" si="34"/>
        <v>10</v>
      </c>
      <c r="D273" s="245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45"/>
    </row>
    <row r="274" spans="1:21">
      <c r="A274" t="s">
        <v>233</v>
      </c>
      <c r="B274" s="245">
        <f t="shared" si="33"/>
        <v>40</v>
      </c>
      <c r="C274" s="245">
        <f t="shared" si="34"/>
        <v>12</v>
      </c>
      <c r="D274" s="245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45"/>
    </row>
    <row r="275" spans="1:21">
      <c r="A275" t="s">
        <v>233</v>
      </c>
      <c r="B275" s="245">
        <f t="shared" si="33"/>
        <v>40</v>
      </c>
      <c r="C275" s="245">
        <f t="shared" si="34"/>
        <v>14</v>
      </c>
      <c r="D275" s="245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45"/>
    </row>
    <row r="276" spans="1:21">
      <c r="A276" t="s">
        <v>233</v>
      </c>
      <c r="B276" s="245">
        <f t="shared" si="33"/>
        <v>40</v>
      </c>
      <c r="C276" s="245">
        <f t="shared" si="34"/>
        <v>15</v>
      </c>
      <c r="D276" s="245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45"/>
    </row>
    <row r="277" spans="1:21">
      <c r="A277" t="s">
        <v>233</v>
      </c>
      <c r="B277" s="245">
        <f t="shared" si="33"/>
        <v>40</v>
      </c>
      <c r="C277" s="245">
        <f t="shared" si="34"/>
        <v>16</v>
      </c>
      <c r="D277" s="245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45"/>
    </row>
    <row r="278" spans="1:21">
      <c r="A278" t="s">
        <v>233</v>
      </c>
      <c r="B278" s="245">
        <f t="shared" si="33"/>
        <v>40</v>
      </c>
      <c r="C278" s="245">
        <f t="shared" si="34"/>
        <v>18</v>
      </c>
      <c r="D278" s="245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45"/>
    </row>
    <row r="279" spans="1:21">
      <c r="A279" t="s">
        <v>233</v>
      </c>
      <c r="B279" s="245">
        <f t="shared" si="33"/>
        <v>40</v>
      </c>
      <c r="C279" s="245">
        <f t="shared" si="34"/>
        <v>20</v>
      </c>
      <c r="D279" s="245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45"/>
    </row>
    <row r="280" spans="1:21">
      <c r="A280" t="s">
        <v>233</v>
      </c>
      <c r="B280" s="245">
        <f t="shared" si="33"/>
        <v>40</v>
      </c>
      <c r="C280" s="245">
        <f t="shared" si="34"/>
        <v>22</v>
      </c>
      <c r="D280" s="245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45"/>
    </row>
    <row r="281" spans="1:21">
      <c r="A281" t="s">
        <v>233</v>
      </c>
      <c r="B281" s="245">
        <f t="shared" si="33"/>
        <v>40</v>
      </c>
      <c r="C281" s="245">
        <f t="shared" si="34"/>
        <v>25</v>
      </c>
      <c r="D281" s="245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45"/>
    </row>
    <row r="282" spans="1:21">
      <c r="A282" t="s">
        <v>233</v>
      </c>
      <c r="B282" s="245">
        <f t="shared" si="33"/>
        <v>40</v>
      </c>
      <c r="C282" s="245">
        <f t="shared" si="34"/>
        <v>30</v>
      </c>
      <c r="D282" s="245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45"/>
    </row>
    <row r="283" spans="1:21">
      <c r="A283" t="s">
        <v>233</v>
      </c>
      <c r="B283" s="245">
        <f t="shared" si="33"/>
        <v>45</v>
      </c>
      <c r="C283" s="245">
        <f t="shared" si="34"/>
        <v>3</v>
      </c>
      <c r="D283" s="245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45"/>
    </row>
    <row r="284" spans="1:21">
      <c r="A284" t="s">
        <v>233</v>
      </c>
      <c r="B284" s="245">
        <f t="shared" si="33"/>
        <v>45</v>
      </c>
      <c r="C284" s="245">
        <f t="shared" si="34"/>
        <v>4</v>
      </c>
      <c r="D284" s="245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45"/>
    </row>
    <row r="285" spans="1:21">
      <c r="A285" t="s">
        <v>233</v>
      </c>
      <c r="B285" s="245">
        <f t="shared" si="33"/>
        <v>45</v>
      </c>
      <c r="C285" s="245">
        <f t="shared" si="34"/>
        <v>5</v>
      </c>
      <c r="D285" s="245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45"/>
    </row>
    <row r="286" spans="1:21">
      <c r="A286" t="s">
        <v>233</v>
      </c>
      <c r="B286" s="245">
        <f t="shared" si="33"/>
        <v>45</v>
      </c>
      <c r="C286" s="245">
        <f t="shared" si="34"/>
        <v>6</v>
      </c>
      <c r="D286" s="245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45"/>
    </row>
    <row r="287" spans="1:21">
      <c r="A287" t="s">
        <v>233</v>
      </c>
      <c r="B287" s="245">
        <f t="shared" si="33"/>
        <v>45</v>
      </c>
      <c r="C287" s="245">
        <f t="shared" si="34"/>
        <v>7</v>
      </c>
      <c r="D287" s="245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45"/>
    </row>
    <row r="288" spans="1:21">
      <c r="A288" t="s">
        <v>233</v>
      </c>
      <c r="B288" s="245">
        <f t="shared" si="33"/>
        <v>45</v>
      </c>
      <c r="C288" s="245">
        <f t="shared" si="34"/>
        <v>8</v>
      </c>
      <c r="D288" s="245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45"/>
    </row>
    <row r="289" spans="1:21">
      <c r="A289" t="s">
        <v>233</v>
      </c>
      <c r="B289" s="245">
        <f t="shared" si="33"/>
        <v>45</v>
      </c>
      <c r="C289" s="245">
        <f t="shared" si="34"/>
        <v>10</v>
      </c>
      <c r="D289" s="245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45"/>
    </row>
    <row r="290" spans="1:21">
      <c r="A290" t="s">
        <v>233</v>
      </c>
      <c r="B290" s="245">
        <f t="shared" si="33"/>
        <v>45</v>
      </c>
      <c r="C290" s="245">
        <f t="shared" si="34"/>
        <v>12</v>
      </c>
      <c r="D290" s="245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45"/>
    </row>
    <row r="291" spans="1:21">
      <c r="A291" t="s">
        <v>233</v>
      </c>
      <c r="B291" s="245">
        <f t="shared" si="33"/>
        <v>45</v>
      </c>
      <c r="C291" s="245">
        <f t="shared" si="34"/>
        <v>14</v>
      </c>
      <c r="D291" s="245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45"/>
    </row>
    <row r="292" spans="1:21">
      <c r="A292" t="s">
        <v>233</v>
      </c>
      <c r="B292" s="245">
        <f t="shared" si="33"/>
        <v>45</v>
      </c>
      <c r="C292" s="245">
        <f t="shared" si="34"/>
        <v>15</v>
      </c>
      <c r="D292" s="245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45"/>
    </row>
    <row r="293" spans="1:21">
      <c r="A293" t="s">
        <v>233</v>
      </c>
      <c r="B293" s="245">
        <f t="shared" si="33"/>
        <v>45</v>
      </c>
      <c r="C293" s="245">
        <f t="shared" si="34"/>
        <v>16</v>
      </c>
      <c r="D293" s="245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45"/>
    </row>
    <row r="294" spans="1:21">
      <c r="A294" t="s">
        <v>233</v>
      </c>
      <c r="B294" s="245">
        <f t="shared" si="33"/>
        <v>45</v>
      </c>
      <c r="C294" s="245">
        <f t="shared" si="34"/>
        <v>18</v>
      </c>
      <c r="D294" s="245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45"/>
    </row>
    <row r="295" spans="1:21">
      <c r="A295" t="s">
        <v>233</v>
      </c>
      <c r="B295" s="245">
        <f t="shared" si="33"/>
        <v>45</v>
      </c>
      <c r="C295" s="245">
        <f t="shared" si="34"/>
        <v>20</v>
      </c>
      <c r="D295" s="245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45"/>
    </row>
    <row r="296" spans="1:21">
      <c r="A296" t="s">
        <v>233</v>
      </c>
      <c r="B296" s="245">
        <f t="shared" si="33"/>
        <v>45</v>
      </c>
      <c r="C296" s="245">
        <f t="shared" si="34"/>
        <v>22</v>
      </c>
      <c r="D296" s="245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45"/>
    </row>
    <row r="297" spans="1:21">
      <c r="A297" t="s">
        <v>233</v>
      </c>
      <c r="B297" s="245">
        <f t="shared" si="33"/>
        <v>45</v>
      </c>
      <c r="C297" s="245">
        <f t="shared" si="34"/>
        <v>25</v>
      </c>
      <c r="D297" s="245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45"/>
    </row>
    <row r="298" spans="1:21">
      <c r="A298" t="s">
        <v>233</v>
      </c>
      <c r="B298" s="245">
        <f t="shared" si="33"/>
        <v>45</v>
      </c>
      <c r="C298" s="245">
        <f t="shared" si="34"/>
        <v>30</v>
      </c>
      <c r="D298" s="245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45"/>
    </row>
    <row r="299" spans="1:21">
      <c r="A299" t="s">
        <v>233</v>
      </c>
      <c r="B299" s="245">
        <f t="shared" si="33"/>
        <v>50</v>
      </c>
      <c r="C299" s="245">
        <f t="shared" si="34"/>
        <v>3</v>
      </c>
      <c r="D299" s="245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45"/>
    </row>
    <row r="300" spans="1:21">
      <c r="A300" t="s">
        <v>233</v>
      </c>
      <c r="B300" s="245">
        <f t="shared" si="33"/>
        <v>50</v>
      </c>
      <c r="C300" s="245">
        <f t="shared" si="34"/>
        <v>4</v>
      </c>
      <c r="D300" s="245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45"/>
    </row>
    <row r="301" spans="1:21">
      <c r="A301" t="s">
        <v>233</v>
      </c>
      <c r="B301" s="245">
        <f t="shared" si="33"/>
        <v>50</v>
      </c>
      <c r="C301" s="245">
        <f t="shared" si="34"/>
        <v>5</v>
      </c>
      <c r="D301" s="245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45"/>
    </row>
    <row r="302" spans="1:21">
      <c r="A302" t="s">
        <v>233</v>
      </c>
      <c r="B302" s="245">
        <f t="shared" si="33"/>
        <v>50</v>
      </c>
      <c r="C302" s="245">
        <f t="shared" si="34"/>
        <v>6</v>
      </c>
      <c r="D302" s="245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45"/>
    </row>
    <row r="303" spans="1:21">
      <c r="A303" t="s">
        <v>233</v>
      </c>
      <c r="B303" s="245">
        <f t="shared" si="33"/>
        <v>50</v>
      </c>
      <c r="C303" s="245">
        <f t="shared" si="34"/>
        <v>7</v>
      </c>
      <c r="D303" s="245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45"/>
    </row>
    <row r="304" spans="1:21">
      <c r="A304" t="s">
        <v>233</v>
      </c>
      <c r="B304" s="245">
        <f t="shared" ref="B304:B367" si="40">SPLITME($E304,0,"*","Plat")</f>
        <v>50</v>
      </c>
      <c r="C304" s="245">
        <f t="shared" ref="C304:C367" si="41">SPLITME($E304,1,"*","Plat")</f>
        <v>8</v>
      </c>
      <c r="D304" s="245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45"/>
    </row>
    <row r="305" spans="1:21">
      <c r="A305" t="s">
        <v>233</v>
      </c>
      <c r="B305" s="245">
        <f t="shared" si="40"/>
        <v>50</v>
      </c>
      <c r="C305" s="245">
        <f t="shared" si="41"/>
        <v>10</v>
      </c>
      <c r="D305" s="245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45"/>
    </row>
    <row r="306" spans="1:21">
      <c r="A306" t="s">
        <v>233</v>
      </c>
      <c r="B306" s="245">
        <f t="shared" si="40"/>
        <v>50</v>
      </c>
      <c r="C306" s="245">
        <f t="shared" si="41"/>
        <v>12</v>
      </c>
      <c r="D306" s="245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45"/>
    </row>
    <row r="307" spans="1:21">
      <c r="A307" t="s">
        <v>233</v>
      </c>
      <c r="B307" s="245">
        <f t="shared" si="40"/>
        <v>50</v>
      </c>
      <c r="C307" s="245">
        <f t="shared" si="41"/>
        <v>14</v>
      </c>
      <c r="D307" s="245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45"/>
    </row>
    <row r="308" spans="1:21">
      <c r="A308" t="s">
        <v>233</v>
      </c>
      <c r="B308" s="245">
        <f t="shared" si="40"/>
        <v>50</v>
      </c>
      <c r="C308" s="245">
        <f t="shared" si="41"/>
        <v>15</v>
      </c>
      <c r="D308" s="245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45"/>
    </row>
    <row r="309" spans="1:21">
      <c r="A309" t="s">
        <v>233</v>
      </c>
      <c r="B309" s="245">
        <f t="shared" si="40"/>
        <v>50</v>
      </c>
      <c r="C309" s="245">
        <f t="shared" si="41"/>
        <v>16</v>
      </c>
      <c r="D309" s="245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45"/>
    </row>
    <row r="310" spans="1:21">
      <c r="A310" t="s">
        <v>233</v>
      </c>
      <c r="B310" s="245">
        <f t="shared" si="40"/>
        <v>50</v>
      </c>
      <c r="C310" s="245">
        <f t="shared" si="41"/>
        <v>18</v>
      </c>
      <c r="D310" s="245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45"/>
    </row>
    <row r="311" spans="1:21">
      <c r="A311" t="s">
        <v>233</v>
      </c>
      <c r="B311" s="245">
        <f t="shared" si="40"/>
        <v>50</v>
      </c>
      <c r="C311" s="245">
        <f t="shared" si="41"/>
        <v>20</v>
      </c>
      <c r="D311" s="245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45"/>
    </row>
    <row r="312" spans="1:21">
      <c r="A312" t="s">
        <v>233</v>
      </c>
      <c r="B312" s="245">
        <f t="shared" si="40"/>
        <v>50</v>
      </c>
      <c r="C312" s="245">
        <f t="shared" si="41"/>
        <v>22</v>
      </c>
      <c r="D312" s="245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45"/>
    </row>
    <row r="313" spans="1:21">
      <c r="A313" t="s">
        <v>233</v>
      </c>
      <c r="B313" s="245">
        <f t="shared" si="40"/>
        <v>50</v>
      </c>
      <c r="C313" s="245">
        <f t="shared" si="41"/>
        <v>25</v>
      </c>
      <c r="D313" s="245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45"/>
    </row>
    <row r="314" spans="1:21">
      <c r="A314" t="s">
        <v>233</v>
      </c>
      <c r="B314" s="245">
        <f t="shared" si="40"/>
        <v>50</v>
      </c>
      <c r="C314" s="245">
        <f t="shared" si="41"/>
        <v>30</v>
      </c>
      <c r="D314" s="245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45"/>
    </row>
    <row r="315" spans="1:21">
      <c r="A315" t="s">
        <v>233</v>
      </c>
      <c r="B315" s="245">
        <f t="shared" si="40"/>
        <v>50</v>
      </c>
      <c r="C315" s="245">
        <f t="shared" si="41"/>
        <v>35</v>
      </c>
      <c r="D315" s="245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45"/>
    </row>
    <row r="316" spans="1:21">
      <c r="A316" t="s">
        <v>233</v>
      </c>
      <c r="B316" s="245">
        <f t="shared" si="40"/>
        <v>50</v>
      </c>
      <c r="C316" s="245">
        <f t="shared" si="41"/>
        <v>40</v>
      </c>
      <c r="D316" s="245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45"/>
    </row>
    <row r="317" spans="1:21">
      <c r="A317" t="s">
        <v>233</v>
      </c>
      <c r="B317" s="245">
        <f t="shared" si="40"/>
        <v>50</v>
      </c>
      <c r="C317" s="245">
        <f t="shared" si="41"/>
        <v>50</v>
      </c>
      <c r="D317" s="245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45"/>
    </row>
    <row r="318" spans="1:21">
      <c r="A318" t="s">
        <v>233</v>
      </c>
      <c r="B318" s="245">
        <f t="shared" si="40"/>
        <v>60</v>
      </c>
      <c r="C318" s="245">
        <f t="shared" si="41"/>
        <v>3</v>
      </c>
      <c r="D318" s="245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45"/>
    </row>
    <row r="319" spans="1:21">
      <c r="A319" t="s">
        <v>233</v>
      </c>
      <c r="B319" s="245">
        <f t="shared" si="40"/>
        <v>60</v>
      </c>
      <c r="C319" s="245">
        <f t="shared" si="41"/>
        <v>4</v>
      </c>
      <c r="D319" s="245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45"/>
    </row>
    <row r="320" spans="1:21">
      <c r="A320" t="s">
        <v>233</v>
      </c>
      <c r="B320" s="245">
        <f t="shared" si="40"/>
        <v>60</v>
      </c>
      <c r="C320" s="245">
        <f t="shared" si="41"/>
        <v>5</v>
      </c>
      <c r="D320" s="245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45"/>
    </row>
    <row r="321" spans="1:21">
      <c r="A321" t="s">
        <v>233</v>
      </c>
      <c r="B321" s="245">
        <f t="shared" si="40"/>
        <v>60</v>
      </c>
      <c r="C321" s="245">
        <f t="shared" si="41"/>
        <v>6</v>
      </c>
      <c r="D321" s="245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45"/>
    </row>
    <row r="322" spans="1:21">
      <c r="A322" t="s">
        <v>233</v>
      </c>
      <c r="B322" s="245">
        <f t="shared" si="40"/>
        <v>60</v>
      </c>
      <c r="C322" s="245">
        <f t="shared" si="41"/>
        <v>7</v>
      </c>
      <c r="D322" s="245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45"/>
    </row>
    <row r="323" spans="1:21">
      <c r="A323" t="s">
        <v>233</v>
      </c>
      <c r="B323" s="245">
        <f t="shared" si="40"/>
        <v>60</v>
      </c>
      <c r="C323" s="245">
        <f t="shared" si="41"/>
        <v>8</v>
      </c>
      <c r="D323" s="245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45"/>
    </row>
    <row r="324" spans="1:21">
      <c r="A324" t="s">
        <v>233</v>
      </c>
      <c r="B324" s="245">
        <f t="shared" si="40"/>
        <v>60</v>
      </c>
      <c r="C324" s="245">
        <f t="shared" si="41"/>
        <v>10</v>
      </c>
      <c r="D324" s="245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45"/>
    </row>
    <row r="325" spans="1:21">
      <c r="A325" t="s">
        <v>233</v>
      </c>
      <c r="B325" s="245">
        <f t="shared" si="40"/>
        <v>60</v>
      </c>
      <c r="C325" s="245">
        <f t="shared" si="41"/>
        <v>12</v>
      </c>
      <c r="D325" s="245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45"/>
    </row>
    <row r="326" spans="1:21">
      <c r="A326" t="s">
        <v>233</v>
      </c>
      <c r="B326" s="245">
        <f t="shared" si="40"/>
        <v>60</v>
      </c>
      <c r="C326" s="245">
        <f t="shared" si="41"/>
        <v>14</v>
      </c>
      <c r="D326" s="245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45"/>
    </row>
    <row r="327" spans="1:21">
      <c r="A327" t="s">
        <v>233</v>
      </c>
      <c r="B327" s="245">
        <f t="shared" si="40"/>
        <v>60</v>
      </c>
      <c r="C327" s="245">
        <f t="shared" si="41"/>
        <v>15</v>
      </c>
      <c r="D327" s="245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45"/>
    </row>
    <row r="328" spans="1:21">
      <c r="A328" t="s">
        <v>233</v>
      </c>
      <c r="B328" s="245">
        <f t="shared" si="40"/>
        <v>60</v>
      </c>
      <c r="C328" s="245">
        <f t="shared" si="41"/>
        <v>16</v>
      </c>
      <c r="D328" s="245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45"/>
    </row>
    <row r="329" spans="1:21">
      <c r="A329" t="s">
        <v>233</v>
      </c>
      <c r="B329" s="245">
        <f t="shared" si="40"/>
        <v>60</v>
      </c>
      <c r="C329" s="245">
        <f t="shared" si="41"/>
        <v>18</v>
      </c>
      <c r="D329" s="245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45"/>
    </row>
    <row r="330" spans="1:21">
      <c r="A330" t="s">
        <v>233</v>
      </c>
      <c r="B330" s="245">
        <f t="shared" si="40"/>
        <v>60</v>
      </c>
      <c r="C330" s="245">
        <f t="shared" si="41"/>
        <v>20</v>
      </c>
      <c r="D330" s="245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45"/>
    </row>
    <row r="331" spans="1:21">
      <c r="A331" t="s">
        <v>233</v>
      </c>
      <c r="B331" s="245">
        <f t="shared" si="40"/>
        <v>60</v>
      </c>
      <c r="C331" s="245">
        <f t="shared" si="41"/>
        <v>22</v>
      </c>
      <c r="D331" s="245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45"/>
    </row>
    <row r="332" spans="1:21">
      <c r="A332" t="s">
        <v>233</v>
      </c>
      <c r="B332" s="245">
        <f t="shared" si="40"/>
        <v>60</v>
      </c>
      <c r="C332" s="245">
        <f t="shared" si="41"/>
        <v>25</v>
      </c>
      <c r="D332" s="245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45"/>
    </row>
    <row r="333" spans="1:21">
      <c r="A333" t="s">
        <v>233</v>
      </c>
      <c r="B333" s="245">
        <f t="shared" si="40"/>
        <v>60</v>
      </c>
      <c r="C333" s="245">
        <f t="shared" si="41"/>
        <v>30</v>
      </c>
      <c r="D333" s="245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45"/>
    </row>
    <row r="334" spans="1:21">
      <c r="A334" t="s">
        <v>233</v>
      </c>
      <c r="B334" s="245">
        <f t="shared" si="40"/>
        <v>60</v>
      </c>
      <c r="C334" s="245">
        <f t="shared" si="41"/>
        <v>35</v>
      </c>
      <c r="D334" s="245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45"/>
    </row>
    <row r="335" spans="1:21">
      <c r="A335" t="s">
        <v>233</v>
      </c>
      <c r="B335" s="245">
        <f t="shared" si="40"/>
        <v>60</v>
      </c>
      <c r="C335" s="245">
        <f t="shared" si="41"/>
        <v>40</v>
      </c>
      <c r="D335" s="245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45"/>
    </row>
    <row r="336" spans="1:21">
      <c r="A336" t="s">
        <v>233</v>
      </c>
      <c r="B336" s="245">
        <f t="shared" si="40"/>
        <v>60</v>
      </c>
      <c r="C336" s="245">
        <f t="shared" si="41"/>
        <v>50</v>
      </c>
      <c r="D336" s="245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45"/>
    </row>
    <row r="337" spans="1:21">
      <c r="A337" t="s">
        <v>233</v>
      </c>
      <c r="B337" s="245">
        <f t="shared" si="40"/>
        <v>70</v>
      </c>
      <c r="C337" s="245">
        <f t="shared" si="41"/>
        <v>3</v>
      </c>
      <c r="D337" s="245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45"/>
    </row>
    <row r="338" spans="1:21">
      <c r="A338" t="s">
        <v>233</v>
      </c>
      <c r="B338" s="245">
        <f t="shared" si="40"/>
        <v>70</v>
      </c>
      <c r="C338" s="245">
        <f t="shared" si="41"/>
        <v>4</v>
      </c>
      <c r="D338" s="245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45"/>
    </row>
    <row r="339" spans="1:21">
      <c r="A339" t="s">
        <v>233</v>
      </c>
      <c r="B339" s="245">
        <f t="shared" si="40"/>
        <v>70</v>
      </c>
      <c r="C339" s="245">
        <f t="shared" si="41"/>
        <v>5</v>
      </c>
      <c r="D339" s="245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45"/>
    </row>
    <row r="340" spans="1:21">
      <c r="A340" t="s">
        <v>233</v>
      </c>
      <c r="B340" s="245">
        <f t="shared" si="40"/>
        <v>70</v>
      </c>
      <c r="C340" s="245">
        <f t="shared" si="41"/>
        <v>6</v>
      </c>
      <c r="D340" s="245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45"/>
    </row>
    <row r="341" spans="1:21">
      <c r="A341" t="s">
        <v>233</v>
      </c>
      <c r="B341" s="245">
        <f t="shared" si="40"/>
        <v>70</v>
      </c>
      <c r="C341" s="245">
        <f t="shared" si="41"/>
        <v>7</v>
      </c>
      <c r="D341" s="245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45"/>
    </row>
    <row r="342" spans="1:21">
      <c r="A342" t="s">
        <v>233</v>
      </c>
      <c r="B342" s="245">
        <f t="shared" si="40"/>
        <v>70</v>
      </c>
      <c r="C342" s="245">
        <f t="shared" si="41"/>
        <v>8</v>
      </c>
      <c r="D342" s="245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45"/>
    </row>
    <row r="343" spans="1:21">
      <c r="A343" t="s">
        <v>233</v>
      </c>
      <c r="B343" s="245">
        <f t="shared" si="40"/>
        <v>70</v>
      </c>
      <c r="C343" s="245">
        <f t="shared" si="41"/>
        <v>10</v>
      </c>
      <c r="D343" s="245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45"/>
    </row>
    <row r="344" spans="1:21">
      <c r="A344" t="s">
        <v>233</v>
      </c>
      <c r="B344" s="245">
        <f t="shared" si="40"/>
        <v>70</v>
      </c>
      <c r="C344" s="245">
        <f t="shared" si="41"/>
        <v>12</v>
      </c>
      <c r="D344" s="245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45"/>
    </row>
    <row r="345" spans="1:21">
      <c r="A345" t="s">
        <v>233</v>
      </c>
      <c r="B345" s="245">
        <f t="shared" si="40"/>
        <v>70</v>
      </c>
      <c r="C345" s="245">
        <f t="shared" si="41"/>
        <v>14</v>
      </c>
      <c r="D345" s="245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45"/>
    </row>
    <row r="346" spans="1:21">
      <c r="A346" t="s">
        <v>233</v>
      </c>
      <c r="B346" s="245">
        <f t="shared" si="40"/>
        <v>70</v>
      </c>
      <c r="C346" s="245">
        <f t="shared" si="41"/>
        <v>15</v>
      </c>
      <c r="D346" s="245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45"/>
    </row>
    <row r="347" spans="1:21">
      <c r="A347" t="s">
        <v>233</v>
      </c>
      <c r="B347" s="245">
        <f t="shared" si="40"/>
        <v>70</v>
      </c>
      <c r="C347" s="245">
        <f t="shared" si="41"/>
        <v>16</v>
      </c>
      <c r="D347" s="245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45"/>
    </row>
    <row r="348" spans="1:21">
      <c r="A348" t="s">
        <v>233</v>
      </c>
      <c r="B348" s="245">
        <f t="shared" si="40"/>
        <v>70</v>
      </c>
      <c r="C348" s="245">
        <f t="shared" si="41"/>
        <v>18</v>
      </c>
      <c r="D348" s="245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45"/>
    </row>
    <row r="349" spans="1:21">
      <c r="A349" t="s">
        <v>233</v>
      </c>
      <c r="B349" s="245">
        <f t="shared" si="40"/>
        <v>70</v>
      </c>
      <c r="C349" s="245">
        <f t="shared" si="41"/>
        <v>20</v>
      </c>
      <c r="D349" s="245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45"/>
    </row>
    <row r="350" spans="1:21">
      <c r="A350" t="s">
        <v>233</v>
      </c>
      <c r="B350" s="245">
        <f t="shared" si="40"/>
        <v>70</v>
      </c>
      <c r="C350" s="245">
        <f t="shared" si="41"/>
        <v>22</v>
      </c>
      <c r="D350" s="245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45"/>
    </row>
    <row r="351" spans="1:21">
      <c r="A351" t="s">
        <v>233</v>
      </c>
      <c r="B351" s="245">
        <f t="shared" si="40"/>
        <v>70</v>
      </c>
      <c r="C351" s="245">
        <f t="shared" si="41"/>
        <v>25</v>
      </c>
      <c r="D351" s="245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45"/>
    </row>
    <row r="352" spans="1:21">
      <c r="A352" t="s">
        <v>233</v>
      </c>
      <c r="B352" s="245">
        <f t="shared" si="40"/>
        <v>70</v>
      </c>
      <c r="C352" s="245">
        <f t="shared" si="41"/>
        <v>30</v>
      </c>
      <c r="D352" s="245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45"/>
    </row>
    <row r="353" spans="1:21">
      <c r="A353" t="s">
        <v>233</v>
      </c>
      <c r="B353" s="245">
        <f t="shared" si="40"/>
        <v>70</v>
      </c>
      <c r="C353" s="245">
        <f t="shared" si="41"/>
        <v>35</v>
      </c>
      <c r="D353" s="245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45"/>
    </row>
    <row r="354" spans="1:21">
      <c r="A354" t="s">
        <v>233</v>
      </c>
      <c r="B354" s="245">
        <f t="shared" si="40"/>
        <v>70</v>
      </c>
      <c r="C354" s="245">
        <f t="shared" si="41"/>
        <v>40</v>
      </c>
      <c r="D354" s="245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45"/>
    </row>
    <row r="355" spans="1:21">
      <c r="A355" t="s">
        <v>233</v>
      </c>
      <c r="B355" s="245">
        <f t="shared" si="40"/>
        <v>70</v>
      </c>
      <c r="C355" s="245">
        <f t="shared" si="41"/>
        <v>50</v>
      </c>
      <c r="D355" s="245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45"/>
    </row>
    <row r="356" spans="1:21">
      <c r="A356" t="s">
        <v>233</v>
      </c>
      <c r="B356" s="245">
        <f t="shared" si="40"/>
        <v>80</v>
      </c>
      <c r="C356" s="245">
        <f t="shared" si="41"/>
        <v>3</v>
      </c>
      <c r="D356" s="245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45"/>
    </row>
    <row r="357" spans="1:21">
      <c r="A357" t="s">
        <v>233</v>
      </c>
      <c r="B357" s="245">
        <f t="shared" si="40"/>
        <v>80</v>
      </c>
      <c r="C357" s="245">
        <f t="shared" si="41"/>
        <v>4</v>
      </c>
      <c r="D357" s="245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45"/>
    </row>
    <row r="358" spans="1:21">
      <c r="A358" t="s">
        <v>233</v>
      </c>
      <c r="B358" s="245">
        <f t="shared" si="40"/>
        <v>80</v>
      </c>
      <c r="C358" s="245">
        <f t="shared" si="41"/>
        <v>5</v>
      </c>
      <c r="D358" s="245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45"/>
    </row>
    <row r="359" spans="1:21">
      <c r="A359" t="s">
        <v>233</v>
      </c>
      <c r="B359" s="245">
        <f t="shared" si="40"/>
        <v>80</v>
      </c>
      <c r="C359" s="245">
        <f t="shared" si="41"/>
        <v>6</v>
      </c>
      <c r="D359" s="245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45"/>
    </row>
    <row r="360" spans="1:21">
      <c r="A360" t="s">
        <v>233</v>
      </c>
      <c r="B360" s="245">
        <f t="shared" si="40"/>
        <v>80</v>
      </c>
      <c r="C360" s="245">
        <f t="shared" si="41"/>
        <v>7</v>
      </c>
      <c r="D360" s="245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45"/>
    </row>
    <row r="361" spans="1:21">
      <c r="A361" t="s">
        <v>233</v>
      </c>
      <c r="B361" s="245">
        <f t="shared" si="40"/>
        <v>80</v>
      </c>
      <c r="C361" s="245">
        <f t="shared" si="41"/>
        <v>8</v>
      </c>
      <c r="D361" s="245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45"/>
    </row>
    <row r="362" spans="1:21">
      <c r="A362" t="s">
        <v>233</v>
      </c>
      <c r="B362" s="245">
        <f t="shared" si="40"/>
        <v>80</v>
      </c>
      <c r="C362" s="245">
        <f t="shared" si="41"/>
        <v>10</v>
      </c>
      <c r="D362" s="245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45"/>
    </row>
    <row r="363" spans="1:21">
      <c r="A363" t="s">
        <v>233</v>
      </c>
      <c r="B363" s="245">
        <f t="shared" si="40"/>
        <v>80</v>
      </c>
      <c r="C363" s="245">
        <f t="shared" si="41"/>
        <v>12</v>
      </c>
      <c r="D363" s="245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45"/>
    </row>
    <row r="364" spans="1:21">
      <c r="A364" t="s">
        <v>233</v>
      </c>
      <c r="B364" s="245">
        <f t="shared" si="40"/>
        <v>80</v>
      </c>
      <c r="C364" s="245">
        <f t="shared" si="41"/>
        <v>14</v>
      </c>
      <c r="D364" s="245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45"/>
    </row>
    <row r="365" spans="1:21">
      <c r="A365" t="s">
        <v>233</v>
      </c>
      <c r="B365" s="245">
        <f t="shared" si="40"/>
        <v>80</v>
      </c>
      <c r="C365" s="245">
        <f t="shared" si="41"/>
        <v>15</v>
      </c>
      <c r="D365" s="245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45"/>
    </row>
    <row r="366" spans="1:21">
      <c r="A366" t="s">
        <v>233</v>
      </c>
      <c r="B366" s="245">
        <f t="shared" si="40"/>
        <v>80</v>
      </c>
      <c r="C366" s="245">
        <f t="shared" si="41"/>
        <v>16</v>
      </c>
      <c r="D366" s="245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45"/>
    </row>
    <row r="367" spans="1:21">
      <c r="A367" t="s">
        <v>233</v>
      </c>
      <c r="B367" s="245">
        <f t="shared" si="40"/>
        <v>80</v>
      </c>
      <c r="C367" s="245">
        <f t="shared" si="41"/>
        <v>18</v>
      </c>
      <c r="D367" s="245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45"/>
    </row>
    <row r="368" spans="1:21">
      <c r="A368" t="s">
        <v>233</v>
      </c>
      <c r="B368" s="245">
        <f t="shared" ref="B368:B431" si="47">SPLITME($E368,0,"*","Plat")</f>
        <v>80</v>
      </c>
      <c r="C368" s="245">
        <f t="shared" ref="C368:C431" si="48">SPLITME($E368,1,"*","Plat")</f>
        <v>20</v>
      </c>
      <c r="D368" s="245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45"/>
    </row>
    <row r="369" spans="1:21">
      <c r="A369" t="s">
        <v>233</v>
      </c>
      <c r="B369" s="245">
        <f t="shared" si="47"/>
        <v>80</v>
      </c>
      <c r="C369" s="245">
        <f t="shared" si="48"/>
        <v>22</v>
      </c>
      <c r="D369" s="245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45"/>
    </row>
    <row r="370" spans="1:21">
      <c r="A370" t="s">
        <v>233</v>
      </c>
      <c r="B370" s="245">
        <f t="shared" si="47"/>
        <v>80</v>
      </c>
      <c r="C370" s="245">
        <f t="shared" si="48"/>
        <v>25</v>
      </c>
      <c r="D370" s="245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45"/>
    </row>
    <row r="371" spans="1:21">
      <c r="A371" t="s">
        <v>233</v>
      </c>
      <c r="B371" s="245">
        <f t="shared" si="47"/>
        <v>80</v>
      </c>
      <c r="C371" s="245">
        <f t="shared" si="48"/>
        <v>30</v>
      </c>
      <c r="D371" s="245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45"/>
    </row>
    <row r="372" spans="1:21">
      <c r="A372" t="s">
        <v>233</v>
      </c>
      <c r="B372" s="245">
        <f t="shared" si="47"/>
        <v>80</v>
      </c>
      <c r="C372" s="245">
        <f t="shared" si="48"/>
        <v>35</v>
      </c>
      <c r="D372" s="245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45"/>
    </row>
    <row r="373" spans="1:21">
      <c r="A373" t="s">
        <v>233</v>
      </c>
      <c r="B373" s="245">
        <f t="shared" si="47"/>
        <v>80</v>
      </c>
      <c r="C373" s="245">
        <f t="shared" si="48"/>
        <v>40</v>
      </c>
      <c r="D373" s="245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45"/>
    </row>
    <row r="374" spans="1:21">
      <c r="A374" t="s">
        <v>233</v>
      </c>
      <c r="B374" s="245">
        <f t="shared" si="47"/>
        <v>80</v>
      </c>
      <c r="C374" s="245">
        <f t="shared" si="48"/>
        <v>50</v>
      </c>
      <c r="D374" s="245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45"/>
    </row>
    <row r="375" spans="1:21">
      <c r="A375" t="s">
        <v>233</v>
      </c>
      <c r="B375" s="245">
        <f t="shared" si="47"/>
        <v>90</v>
      </c>
      <c r="C375" s="245">
        <f t="shared" si="48"/>
        <v>3</v>
      </c>
      <c r="D375" s="245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45"/>
    </row>
    <row r="376" spans="1:21">
      <c r="A376" t="s">
        <v>233</v>
      </c>
      <c r="B376" s="245">
        <f t="shared" si="47"/>
        <v>90</v>
      </c>
      <c r="C376" s="245">
        <f t="shared" si="48"/>
        <v>4</v>
      </c>
      <c r="D376" s="245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45"/>
    </row>
    <row r="377" spans="1:21">
      <c r="A377" t="s">
        <v>233</v>
      </c>
      <c r="B377" s="245">
        <f t="shared" si="47"/>
        <v>90</v>
      </c>
      <c r="C377" s="245">
        <f t="shared" si="48"/>
        <v>5</v>
      </c>
      <c r="D377" s="245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45"/>
    </row>
    <row r="378" spans="1:21">
      <c r="A378" t="s">
        <v>233</v>
      </c>
      <c r="B378" s="245">
        <f t="shared" si="47"/>
        <v>90</v>
      </c>
      <c r="C378" s="245">
        <f t="shared" si="48"/>
        <v>6</v>
      </c>
      <c r="D378" s="245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45"/>
    </row>
    <row r="379" spans="1:21">
      <c r="A379" t="s">
        <v>233</v>
      </c>
      <c r="B379" s="245">
        <f t="shared" si="47"/>
        <v>90</v>
      </c>
      <c r="C379" s="245">
        <f t="shared" si="48"/>
        <v>7</v>
      </c>
      <c r="D379" s="245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45"/>
    </row>
    <row r="380" spans="1:21">
      <c r="A380" t="s">
        <v>233</v>
      </c>
      <c r="B380" s="245">
        <f t="shared" si="47"/>
        <v>90</v>
      </c>
      <c r="C380" s="245">
        <f t="shared" si="48"/>
        <v>8</v>
      </c>
      <c r="D380" s="245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45"/>
    </row>
    <row r="381" spans="1:21">
      <c r="A381" t="s">
        <v>233</v>
      </c>
      <c r="B381" s="245">
        <f t="shared" si="47"/>
        <v>90</v>
      </c>
      <c r="C381" s="245">
        <f t="shared" si="48"/>
        <v>10</v>
      </c>
      <c r="D381" s="245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45"/>
    </row>
    <row r="382" spans="1:21">
      <c r="A382" t="s">
        <v>233</v>
      </c>
      <c r="B382" s="245">
        <f t="shared" si="47"/>
        <v>90</v>
      </c>
      <c r="C382" s="245">
        <f t="shared" si="48"/>
        <v>12</v>
      </c>
      <c r="D382" s="245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45"/>
    </row>
    <row r="383" spans="1:21">
      <c r="A383" t="s">
        <v>233</v>
      </c>
      <c r="B383" s="245">
        <f t="shared" si="47"/>
        <v>90</v>
      </c>
      <c r="C383" s="245">
        <f t="shared" si="48"/>
        <v>14</v>
      </c>
      <c r="D383" s="245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45"/>
    </row>
    <row r="384" spans="1:21">
      <c r="A384" t="s">
        <v>233</v>
      </c>
      <c r="B384" s="245">
        <f t="shared" si="47"/>
        <v>90</v>
      </c>
      <c r="C384" s="245">
        <f t="shared" si="48"/>
        <v>15</v>
      </c>
      <c r="D384" s="245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45"/>
    </row>
    <row r="385" spans="1:21">
      <c r="A385" t="s">
        <v>233</v>
      </c>
      <c r="B385" s="245">
        <f t="shared" si="47"/>
        <v>90</v>
      </c>
      <c r="C385" s="245">
        <f t="shared" si="48"/>
        <v>16</v>
      </c>
      <c r="D385" s="245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45"/>
    </row>
    <row r="386" spans="1:21">
      <c r="A386" t="s">
        <v>233</v>
      </c>
      <c r="B386" s="245">
        <f t="shared" si="47"/>
        <v>90</v>
      </c>
      <c r="C386" s="245">
        <f t="shared" si="48"/>
        <v>18</v>
      </c>
      <c r="D386" s="245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45"/>
    </row>
    <row r="387" spans="1:21">
      <c r="A387" t="s">
        <v>233</v>
      </c>
      <c r="B387" s="245">
        <f t="shared" si="47"/>
        <v>90</v>
      </c>
      <c r="C387" s="245">
        <f t="shared" si="48"/>
        <v>20</v>
      </c>
      <c r="D387" s="245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45"/>
    </row>
    <row r="388" spans="1:21">
      <c r="A388" t="s">
        <v>233</v>
      </c>
      <c r="B388" s="245">
        <f t="shared" si="47"/>
        <v>90</v>
      </c>
      <c r="C388" s="245">
        <f t="shared" si="48"/>
        <v>22</v>
      </c>
      <c r="D388" s="245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45"/>
    </row>
    <row r="389" spans="1:21">
      <c r="A389" t="s">
        <v>233</v>
      </c>
      <c r="B389" s="245">
        <f t="shared" si="47"/>
        <v>90</v>
      </c>
      <c r="C389" s="245">
        <f t="shared" si="48"/>
        <v>25</v>
      </c>
      <c r="D389" s="245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45"/>
    </row>
    <row r="390" spans="1:21">
      <c r="A390" t="s">
        <v>233</v>
      </c>
      <c r="B390" s="245">
        <f t="shared" si="47"/>
        <v>90</v>
      </c>
      <c r="C390" s="245">
        <f t="shared" si="48"/>
        <v>30</v>
      </c>
      <c r="D390" s="245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45"/>
    </row>
    <row r="391" spans="1:21">
      <c r="A391" t="s">
        <v>233</v>
      </c>
      <c r="B391" s="245">
        <f t="shared" si="47"/>
        <v>90</v>
      </c>
      <c r="C391" s="245">
        <f t="shared" si="48"/>
        <v>35</v>
      </c>
      <c r="D391" s="245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45"/>
    </row>
    <row r="392" spans="1:21">
      <c r="A392" t="s">
        <v>233</v>
      </c>
      <c r="B392" s="245">
        <f t="shared" si="47"/>
        <v>90</v>
      </c>
      <c r="C392" s="245">
        <f t="shared" si="48"/>
        <v>40</v>
      </c>
      <c r="D392" s="245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45"/>
    </row>
    <row r="393" spans="1:21">
      <c r="A393" t="s">
        <v>233</v>
      </c>
      <c r="B393" s="245">
        <f t="shared" si="47"/>
        <v>90</v>
      </c>
      <c r="C393" s="245">
        <f t="shared" si="48"/>
        <v>50</v>
      </c>
      <c r="D393" s="245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45"/>
    </row>
    <row r="394" spans="1:21">
      <c r="A394" t="s">
        <v>233</v>
      </c>
      <c r="B394" s="245">
        <f t="shared" si="47"/>
        <v>100</v>
      </c>
      <c r="C394" s="245">
        <f t="shared" si="48"/>
        <v>3</v>
      </c>
      <c r="D394" s="245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45"/>
    </row>
    <row r="395" spans="1:21">
      <c r="A395" t="s">
        <v>233</v>
      </c>
      <c r="B395" s="245">
        <f t="shared" si="47"/>
        <v>100</v>
      </c>
      <c r="C395" s="245">
        <f t="shared" si="48"/>
        <v>4</v>
      </c>
      <c r="D395" s="245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45"/>
    </row>
    <row r="396" spans="1:21">
      <c r="A396" t="s">
        <v>233</v>
      </c>
      <c r="B396" s="245">
        <f t="shared" si="47"/>
        <v>100</v>
      </c>
      <c r="C396" s="245">
        <f t="shared" si="48"/>
        <v>5</v>
      </c>
      <c r="D396" s="245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45"/>
    </row>
    <row r="397" spans="1:21">
      <c r="A397" t="s">
        <v>233</v>
      </c>
      <c r="B397" s="245">
        <f t="shared" si="47"/>
        <v>100</v>
      </c>
      <c r="C397" s="245">
        <f t="shared" si="48"/>
        <v>6</v>
      </c>
      <c r="D397" s="245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45"/>
    </row>
    <row r="398" spans="1:21">
      <c r="A398" t="s">
        <v>233</v>
      </c>
      <c r="B398" s="245">
        <f t="shared" si="47"/>
        <v>100</v>
      </c>
      <c r="C398" s="245">
        <f t="shared" si="48"/>
        <v>7</v>
      </c>
      <c r="D398" s="245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45"/>
    </row>
    <row r="399" spans="1:21">
      <c r="A399" t="s">
        <v>233</v>
      </c>
      <c r="B399" s="245">
        <f t="shared" si="47"/>
        <v>100</v>
      </c>
      <c r="C399" s="245">
        <f t="shared" si="48"/>
        <v>8</v>
      </c>
      <c r="D399" s="245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45"/>
    </row>
    <row r="400" spans="1:21">
      <c r="A400" t="s">
        <v>233</v>
      </c>
      <c r="B400" s="245">
        <f t="shared" si="47"/>
        <v>100</v>
      </c>
      <c r="C400" s="245">
        <f t="shared" si="48"/>
        <v>10</v>
      </c>
      <c r="D400" s="245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45"/>
    </row>
    <row r="401" spans="1:21">
      <c r="A401" t="s">
        <v>233</v>
      </c>
      <c r="B401" s="245">
        <f t="shared" si="47"/>
        <v>100</v>
      </c>
      <c r="C401" s="245">
        <f t="shared" si="48"/>
        <v>12</v>
      </c>
      <c r="D401" s="245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45"/>
    </row>
    <row r="402" spans="1:21">
      <c r="A402" t="s">
        <v>233</v>
      </c>
      <c r="B402" s="245">
        <f t="shared" si="47"/>
        <v>100</v>
      </c>
      <c r="C402" s="245">
        <f t="shared" si="48"/>
        <v>14</v>
      </c>
      <c r="D402" s="245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45"/>
    </row>
    <row r="403" spans="1:21">
      <c r="A403" t="s">
        <v>233</v>
      </c>
      <c r="B403" s="245">
        <f t="shared" si="47"/>
        <v>100</v>
      </c>
      <c r="C403" s="245">
        <f t="shared" si="48"/>
        <v>15</v>
      </c>
      <c r="D403" s="245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45"/>
    </row>
    <row r="404" spans="1:21">
      <c r="A404" t="s">
        <v>233</v>
      </c>
      <c r="B404" s="245">
        <f t="shared" si="47"/>
        <v>100</v>
      </c>
      <c r="C404" s="245">
        <f t="shared" si="48"/>
        <v>16</v>
      </c>
      <c r="D404" s="245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45"/>
    </row>
    <row r="405" spans="1:21">
      <c r="A405" t="s">
        <v>233</v>
      </c>
      <c r="B405" s="245">
        <f t="shared" si="47"/>
        <v>100</v>
      </c>
      <c r="C405" s="245">
        <f t="shared" si="48"/>
        <v>18</v>
      </c>
      <c r="D405" s="245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45"/>
    </row>
    <row r="406" spans="1:21">
      <c r="A406" t="s">
        <v>233</v>
      </c>
      <c r="B406" s="245">
        <f t="shared" si="47"/>
        <v>100</v>
      </c>
      <c r="C406" s="245">
        <f t="shared" si="48"/>
        <v>20</v>
      </c>
      <c r="D406" s="245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45"/>
    </row>
    <row r="407" spans="1:21">
      <c r="A407" t="s">
        <v>233</v>
      </c>
      <c r="B407" s="245">
        <f t="shared" si="47"/>
        <v>100</v>
      </c>
      <c r="C407" s="245">
        <f t="shared" si="48"/>
        <v>22</v>
      </c>
      <c r="D407" s="245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45"/>
    </row>
    <row r="408" spans="1:21">
      <c r="A408" t="s">
        <v>233</v>
      </c>
      <c r="B408" s="245">
        <f t="shared" si="47"/>
        <v>100</v>
      </c>
      <c r="C408" s="245">
        <f t="shared" si="48"/>
        <v>25</v>
      </c>
      <c r="D408" s="245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45"/>
    </row>
    <row r="409" spans="1:21">
      <c r="A409" t="s">
        <v>233</v>
      </c>
      <c r="B409" s="245">
        <f t="shared" si="47"/>
        <v>100</v>
      </c>
      <c r="C409" s="245">
        <f t="shared" si="48"/>
        <v>30</v>
      </c>
      <c r="D409" s="245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45"/>
    </row>
    <row r="410" spans="1:21">
      <c r="A410" t="s">
        <v>233</v>
      </c>
      <c r="B410" s="245">
        <f t="shared" si="47"/>
        <v>100</v>
      </c>
      <c r="C410" s="245">
        <f t="shared" si="48"/>
        <v>35</v>
      </c>
      <c r="D410" s="245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45"/>
    </row>
    <row r="411" spans="1:21">
      <c r="A411" t="s">
        <v>233</v>
      </c>
      <c r="B411" s="245">
        <f t="shared" si="47"/>
        <v>100</v>
      </c>
      <c r="C411" s="245">
        <f t="shared" si="48"/>
        <v>40</v>
      </c>
      <c r="D411" s="245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45"/>
    </row>
    <row r="412" spans="1:21">
      <c r="A412" t="s">
        <v>233</v>
      </c>
      <c r="B412" s="245">
        <f t="shared" si="47"/>
        <v>100</v>
      </c>
      <c r="C412" s="245">
        <f t="shared" si="48"/>
        <v>50</v>
      </c>
      <c r="D412" s="245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45"/>
    </row>
    <row r="413" spans="1:21">
      <c r="A413" t="s">
        <v>233</v>
      </c>
      <c r="B413" s="245">
        <f t="shared" si="47"/>
        <v>110</v>
      </c>
      <c r="C413" s="245">
        <f t="shared" si="48"/>
        <v>3</v>
      </c>
      <c r="D413" s="245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45"/>
    </row>
    <row r="414" spans="1:21">
      <c r="A414" t="s">
        <v>233</v>
      </c>
      <c r="B414" s="245">
        <f t="shared" si="47"/>
        <v>110</v>
      </c>
      <c r="C414" s="245">
        <f t="shared" si="48"/>
        <v>4</v>
      </c>
      <c r="D414" s="245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45"/>
    </row>
    <row r="415" spans="1:21">
      <c r="A415" t="s">
        <v>233</v>
      </c>
      <c r="B415" s="245">
        <f t="shared" si="47"/>
        <v>110</v>
      </c>
      <c r="C415" s="245">
        <f t="shared" si="48"/>
        <v>5</v>
      </c>
      <c r="D415" s="245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45"/>
    </row>
    <row r="416" spans="1:21">
      <c r="A416" t="s">
        <v>233</v>
      </c>
      <c r="B416" s="245">
        <f t="shared" si="47"/>
        <v>110</v>
      </c>
      <c r="C416" s="245">
        <f t="shared" si="48"/>
        <v>6</v>
      </c>
      <c r="D416" s="245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45"/>
    </row>
    <row r="417" spans="1:21">
      <c r="A417" t="s">
        <v>233</v>
      </c>
      <c r="B417" s="245">
        <f t="shared" si="47"/>
        <v>110</v>
      </c>
      <c r="C417" s="245">
        <f t="shared" si="48"/>
        <v>7</v>
      </c>
      <c r="D417" s="245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45"/>
    </row>
    <row r="418" spans="1:21">
      <c r="A418" t="s">
        <v>233</v>
      </c>
      <c r="B418" s="245">
        <f t="shared" si="47"/>
        <v>110</v>
      </c>
      <c r="C418" s="245">
        <f t="shared" si="48"/>
        <v>8</v>
      </c>
      <c r="D418" s="245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45"/>
    </row>
    <row r="419" spans="1:21">
      <c r="A419" t="s">
        <v>233</v>
      </c>
      <c r="B419" s="245">
        <f t="shared" si="47"/>
        <v>110</v>
      </c>
      <c r="C419" s="245">
        <f t="shared" si="48"/>
        <v>10</v>
      </c>
      <c r="D419" s="245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45"/>
    </row>
    <row r="420" spans="1:21">
      <c r="A420" t="s">
        <v>233</v>
      </c>
      <c r="B420" s="245">
        <f t="shared" si="47"/>
        <v>110</v>
      </c>
      <c r="C420" s="245">
        <f t="shared" si="48"/>
        <v>12</v>
      </c>
      <c r="D420" s="245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45"/>
    </row>
    <row r="421" spans="1:21">
      <c r="A421" t="s">
        <v>233</v>
      </c>
      <c r="B421" s="245">
        <f t="shared" si="47"/>
        <v>110</v>
      </c>
      <c r="C421" s="245">
        <f t="shared" si="48"/>
        <v>14</v>
      </c>
      <c r="D421" s="245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45"/>
    </row>
    <row r="422" spans="1:21">
      <c r="A422" t="s">
        <v>233</v>
      </c>
      <c r="B422" s="245">
        <f t="shared" si="47"/>
        <v>110</v>
      </c>
      <c r="C422" s="245">
        <f t="shared" si="48"/>
        <v>15</v>
      </c>
      <c r="D422" s="245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45"/>
    </row>
    <row r="423" spans="1:21">
      <c r="A423" t="s">
        <v>233</v>
      </c>
      <c r="B423" s="245">
        <f t="shared" si="47"/>
        <v>110</v>
      </c>
      <c r="C423" s="245">
        <f t="shared" si="48"/>
        <v>16</v>
      </c>
      <c r="D423" s="245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45"/>
    </row>
    <row r="424" spans="1:21">
      <c r="A424" t="s">
        <v>233</v>
      </c>
      <c r="B424" s="245">
        <f t="shared" si="47"/>
        <v>110</v>
      </c>
      <c r="C424" s="245">
        <f t="shared" si="48"/>
        <v>18</v>
      </c>
      <c r="D424" s="245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45"/>
    </row>
    <row r="425" spans="1:21">
      <c r="A425" t="s">
        <v>233</v>
      </c>
      <c r="B425" s="245">
        <f t="shared" si="47"/>
        <v>110</v>
      </c>
      <c r="C425" s="245">
        <f t="shared" si="48"/>
        <v>20</v>
      </c>
      <c r="D425" s="245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45"/>
    </row>
    <row r="426" spans="1:21">
      <c r="A426" t="s">
        <v>233</v>
      </c>
      <c r="B426" s="245">
        <f t="shared" si="47"/>
        <v>110</v>
      </c>
      <c r="C426" s="245">
        <f t="shared" si="48"/>
        <v>22</v>
      </c>
      <c r="D426" s="245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45"/>
    </row>
    <row r="427" spans="1:21">
      <c r="A427" t="s">
        <v>233</v>
      </c>
      <c r="B427" s="245">
        <f t="shared" si="47"/>
        <v>110</v>
      </c>
      <c r="C427" s="245">
        <f t="shared" si="48"/>
        <v>25</v>
      </c>
      <c r="D427" s="245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45"/>
    </row>
    <row r="428" spans="1:21">
      <c r="A428" t="s">
        <v>233</v>
      </c>
      <c r="B428" s="245">
        <f t="shared" si="47"/>
        <v>110</v>
      </c>
      <c r="C428" s="245">
        <f t="shared" si="48"/>
        <v>30</v>
      </c>
      <c r="D428" s="245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45"/>
    </row>
    <row r="429" spans="1:21">
      <c r="A429" t="s">
        <v>233</v>
      </c>
      <c r="B429" s="245">
        <f t="shared" si="47"/>
        <v>110</v>
      </c>
      <c r="C429" s="245">
        <f t="shared" si="48"/>
        <v>35</v>
      </c>
      <c r="D429" s="245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45"/>
    </row>
    <row r="430" spans="1:21">
      <c r="A430" t="s">
        <v>233</v>
      </c>
      <c r="B430" s="245">
        <f t="shared" si="47"/>
        <v>110</v>
      </c>
      <c r="C430" s="245">
        <f t="shared" si="48"/>
        <v>40</v>
      </c>
      <c r="D430" s="245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45"/>
    </row>
    <row r="431" spans="1:21">
      <c r="A431" t="s">
        <v>233</v>
      </c>
      <c r="B431" s="245">
        <f t="shared" si="47"/>
        <v>110</v>
      </c>
      <c r="C431" s="245">
        <f t="shared" si="48"/>
        <v>50</v>
      </c>
      <c r="D431" s="245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45"/>
    </row>
    <row r="432" spans="1:21">
      <c r="A432" t="s">
        <v>233</v>
      </c>
      <c r="B432" s="245">
        <f t="shared" ref="B432:B495" si="54">SPLITME($E432,0,"*","Plat")</f>
        <v>120</v>
      </c>
      <c r="C432" s="245">
        <f t="shared" ref="C432:C495" si="55">SPLITME($E432,1,"*","Plat")</f>
        <v>3</v>
      </c>
      <c r="D432" s="245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45"/>
    </row>
    <row r="433" spans="1:21">
      <c r="A433" t="s">
        <v>233</v>
      </c>
      <c r="B433" s="245">
        <f t="shared" si="54"/>
        <v>120</v>
      </c>
      <c r="C433" s="245">
        <f t="shared" si="55"/>
        <v>4</v>
      </c>
      <c r="D433" s="245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45"/>
    </row>
    <row r="434" spans="1:21">
      <c r="A434" t="s">
        <v>233</v>
      </c>
      <c r="B434" s="245">
        <f t="shared" si="54"/>
        <v>120</v>
      </c>
      <c r="C434" s="245">
        <f t="shared" si="55"/>
        <v>5</v>
      </c>
      <c r="D434" s="245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45"/>
    </row>
    <row r="435" spans="1:21">
      <c r="A435" t="s">
        <v>233</v>
      </c>
      <c r="B435" s="245">
        <f t="shared" si="54"/>
        <v>120</v>
      </c>
      <c r="C435" s="245">
        <f t="shared" si="55"/>
        <v>6</v>
      </c>
      <c r="D435" s="245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45"/>
    </row>
    <row r="436" spans="1:21">
      <c r="A436" t="s">
        <v>233</v>
      </c>
      <c r="B436" s="245">
        <f t="shared" si="54"/>
        <v>120</v>
      </c>
      <c r="C436" s="245">
        <f t="shared" si="55"/>
        <v>7</v>
      </c>
      <c r="D436" s="245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45"/>
    </row>
    <row r="437" spans="1:21">
      <c r="A437" t="s">
        <v>233</v>
      </c>
      <c r="B437" s="245">
        <f t="shared" si="54"/>
        <v>120</v>
      </c>
      <c r="C437" s="245">
        <f t="shared" si="55"/>
        <v>8</v>
      </c>
      <c r="D437" s="245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45"/>
    </row>
    <row r="438" spans="1:21">
      <c r="A438" t="s">
        <v>233</v>
      </c>
      <c r="B438" s="245">
        <f t="shared" si="54"/>
        <v>120</v>
      </c>
      <c r="C438" s="245">
        <f t="shared" si="55"/>
        <v>10</v>
      </c>
      <c r="D438" s="245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45"/>
    </row>
    <row r="439" spans="1:21">
      <c r="A439" t="s">
        <v>233</v>
      </c>
      <c r="B439" s="245">
        <f t="shared" si="54"/>
        <v>120</v>
      </c>
      <c r="C439" s="245">
        <f t="shared" si="55"/>
        <v>12</v>
      </c>
      <c r="D439" s="245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45"/>
    </row>
    <row r="440" spans="1:21">
      <c r="A440" t="s">
        <v>233</v>
      </c>
      <c r="B440" s="245">
        <f t="shared" si="54"/>
        <v>120</v>
      </c>
      <c r="C440" s="245">
        <f t="shared" si="55"/>
        <v>14</v>
      </c>
      <c r="D440" s="245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45"/>
    </row>
    <row r="441" spans="1:21">
      <c r="A441" t="s">
        <v>233</v>
      </c>
      <c r="B441" s="245">
        <f t="shared" si="54"/>
        <v>120</v>
      </c>
      <c r="C441" s="245">
        <f t="shared" si="55"/>
        <v>15</v>
      </c>
      <c r="D441" s="245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45"/>
    </row>
    <row r="442" spans="1:21">
      <c r="A442" t="s">
        <v>233</v>
      </c>
      <c r="B442" s="245">
        <f t="shared" si="54"/>
        <v>120</v>
      </c>
      <c r="C442" s="245">
        <f t="shared" si="55"/>
        <v>16</v>
      </c>
      <c r="D442" s="245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45"/>
    </row>
    <row r="443" spans="1:21">
      <c r="A443" t="s">
        <v>233</v>
      </c>
      <c r="B443" s="245">
        <f t="shared" si="54"/>
        <v>120</v>
      </c>
      <c r="C443" s="245">
        <f t="shared" si="55"/>
        <v>18</v>
      </c>
      <c r="D443" s="245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45"/>
    </row>
    <row r="444" spans="1:21">
      <c r="A444" t="s">
        <v>233</v>
      </c>
      <c r="B444" s="245">
        <f t="shared" si="54"/>
        <v>120</v>
      </c>
      <c r="C444" s="245">
        <f t="shared" si="55"/>
        <v>20</v>
      </c>
      <c r="D444" s="245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45"/>
    </row>
    <row r="445" spans="1:21">
      <c r="A445" t="s">
        <v>233</v>
      </c>
      <c r="B445" s="245">
        <f t="shared" si="54"/>
        <v>120</v>
      </c>
      <c r="C445" s="245">
        <f t="shared" si="55"/>
        <v>22</v>
      </c>
      <c r="D445" s="245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45"/>
    </row>
    <row r="446" spans="1:21">
      <c r="A446" t="s">
        <v>233</v>
      </c>
      <c r="B446" s="245">
        <f t="shared" si="54"/>
        <v>120</v>
      </c>
      <c r="C446" s="245">
        <f t="shared" si="55"/>
        <v>25</v>
      </c>
      <c r="D446" s="245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45"/>
    </row>
    <row r="447" spans="1:21">
      <c r="A447" t="s">
        <v>233</v>
      </c>
      <c r="B447" s="245">
        <f t="shared" si="54"/>
        <v>120</v>
      </c>
      <c r="C447" s="245">
        <f t="shared" si="55"/>
        <v>30</v>
      </c>
      <c r="D447" s="245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45"/>
    </row>
    <row r="448" spans="1:21">
      <c r="A448" t="s">
        <v>233</v>
      </c>
      <c r="B448" s="245">
        <f t="shared" si="54"/>
        <v>120</v>
      </c>
      <c r="C448" s="245">
        <f t="shared" si="55"/>
        <v>35</v>
      </c>
      <c r="D448" s="245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45"/>
    </row>
    <row r="449" spans="1:21">
      <c r="A449" t="s">
        <v>233</v>
      </c>
      <c r="B449" s="245">
        <f t="shared" si="54"/>
        <v>120</v>
      </c>
      <c r="C449" s="245">
        <f t="shared" si="55"/>
        <v>40</v>
      </c>
      <c r="D449" s="245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45"/>
    </row>
    <row r="450" spans="1:21">
      <c r="A450" t="s">
        <v>233</v>
      </c>
      <c r="B450" s="245">
        <f t="shared" si="54"/>
        <v>120</v>
      </c>
      <c r="C450" s="245">
        <f t="shared" si="55"/>
        <v>50</v>
      </c>
      <c r="D450" s="245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45"/>
    </row>
    <row r="451" spans="1:21">
      <c r="A451" t="s">
        <v>233</v>
      </c>
      <c r="B451" s="245">
        <f t="shared" si="54"/>
        <v>130</v>
      </c>
      <c r="C451" s="245">
        <f t="shared" si="55"/>
        <v>3</v>
      </c>
      <c r="D451" s="245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45"/>
    </row>
    <row r="452" spans="1:21">
      <c r="A452" t="s">
        <v>233</v>
      </c>
      <c r="B452" s="245">
        <f t="shared" si="54"/>
        <v>130</v>
      </c>
      <c r="C452" s="245">
        <f t="shared" si="55"/>
        <v>4</v>
      </c>
      <c r="D452" s="245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45"/>
    </row>
    <row r="453" spans="1:21">
      <c r="A453" t="s">
        <v>233</v>
      </c>
      <c r="B453" s="245">
        <f t="shared" si="54"/>
        <v>130</v>
      </c>
      <c r="C453" s="245">
        <f t="shared" si="55"/>
        <v>5</v>
      </c>
      <c r="D453" s="245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45"/>
    </row>
    <row r="454" spans="1:21">
      <c r="A454" t="s">
        <v>233</v>
      </c>
      <c r="B454" s="245">
        <f t="shared" si="54"/>
        <v>130</v>
      </c>
      <c r="C454" s="245">
        <f t="shared" si="55"/>
        <v>6</v>
      </c>
      <c r="D454" s="245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45"/>
    </row>
    <row r="455" spans="1:21">
      <c r="A455" t="s">
        <v>233</v>
      </c>
      <c r="B455" s="245">
        <f t="shared" si="54"/>
        <v>130</v>
      </c>
      <c r="C455" s="245">
        <f t="shared" si="55"/>
        <v>7</v>
      </c>
      <c r="D455" s="245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45"/>
    </row>
    <row r="456" spans="1:21">
      <c r="A456" t="s">
        <v>233</v>
      </c>
      <c r="B456" s="245">
        <f t="shared" si="54"/>
        <v>130</v>
      </c>
      <c r="C456" s="245">
        <f t="shared" si="55"/>
        <v>8</v>
      </c>
      <c r="D456" s="245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45"/>
    </row>
    <row r="457" spans="1:21">
      <c r="A457" t="s">
        <v>233</v>
      </c>
      <c r="B457" s="245">
        <f t="shared" si="54"/>
        <v>130</v>
      </c>
      <c r="C457" s="245">
        <f t="shared" si="55"/>
        <v>10</v>
      </c>
      <c r="D457" s="245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45"/>
    </row>
    <row r="458" spans="1:21">
      <c r="A458" t="s">
        <v>233</v>
      </c>
      <c r="B458" s="245">
        <f t="shared" si="54"/>
        <v>130</v>
      </c>
      <c r="C458" s="245">
        <f t="shared" si="55"/>
        <v>12</v>
      </c>
      <c r="D458" s="245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45"/>
    </row>
    <row r="459" spans="1:21">
      <c r="A459" t="s">
        <v>233</v>
      </c>
      <c r="B459" s="245">
        <f t="shared" si="54"/>
        <v>130</v>
      </c>
      <c r="C459" s="245">
        <f t="shared" si="55"/>
        <v>14</v>
      </c>
      <c r="D459" s="245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45"/>
    </row>
    <row r="460" spans="1:21">
      <c r="A460" t="s">
        <v>233</v>
      </c>
      <c r="B460" s="245">
        <f t="shared" si="54"/>
        <v>130</v>
      </c>
      <c r="C460" s="245">
        <f t="shared" si="55"/>
        <v>15</v>
      </c>
      <c r="D460" s="245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45"/>
    </row>
    <row r="461" spans="1:21">
      <c r="A461" t="s">
        <v>233</v>
      </c>
      <c r="B461" s="245">
        <f t="shared" si="54"/>
        <v>130</v>
      </c>
      <c r="C461" s="245">
        <f t="shared" si="55"/>
        <v>16</v>
      </c>
      <c r="D461" s="245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45"/>
    </row>
    <row r="462" spans="1:21">
      <c r="A462" t="s">
        <v>233</v>
      </c>
      <c r="B462" s="245">
        <f t="shared" si="54"/>
        <v>130</v>
      </c>
      <c r="C462" s="245">
        <f t="shared" si="55"/>
        <v>18</v>
      </c>
      <c r="D462" s="245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45"/>
    </row>
    <row r="463" spans="1:21">
      <c r="A463" t="s">
        <v>233</v>
      </c>
      <c r="B463" s="245">
        <f t="shared" si="54"/>
        <v>130</v>
      </c>
      <c r="C463" s="245">
        <f t="shared" si="55"/>
        <v>20</v>
      </c>
      <c r="D463" s="245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45"/>
    </row>
    <row r="464" spans="1:21">
      <c r="A464" t="s">
        <v>233</v>
      </c>
      <c r="B464" s="245">
        <f t="shared" si="54"/>
        <v>130</v>
      </c>
      <c r="C464" s="245">
        <f t="shared" si="55"/>
        <v>22</v>
      </c>
      <c r="D464" s="245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45"/>
    </row>
    <row r="465" spans="1:21">
      <c r="A465" t="s">
        <v>233</v>
      </c>
      <c r="B465" s="245">
        <f t="shared" si="54"/>
        <v>130</v>
      </c>
      <c r="C465" s="245">
        <f t="shared" si="55"/>
        <v>25</v>
      </c>
      <c r="D465" s="245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45"/>
    </row>
    <row r="466" spans="1:21">
      <c r="A466" t="s">
        <v>233</v>
      </c>
      <c r="B466" s="245">
        <f t="shared" si="54"/>
        <v>130</v>
      </c>
      <c r="C466" s="245">
        <f t="shared" si="55"/>
        <v>30</v>
      </c>
      <c r="D466" s="245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45"/>
    </row>
    <row r="467" spans="1:21">
      <c r="A467" t="s">
        <v>233</v>
      </c>
      <c r="B467" s="245">
        <f t="shared" si="54"/>
        <v>130</v>
      </c>
      <c r="C467" s="245">
        <f t="shared" si="55"/>
        <v>35</v>
      </c>
      <c r="D467" s="245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45"/>
    </row>
    <row r="468" spans="1:21">
      <c r="A468" t="s">
        <v>233</v>
      </c>
      <c r="B468" s="245">
        <f t="shared" si="54"/>
        <v>130</v>
      </c>
      <c r="C468" s="245">
        <f t="shared" si="55"/>
        <v>40</v>
      </c>
      <c r="D468" s="245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45"/>
    </row>
    <row r="469" spans="1:21">
      <c r="A469" t="s">
        <v>233</v>
      </c>
      <c r="B469" s="245">
        <f t="shared" si="54"/>
        <v>130</v>
      </c>
      <c r="C469" s="245">
        <f t="shared" si="55"/>
        <v>50</v>
      </c>
      <c r="D469" s="245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45"/>
    </row>
    <row r="470" spans="1:21">
      <c r="A470" t="s">
        <v>233</v>
      </c>
      <c r="B470" s="245">
        <f t="shared" si="54"/>
        <v>140</v>
      </c>
      <c r="C470" s="245">
        <f t="shared" si="55"/>
        <v>3</v>
      </c>
      <c r="D470" s="245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45"/>
    </row>
    <row r="471" spans="1:21">
      <c r="A471" t="s">
        <v>233</v>
      </c>
      <c r="B471" s="245">
        <f t="shared" si="54"/>
        <v>140</v>
      </c>
      <c r="C471" s="245">
        <f t="shared" si="55"/>
        <v>4</v>
      </c>
      <c r="D471" s="245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45"/>
    </row>
    <row r="472" spans="1:21">
      <c r="A472" t="s">
        <v>233</v>
      </c>
      <c r="B472" s="245">
        <f t="shared" si="54"/>
        <v>140</v>
      </c>
      <c r="C472" s="245">
        <f t="shared" si="55"/>
        <v>5</v>
      </c>
      <c r="D472" s="245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45"/>
    </row>
    <row r="473" spans="1:21">
      <c r="A473" t="s">
        <v>233</v>
      </c>
      <c r="B473" s="245">
        <f t="shared" si="54"/>
        <v>140</v>
      </c>
      <c r="C473" s="245">
        <f t="shared" si="55"/>
        <v>6</v>
      </c>
      <c r="D473" s="245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45"/>
    </row>
    <row r="474" spans="1:21">
      <c r="A474" t="s">
        <v>233</v>
      </c>
      <c r="B474" s="245">
        <f t="shared" si="54"/>
        <v>140</v>
      </c>
      <c r="C474" s="245">
        <f t="shared" si="55"/>
        <v>7</v>
      </c>
      <c r="D474" s="245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45"/>
    </row>
    <row r="475" spans="1:21">
      <c r="A475" t="s">
        <v>233</v>
      </c>
      <c r="B475" s="245">
        <f t="shared" si="54"/>
        <v>140</v>
      </c>
      <c r="C475" s="245">
        <f t="shared" si="55"/>
        <v>8</v>
      </c>
      <c r="D475" s="245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45"/>
    </row>
    <row r="476" spans="1:21">
      <c r="A476" t="s">
        <v>233</v>
      </c>
      <c r="B476" s="245">
        <f t="shared" si="54"/>
        <v>140</v>
      </c>
      <c r="C476" s="245">
        <f t="shared" si="55"/>
        <v>10</v>
      </c>
      <c r="D476" s="245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45"/>
    </row>
    <row r="477" spans="1:21">
      <c r="A477" t="s">
        <v>233</v>
      </c>
      <c r="B477" s="245">
        <f t="shared" si="54"/>
        <v>140</v>
      </c>
      <c r="C477" s="245">
        <f t="shared" si="55"/>
        <v>12</v>
      </c>
      <c r="D477" s="245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45"/>
    </row>
    <row r="478" spans="1:21">
      <c r="A478" t="s">
        <v>233</v>
      </c>
      <c r="B478" s="245">
        <f t="shared" si="54"/>
        <v>140</v>
      </c>
      <c r="C478" s="245">
        <f t="shared" si="55"/>
        <v>14</v>
      </c>
      <c r="D478" s="245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45"/>
    </row>
    <row r="479" spans="1:21">
      <c r="A479" t="s">
        <v>233</v>
      </c>
      <c r="B479" s="245">
        <f t="shared" si="54"/>
        <v>140</v>
      </c>
      <c r="C479" s="245">
        <f t="shared" si="55"/>
        <v>15</v>
      </c>
      <c r="D479" s="245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45"/>
    </row>
    <row r="480" spans="1:21">
      <c r="A480" t="s">
        <v>233</v>
      </c>
      <c r="B480" s="245">
        <f t="shared" si="54"/>
        <v>140</v>
      </c>
      <c r="C480" s="245">
        <f t="shared" si="55"/>
        <v>16</v>
      </c>
      <c r="D480" s="245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45"/>
    </row>
    <row r="481" spans="1:21">
      <c r="A481" t="s">
        <v>233</v>
      </c>
      <c r="B481" s="245">
        <f t="shared" si="54"/>
        <v>140</v>
      </c>
      <c r="C481" s="245">
        <f t="shared" si="55"/>
        <v>18</v>
      </c>
      <c r="D481" s="245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45"/>
    </row>
    <row r="482" spans="1:21">
      <c r="A482" t="s">
        <v>233</v>
      </c>
      <c r="B482" s="245">
        <f t="shared" si="54"/>
        <v>140</v>
      </c>
      <c r="C482" s="245">
        <f t="shared" si="55"/>
        <v>20</v>
      </c>
      <c r="D482" s="245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45"/>
    </row>
    <row r="483" spans="1:21">
      <c r="A483" t="s">
        <v>233</v>
      </c>
      <c r="B483" s="245">
        <f t="shared" si="54"/>
        <v>140</v>
      </c>
      <c r="C483" s="245">
        <f t="shared" si="55"/>
        <v>22</v>
      </c>
      <c r="D483" s="245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45"/>
    </row>
    <row r="484" spans="1:21">
      <c r="A484" t="s">
        <v>233</v>
      </c>
      <c r="B484" s="245">
        <f t="shared" si="54"/>
        <v>140</v>
      </c>
      <c r="C484" s="245">
        <f t="shared" si="55"/>
        <v>25</v>
      </c>
      <c r="D484" s="245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45"/>
    </row>
    <row r="485" spans="1:21">
      <c r="A485" t="s">
        <v>233</v>
      </c>
      <c r="B485" s="245">
        <f t="shared" si="54"/>
        <v>140</v>
      </c>
      <c r="C485" s="245">
        <f t="shared" si="55"/>
        <v>30</v>
      </c>
      <c r="D485" s="245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45"/>
    </row>
    <row r="486" spans="1:21">
      <c r="A486" t="s">
        <v>233</v>
      </c>
      <c r="B486" s="245">
        <f t="shared" si="54"/>
        <v>140</v>
      </c>
      <c r="C486" s="245">
        <f t="shared" si="55"/>
        <v>35</v>
      </c>
      <c r="D486" s="245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45"/>
    </row>
    <row r="487" spans="1:21">
      <c r="A487" t="s">
        <v>233</v>
      </c>
      <c r="B487" s="245">
        <f t="shared" si="54"/>
        <v>140</v>
      </c>
      <c r="C487" s="245">
        <f t="shared" si="55"/>
        <v>40</v>
      </c>
      <c r="D487" s="245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45"/>
    </row>
    <row r="488" spans="1:21">
      <c r="A488" t="s">
        <v>233</v>
      </c>
      <c r="B488" s="245">
        <f t="shared" si="54"/>
        <v>140</v>
      </c>
      <c r="C488" s="245">
        <f t="shared" si="55"/>
        <v>50</v>
      </c>
      <c r="D488" s="245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45"/>
    </row>
    <row r="489" spans="1:21">
      <c r="A489" t="s">
        <v>233</v>
      </c>
      <c r="B489" s="245">
        <f t="shared" si="54"/>
        <v>150</v>
      </c>
      <c r="C489" s="245">
        <f t="shared" si="55"/>
        <v>3</v>
      </c>
      <c r="D489" s="245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45"/>
    </row>
    <row r="490" spans="1:21">
      <c r="A490" t="s">
        <v>233</v>
      </c>
      <c r="B490" s="245">
        <f t="shared" si="54"/>
        <v>150</v>
      </c>
      <c r="C490" s="245">
        <f t="shared" si="55"/>
        <v>4</v>
      </c>
      <c r="D490" s="245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45"/>
    </row>
    <row r="491" spans="1:21">
      <c r="A491" t="s">
        <v>233</v>
      </c>
      <c r="B491" s="245">
        <f t="shared" si="54"/>
        <v>150</v>
      </c>
      <c r="C491" s="245">
        <f t="shared" si="55"/>
        <v>5</v>
      </c>
      <c r="D491" s="245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45"/>
    </row>
    <row r="492" spans="1:21">
      <c r="A492" t="s">
        <v>233</v>
      </c>
      <c r="B492" s="245">
        <f t="shared" si="54"/>
        <v>150</v>
      </c>
      <c r="C492" s="245">
        <f t="shared" si="55"/>
        <v>6</v>
      </c>
      <c r="D492" s="245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45"/>
    </row>
    <row r="493" spans="1:21">
      <c r="A493" t="s">
        <v>233</v>
      </c>
      <c r="B493" s="245">
        <f t="shared" si="54"/>
        <v>150</v>
      </c>
      <c r="C493" s="245">
        <f t="shared" si="55"/>
        <v>7</v>
      </c>
      <c r="D493" s="245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45"/>
    </row>
    <row r="494" spans="1:21">
      <c r="A494" t="s">
        <v>233</v>
      </c>
      <c r="B494" s="245">
        <f t="shared" si="54"/>
        <v>150</v>
      </c>
      <c r="C494" s="245">
        <f t="shared" si="55"/>
        <v>8</v>
      </c>
      <c r="D494" s="245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45"/>
    </row>
    <row r="495" spans="1:21">
      <c r="A495" t="s">
        <v>233</v>
      </c>
      <c r="B495" s="245">
        <f t="shared" si="54"/>
        <v>150</v>
      </c>
      <c r="C495" s="245">
        <f t="shared" si="55"/>
        <v>10</v>
      </c>
      <c r="D495" s="245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45"/>
    </row>
    <row r="496" spans="1:21">
      <c r="A496" t="s">
        <v>233</v>
      </c>
      <c r="B496" s="245">
        <f t="shared" ref="B496:B511" si="61">SPLITME($E496,0,"*","Plat")</f>
        <v>150</v>
      </c>
      <c r="C496" s="245">
        <f t="shared" ref="C496:C511" si="62">SPLITME($E496,1,"*","Plat")</f>
        <v>12</v>
      </c>
      <c r="D496" s="245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45"/>
    </row>
    <row r="497" spans="1:21">
      <c r="A497" t="s">
        <v>233</v>
      </c>
      <c r="B497" s="245">
        <f t="shared" si="61"/>
        <v>150</v>
      </c>
      <c r="C497" s="245">
        <f t="shared" si="62"/>
        <v>14</v>
      </c>
      <c r="D497" s="245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45"/>
    </row>
    <row r="498" spans="1:21">
      <c r="A498" t="s">
        <v>233</v>
      </c>
      <c r="B498" s="245">
        <f t="shared" si="61"/>
        <v>150</v>
      </c>
      <c r="C498" s="245">
        <f t="shared" si="62"/>
        <v>15</v>
      </c>
      <c r="D498" s="245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45"/>
    </row>
    <row r="499" spans="1:21">
      <c r="A499" t="s">
        <v>233</v>
      </c>
      <c r="B499" s="245">
        <f t="shared" si="61"/>
        <v>150</v>
      </c>
      <c r="C499" s="245">
        <f t="shared" si="62"/>
        <v>16</v>
      </c>
      <c r="D499" s="245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45"/>
    </row>
    <row r="500" spans="1:21">
      <c r="A500" t="s">
        <v>233</v>
      </c>
      <c r="B500" s="245">
        <f t="shared" si="61"/>
        <v>150</v>
      </c>
      <c r="C500" s="245">
        <f t="shared" si="62"/>
        <v>18</v>
      </c>
      <c r="D500" s="245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45"/>
    </row>
    <row r="501" spans="1:21">
      <c r="A501" t="s">
        <v>233</v>
      </c>
      <c r="B501" s="245">
        <f t="shared" si="61"/>
        <v>150</v>
      </c>
      <c r="C501" s="245">
        <f t="shared" si="62"/>
        <v>20</v>
      </c>
      <c r="D501" s="245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45"/>
    </row>
    <row r="502" spans="1:21">
      <c r="A502" t="s">
        <v>233</v>
      </c>
      <c r="B502" s="245">
        <f t="shared" si="61"/>
        <v>150</v>
      </c>
      <c r="C502" s="245">
        <f t="shared" si="62"/>
        <v>22</v>
      </c>
      <c r="D502" s="245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45"/>
    </row>
    <row r="503" spans="1:21">
      <c r="A503" t="s">
        <v>233</v>
      </c>
      <c r="B503" s="245">
        <f t="shared" si="61"/>
        <v>150</v>
      </c>
      <c r="C503" s="245">
        <f t="shared" si="62"/>
        <v>25</v>
      </c>
      <c r="D503" s="245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45"/>
    </row>
    <row r="504" spans="1:21">
      <c r="A504" t="s">
        <v>233</v>
      </c>
      <c r="B504" s="245">
        <f t="shared" si="61"/>
        <v>150</v>
      </c>
      <c r="C504" s="245">
        <f t="shared" si="62"/>
        <v>30</v>
      </c>
      <c r="D504" s="245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45"/>
    </row>
    <row r="505" spans="1:21">
      <c r="A505" t="s">
        <v>233</v>
      </c>
      <c r="B505" s="245">
        <f t="shared" si="61"/>
        <v>150</v>
      </c>
      <c r="C505" s="245">
        <f t="shared" si="62"/>
        <v>35</v>
      </c>
      <c r="D505" s="245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45"/>
    </row>
    <row r="506" spans="1:21">
      <c r="A506" t="s">
        <v>233</v>
      </c>
      <c r="B506" s="245">
        <f t="shared" si="61"/>
        <v>150</v>
      </c>
      <c r="C506" s="245">
        <f t="shared" si="62"/>
        <v>40</v>
      </c>
      <c r="D506" s="245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45"/>
    </row>
    <row r="507" spans="1:21">
      <c r="A507" t="s">
        <v>233</v>
      </c>
      <c r="B507" s="245">
        <f t="shared" si="61"/>
        <v>150</v>
      </c>
      <c r="C507" s="245">
        <f t="shared" si="62"/>
        <v>50</v>
      </c>
      <c r="D507" s="245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45"/>
    </row>
    <row r="508" spans="1:21">
      <c r="A508" t="s">
        <v>233</v>
      </c>
      <c r="B508" s="245">
        <f t="shared" si="61"/>
        <v>180</v>
      </c>
      <c r="C508" s="245">
        <f t="shared" si="62"/>
        <v>20</v>
      </c>
      <c r="D508" s="245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45"/>
    </row>
    <row r="509" spans="1:21">
      <c r="A509" t="s">
        <v>233</v>
      </c>
      <c r="B509" s="245">
        <f t="shared" si="61"/>
        <v>220</v>
      </c>
      <c r="C509" s="245">
        <f t="shared" si="62"/>
        <v>10</v>
      </c>
      <c r="D509" s="245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45"/>
    </row>
    <row r="510" spans="1:21">
      <c r="A510" t="s">
        <v>233</v>
      </c>
      <c r="B510" s="245">
        <f t="shared" si="61"/>
        <v>220</v>
      </c>
      <c r="C510" s="245">
        <f t="shared" si="62"/>
        <v>20</v>
      </c>
      <c r="D510" s="245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45"/>
    </row>
    <row r="511" spans="1:21">
      <c r="A511" t="s">
        <v>233</v>
      </c>
      <c r="B511" s="245">
        <f t="shared" si="61"/>
        <v>300</v>
      </c>
      <c r="C511" s="245">
        <f t="shared" si="62"/>
        <v>20</v>
      </c>
      <c r="D511" s="245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45"/>
    </row>
    <row r="512" spans="1:21">
      <c r="A512" t="s">
        <v>230</v>
      </c>
      <c r="B512" s="245">
        <f t="shared" ref="B512:B543" si="64">SPLITME($E512,0,"*","Ø ")</f>
        <v>4</v>
      </c>
      <c r="E512" s="149" t="s">
        <v>4010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45"/>
    </row>
    <row r="513" spans="1:21">
      <c r="A513" t="s">
        <v>230</v>
      </c>
      <c r="B513" s="245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45"/>
    </row>
    <row r="514" spans="1:21">
      <c r="A514" t="s">
        <v>230</v>
      </c>
      <c r="B514" s="245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45"/>
    </row>
    <row r="515" spans="1:21">
      <c r="A515" t="s">
        <v>230</v>
      </c>
      <c r="B515" s="245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45"/>
    </row>
    <row r="516" spans="1:21">
      <c r="A516" t="s">
        <v>230</v>
      </c>
      <c r="B516" s="245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45"/>
    </row>
    <row r="517" spans="1:21">
      <c r="A517" t="s">
        <v>230</v>
      </c>
      <c r="B517" s="245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45"/>
    </row>
    <row r="518" spans="1:21">
      <c r="A518" t="s">
        <v>230</v>
      </c>
      <c r="B518" s="245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45"/>
    </row>
    <row r="519" spans="1:21">
      <c r="A519" t="s">
        <v>230</v>
      </c>
      <c r="B519" s="245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45"/>
    </row>
    <row r="520" spans="1:21">
      <c r="A520" t="s">
        <v>230</v>
      </c>
      <c r="B520" s="245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45"/>
    </row>
    <row r="521" spans="1:21">
      <c r="A521" t="s">
        <v>230</v>
      </c>
      <c r="B521" s="245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45"/>
    </row>
    <row r="522" spans="1:21">
      <c r="A522" t="s">
        <v>230</v>
      </c>
      <c r="B522" s="245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45"/>
    </row>
    <row r="523" spans="1:21">
      <c r="A523" t="s">
        <v>230</v>
      </c>
      <c r="B523" s="245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45"/>
    </row>
    <row r="524" spans="1:21">
      <c r="A524" t="s">
        <v>230</v>
      </c>
      <c r="B524" s="245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45"/>
    </row>
    <row r="525" spans="1:21">
      <c r="A525" t="s">
        <v>230</v>
      </c>
      <c r="B525" s="245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45"/>
    </row>
    <row r="526" spans="1:21">
      <c r="A526" t="s">
        <v>230</v>
      </c>
      <c r="B526" s="245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45"/>
    </row>
    <row r="527" spans="1:21">
      <c r="A527" t="s">
        <v>230</v>
      </c>
      <c r="B527" s="245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45"/>
    </row>
    <row r="528" spans="1:21">
      <c r="A528" t="s">
        <v>230</v>
      </c>
      <c r="B528" s="245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45"/>
    </row>
    <row r="529" spans="1:21">
      <c r="A529" t="s">
        <v>230</v>
      </c>
      <c r="B529" s="245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45"/>
    </row>
    <row r="530" spans="1:21">
      <c r="A530" t="s">
        <v>230</v>
      </c>
      <c r="B530" s="245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45"/>
    </row>
    <row r="531" spans="1:21">
      <c r="A531" t="s">
        <v>230</v>
      </c>
      <c r="B531" s="245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45"/>
    </row>
    <row r="532" spans="1:21">
      <c r="A532" t="s">
        <v>230</v>
      </c>
      <c r="B532" s="245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45"/>
    </row>
    <row r="533" spans="1:21">
      <c r="A533" t="s">
        <v>230</v>
      </c>
      <c r="B533" s="245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45"/>
    </row>
    <row r="534" spans="1:21">
      <c r="A534" t="s">
        <v>230</v>
      </c>
      <c r="B534" s="245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45"/>
    </row>
    <row r="535" spans="1:21">
      <c r="A535" t="s">
        <v>230</v>
      </c>
      <c r="B535" s="245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45"/>
    </row>
    <row r="536" spans="1:21">
      <c r="A536" t="s">
        <v>230</v>
      </c>
      <c r="B536" s="245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45"/>
    </row>
    <row r="537" spans="1:21">
      <c r="A537" t="s">
        <v>230</v>
      </c>
      <c r="B537" s="245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45"/>
    </row>
    <row r="538" spans="1:21">
      <c r="A538" t="s">
        <v>230</v>
      </c>
      <c r="B538" s="245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45"/>
    </row>
    <row r="539" spans="1:21">
      <c r="A539" t="s">
        <v>230</v>
      </c>
      <c r="B539" s="245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45"/>
    </row>
    <row r="540" spans="1:21">
      <c r="A540" t="s">
        <v>230</v>
      </c>
      <c r="B540" s="245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45"/>
    </row>
    <row r="541" spans="1:21">
      <c r="A541" t="s">
        <v>230</v>
      </c>
      <c r="B541" s="245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45"/>
    </row>
    <row r="542" spans="1:21">
      <c r="A542" t="s">
        <v>230</v>
      </c>
      <c r="B542" s="245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45"/>
    </row>
    <row r="543" spans="1:21">
      <c r="A543" t="s">
        <v>230</v>
      </c>
      <c r="B543" s="245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45"/>
    </row>
    <row r="544" spans="1:21">
      <c r="A544" t="s">
        <v>230</v>
      </c>
      <c r="B544" s="245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45"/>
    </row>
    <row r="545" spans="1:21">
      <c r="A545" t="s">
        <v>230</v>
      </c>
      <c r="B545" s="245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45"/>
    </row>
    <row r="546" spans="1:21">
      <c r="A546" t="s">
        <v>230</v>
      </c>
      <c r="B546" s="245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45"/>
    </row>
    <row r="547" spans="1:21">
      <c r="A547" t="s">
        <v>230</v>
      </c>
      <c r="B547" s="245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45"/>
    </row>
    <row r="548" spans="1:21">
      <c r="A548" t="s">
        <v>230</v>
      </c>
      <c r="B548" s="245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45"/>
    </row>
    <row r="549" spans="1:21">
      <c r="A549" t="s">
        <v>230</v>
      </c>
      <c r="B549" s="245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45"/>
    </row>
    <row r="550" spans="1:21">
      <c r="A550" t="s">
        <v>230</v>
      </c>
      <c r="B550" s="245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45"/>
    </row>
    <row r="551" spans="1:21">
      <c r="A551" t="s">
        <v>230</v>
      </c>
      <c r="B551" s="245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45"/>
    </row>
    <row r="552" spans="1:21">
      <c r="A552" t="s">
        <v>230</v>
      </c>
      <c r="B552" s="245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45"/>
    </row>
    <row r="553" spans="1:21">
      <c r="A553" t="s">
        <v>230</v>
      </c>
      <c r="B553" s="245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45"/>
    </row>
    <row r="554" spans="1:21">
      <c r="A554" t="s">
        <v>230</v>
      </c>
      <c r="B554" s="245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45"/>
    </row>
    <row r="555" spans="1:21">
      <c r="A555" t="s">
        <v>230</v>
      </c>
      <c r="B555" s="245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45"/>
    </row>
    <row r="556" spans="1:21">
      <c r="A556" t="s">
        <v>230</v>
      </c>
      <c r="B556" s="245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45"/>
    </row>
    <row r="557" spans="1:21">
      <c r="A557" t="s">
        <v>230</v>
      </c>
      <c r="B557" s="245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45"/>
    </row>
    <row r="558" spans="1:21">
      <c r="A558" t="s">
        <v>230</v>
      </c>
      <c r="B558" s="245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45"/>
    </row>
    <row r="559" spans="1:21">
      <c r="A559" t="s">
        <v>230</v>
      </c>
      <c r="B559" s="245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45"/>
    </row>
    <row r="560" spans="1:21">
      <c r="A560" t="s">
        <v>230</v>
      </c>
      <c r="B560" s="245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45"/>
    </row>
    <row r="561" spans="1:21">
      <c r="A561" t="s">
        <v>230</v>
      </c>
      <c r="B561" s="245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45"/>
    </row>
    <row r="562" spans="1:21">
      <c r="A562" t="s">
        <v>230</v>
      </c>
      <c r="B562" s="245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45"/>
    </row>
    <row r="563" spans="1:21">
      <c r="A563" t="s">
        <v>230</v>
      </c>
      <c r="B563" s="245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45"/>
    </row>
    <row r="564" spans="1:21">
      <c r="A564" t="s">
        <v>230</v>
      </c>
      <c r="B564" s="245">
        <f t="shared" si="69"/>
        <v>325</v>
      </c>
      <c r="E564" s="149" t="s">
        <v>4007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45"/>
    </row>
    <row r="565" spans="1:21">
      <c r="A565" t="s">
        <v>230</v>
      </c>
      <c r="B565" s="245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45"/>
    </row>
    <row r="566" spans="1:21">
      <c r="A566" t="s">
        <v>230</v>
      </c>
      <c r="B566" s="245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45"/>
    </row>
    <row r="567" spans="1:21">
      <c r="A567" t="s">
        <v>230</v>
      </c>
      <c r="B567" s="245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45"/>
    </row>
    <row r="568" spans="1:21">
      <c r="A568" t="s">
        <v>230</v>
      </c>
      <c r="B568" s="245">
        <f t="shared" si="69"/>
        <v>360</v>
      </c>
      <c r="E568" s="149" t="s">
        <v>4008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45"/>
    </row>
    <row r="569" spans="1:21">
      <c r="A569" t="s">
        <v>230</v>
      </c>
      <c r="B569" s="245">
        <f t="shared" si="69"/>
        <v>375</v>
      </c>
      <c r="E569" s="149" t="s">
        <v>4009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45"/>
    </row>
    <row r="570" spans="1:21">
      <c r="A570" t="s">
        <v>230</v>
      </c>
      <c r="B570" s="245">
        <f t="shared" si="69"/>
        <v>425</v>
      </c>
      <c r="E570" s="149" t="s">
        <v>4011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45"/>
    </row>
    <row r="571" spans="1:21">
      <c r="A571" t="s">
        <v>230</v>
      </c>
      <c r="B571" s="245">
        <f t="shared" si="69"/>
        <v>475</v>
      </c>
      <c r="E571" s="149" t="s">
        <v>4012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45"/>
    </row>
    <row r="572" spans="1:21">
      <c r="A572" t="s">
        <v>3991</v>
      </c>
      <c r="B572" s="245">
        <f t="shared" ref="B572:B635" si="70">SPLITME($E572,0,"*","tube")</f>
        <v>10</v>
      </c>
      <c r="C572" s="245">
        <f t="shared" ref="C572:C635" si="71">SPLITME($E572,1,"*","tube")</f>
        <v>10</v>
      </c>
      <c r="D572" s="245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45"/>
    </row>
    <row r="573" spans="1:21">
      <c r="A573" t="s">
        <v>3991</v>
      </c>
      <c r="B573" s="245">
        <f t="shared" si="70"/>
        <v>10</v>
      </c>
      <c r="C573" s="245">
        <f t="shared" si="71"/>
        <v>10</v>
      </c>
      <c r="D573" s="245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45"/>
    </row>
    <row r="574" spans="1:21">
      <c r="A574" s="245" t="s">
        <v>3991</v>
      </c>
      <c r="B574" s="245">
        <f t="shared" si="70"/>
        <v>12</v>
      </c>
      <c r="C574" s="245">
        <f t="shared" si="71"/>
        <v>12</v>
      </c>
      <c r="D574" s="245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45"/>
    </row>
    <row r="575" spans="1:21">
      <c r="A575" s="245" t="s">
        <v>3991</v>
      </c>
      <c r="B575" s="245">
        <f t="shared" si="70"/>
        <v>12</v>
      </c>
      <c r="C575" s="245">
        <f t="shared" si="71"/>
        <v>12</v>
      </c>
      <c r="D575" s="245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45"/>
    </row>
    <row r="576" spans="1:21">
      <c r="A576" s="245" t="s">
        <v>3991</v>
      </c>
      <c r="B576" s="245">
        <f t="shared" si="70"/>
        <v>15</v>
      </c>
      <c r="C576" s="245">
        <f t="shared" si="71"/>
        <v>15</v>
      </c>
      <c r="D576" s="245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45"/>
    </row>
    <row r="577" spans="1:21">
      <c r="A577" s="245" t="s">
        <v>3991</v>
      </c>
      <c r="B577" s="245">
        <f t="shared" si="70"/>
        <v>15</v>
      </c>
      <c r="C577" s="245">
        <f t="shared" si="71"/>
        <v>15</v>
      </c>
      <c r="D577" s="245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45"/>
    </row>
    <row r="578" spans="1:21">
      <c r="A578" s="245" t="s">
        <v>3991</v>
      </c>
      <c r="B578" s="245">
        <f t="shared" si="70"/>
        <v>15</v>
      </c>
      <c r="C578" s="245">
        <f t="shared" si="71"/>
        <v>15</v>
      </c>
      <c r="D578" s="245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45"/>
    </row>
    <row r="579" spans="1:21">
      <c r="A579" s="245" t="s">
        <v>3991</v>
      </c>
      <c r="B579" s="245">
        <f t="shared" si="70"/>
        <v>15</v>
      </c>
      <c r="C579" s="245">
        <f t="shared" si="71"/>
        <v>15</v>
      </c>
      <c r="D579" s="245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45"/>
    </row>
    <row r="580" spans="1:21">
      <c r="A580" s="245" t="s">
        <v>3991</v>
      </c>
      <c r="B580" s="245">
        <f t="shared" si="70"/>
        <v>15</v>
      </c>
      <c r="C580" s="245">
        <f t="shared" si="71"/>
        <v>15</v>
      </c>
      <c r="D580" s="245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45"/>
    </row>
    <row r="581" spans="1:21">
      <c r="A581" s="245" t="s">
        <v>3991</v>
      </c>
      <c r="B581" s="245">
        <f t="shared" si="70"/>
        <v>16</v>
      </c>
      <c r="C581" s="245">
        <f t="shared" si="71"/>
        <v>16</v>
      </c>
      <c r="D581" s="245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45"/>
    </row>
    <row r="582" spans="1:21">
      <c r="A582" t="s">
        <v>3991</v>
      </c>
      <c r="B582" s="245">
        <f t="shared" si="70"/>
        <v>18</v>
      </c>
      <c r="C582" s="245">
        <f t="shared" si="71"/>
        <v>18</v>
      </c>
      <c r="D582" s="245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45"/>
    </row>
    <row r="583" spans="1:21">
      <c r="A583" s="245" t="s">
        <v>3991</v>
      </c>
      <c r="B583" s="245">
        <f t="shared" si="70"/>
        <v>20</v>
      </c>
      <c r="C583" s="245">
        <f t="shared" si="71"/>
        <v>20</v>
      </c>
      <c r="D583" s="245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45"/>
    </row>
    <row r="584" spans="1:21">
      <c r="A584" s="245" t="s">
        <v>3991</v>
      </c>
      <c r="B584" s="245">
        <f t="shared" si="70"/>
        <v>20</v>
      </c>
      <c r="C584" s="245">
        <f t="shared" si="71"/>
        <v>20</v>
      </c>
      <c r="D584" s="245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45"/>
    </row>
    <row r="585" spans="1:21">
      <c r="A585" s="245" t="s">
        <v>3991</v>
      </c>
      <c r="B585" s="245">
        <f t="shared" si="70"/>
        <v>20</v>
      </c>
      <c r="C585" s="245">
        <f t="shared" si="71"/>
        <v>20</v>
      </c>
      <c r="D585" s="245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45"/>
    </row>
    <row r="586" spans="1:21">
      <c r="A586" s="245" t="s">
        <v>3991</v>
      </c>
      <c r="B586" s="245">
        <f t="shared" si="70"/>
        <v>20</v>
      </c>
      <c r="C586" s="245">
        <f t="shared" si="71"/>
        <v>20</v>
      </c>
      <c r="D586" s="245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45"/>
    </row>
    <row r="587" spans="1:21">
      <c r="A587" s="245" t="s">
        <v>3991</v>
      </c>
      <c r="B587" s="245">
        <f t="shared" si="70"/>
        <v>22</v>
      </c>
      <c r="C587" s="245">
        <f t="shared" si="71"/>
        <v>22</v>
      </c>
      <c r="D587" s="245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45"/>
    </row>
    <row r="588" spans="1:21">
      <c r="A588" s="245" t="s">
        <v>3991</v>
      </c>
      <c r="B588" s="245">
        <f t="shared" si="70"/>
        <v>25</v>
      </c>
      <c r="C588" s="245">
        <f t="shared" si="71"/>
        <v>25</v>
      </c>
      <c r="D588" s="245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45"/>
    </row>
    <row r="589" spans="1:21">
      <c r="A589" s="245" t="s">
        <v>3991</v>
      </c>
      <c r="B589" s="245">
        <f t="shared" si="70"/>
        <v>25</v>
      </c>
      <c r="C589" s="245">
        <f t="shared" si="71"/>
        <v>25</v>
      </c>
      <c r="D589" s="245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45"/>
    </row>
    <row r="590" spans="1:21">
      <c r="A590" s="245" t="s">
        <v>3991</v>
      </c>
      <c r="B590" s="245">
        <f t="shared" si="70"/>
        <v>25</v>
      </c>
      <c r="C590" s="245">
        <f t="shared" si="71"/>
        <v>25</v>
      </c>
      <c r="D590" s="245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45"/>
    </row>
    <row r="591" spans="1:21">
      <c r="A591" s="245" t="s">
        <v>3991</v>
      </c>
      <c r="B591" s="245">
        <f t="shared" si="70"/>
        <v>25</v>
      </c>
      <c r="C591" s="245">
        <f t="shared" si="71"/>
        <v>25</v>
      </c>
      <c r="D591" s="245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45"/>
    </row>
    <row r="592" spans="1:21">
      <c r="A592" s="245" t="s">
        <v>3991</v>
      </c>
      <c r="B592" s="245">
        <f t="shared" si="70"/>
        <v>25</v>
      </c>
      <c r="C592" s="245">
        <f t="shared" si="71"/>
        <v>25</v>
      </c>
      <c r="D592" s="245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45"/>
    </row>
    <row r="593" spans="1:21">
      <c r="A593" s="245" t="s">
        <v>3991</v>
      </c>
      <c r="B593" s="245">
        <f t="shared" si="70"/>
        <v>25</v>
      </c>
      <c r="C593" s="245">
        <f t="shared" si="71"/>
        <v>25</v>
      </c>
      <c r="D593" s="245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45"/>
    </row>
    <row r="594" spans="1:21">
      <c r="A594" s="245" t="s">
        <v>3991</v>
      </c>
      <c r="B594" s="245">
        <f t="shared" si="70"/>
        <v>30</v>
      </c>
      <c r="C594" s="245">
        <f t="shared" si="71"/>
        <v>30</v>
      </c>
      <c r="D594" s="245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45"/>
    </row>
    <row r="595" spans="1:21">
      <c r="A595" s="245" t="s">
        <v>3991</v>
      </c>
      <c r="B595" s="245">
        <f t="shared" si="70"/>
        <v>30</v>
      </c>
      <c r="C595" s="245">
        <f t="shared" si="71"/>
        <v>30</v>
      </c>
      <c r="D595" s="245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45"/>
    </row>
    <row r="596" spans="1:21">
      <c r="A596" s="245" t="s">
        <v>3991</v>
      </c>
      <c r="B596" s="245">
        <f t="shared" si="70"/>
        <v>30</v>
      </c>
      <c r="C596" s="245">
        <f t="shared" si="71"/>
        <v>30</v>
      </c>
      <c r="D596" s="245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45"/>
    </row>
    <row r="597" spans="1:21">
      <c r="A597" s="245" t="s">
        <v>3991</v>
      </c>
      <c r="B597" s="245">
        <f t="shared" si="70"/>
        <v>30</v>
      </c>
      <c r="C597" s="245">
        <f t="shared" si="71"/>
        <v>30</v>
      </c>
      <c r="D597" s="245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45"/>
    </row>
    <row r="598" spans="1:21">
      <c r="A598" s="245" t="s">
        <v>3991</v>
      </c>
      <c r="B598" s="245">
        <f t="shared" si="70"/>
        <v>30</v>
      </c>
      <c r="C598" s="245">
        <f t="shared" si="71"/>
        <v>30</v>
      </c>
      <c r="D598" s="245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45"/>
    </row>
    <row r="599" spans="1:21">
      <c r="A599" s="245" t="s">
        <v>3991</v>
      </c>
      <c r="B599" s="245">
        <f t="shared" si="70"/>
        <v>30</v>
      </c>
      <c r="C599" s="245">
        <f t="shared" si="71"/>
        <v>30</v>
      </c>
      <c r="D599" s="245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45"/>
    </row>
    <row r="600" spans="1:21">
      <c r="A600" s="245" t="s">
        <v>3991</v>
      </c>
      <c r="B600" s="245">
        <f t="shared" si="70"/>
        <v>30</v>
      </c>
      <c r="C600" s="245">
        <f t="shared" si="71"/>
        <v>30</v>
      </c>
      <c r="D600" s="245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45"/>
    </row>
    <row r="601" spans="1:21">
      <c r="A601" t="s">
        <v>3991</v>
      </c>
      <c r="B601" s="245">
        <f t="shared" si="70"/>
        <v>35</v>
      </c>
      <c r="C601" s="245">
        <f t="shared" si="71"/>
        <v>35</v>
      </c>
      <c r="D601" s="245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45"/>
    </row>
    <row r="602" spans="1:21">
      <c r="A602" s="245" t="s">
        <v>3991</v>
      </c>
      <c r="B602" s="245">
        <f t="shared" si="70"/>
        <v>35</v>
      </c>
      <c r="C602" s="245">
        <f t="shared" si="71"/>
        <v>35</v>
      </c>
      <c r="D602" s="245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45"/>
    </row>
    <row r="603" spans="1:21">
      <c r="A603" s="245" t="s">
        <v>3991</v>
      </c>
      <c r="B603" s="245">
        <f t="shared" si="70"/>
        <v>35</v>
      </c>
      <c r="C603" s="245">
        <f t="shared" si="71"/>
        <v>35</v>
      </c>
      <c r="D603" s="245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45"/>
    </row>
    <row r="604" spans="1:21">
      <c r="A604" s="245" t="s">
        <v>3991</v>
      </c>
      <c r="B604" s="245">
        <f t="shared" si="70"/>
        <v>35</v>
      </c>
      <c r="C604" s="245">
        <f t="shared" si="71"/>
        <v>35</v>
      </c>
      <c r="D604" s="245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45"/>
    </row>
    <row r="605" spans="1:21">
      <c r="A605" s="245" t="s">
        <v>3991</v>
      </c>
      <c r="B605" s="245">
        <f t="shared" si="70"/>
        <v>35</v>
      </c>
      <c r="C605" s="245">
        <f t="shared" si="71"/>
        <v>35</v>
      </c>
      <c r="D605" s="245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45"/>
    </row>
    <row r="606" spans="1:21">
      <c r="A606" s="245" t="s">
        <v>3991</v>
      </c>
      <c r="B606" s="245">
        <f t="shared" si="70"/>
        <v>40</v>
      </c>
      <c r="C606" s="245">
        <f t="shared" si="71"/>
        <v>40</v>
      </c>
      <c r="D606" s="245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45"/>
    </row>
    <row r="607" spans="1:21">
      <c r="A607" s="245" t="s">
        <v>3991</v>
      </c>
      <c r="B607" s="245">
        <f t="shared" si="70"/>
        <v>40</v>
      </c>
      <c r="C607" s="245">
        <f t="shared" si="71"/>
        <v>40</v>
      </c>
      <c r="D607" s="245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45"/>
    </row>
    <row r="608" spans="1:21">
      <c r="A608" s="245" t="s">
        <v>3991</v>
      </c>
      <c r="B608" s="245">
        <f t="shared" si="70"/>
        <v>40</v>
      </c>
      <c r="C608" s="245">
        <f t="shared" si="71"/>
        <v>40</v>
      </c>
      <c r="D608" s="245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45"/>
    </row>
    <row r="609" spans="1:21">
      <c r="A609" s="245" t="s">
        <v>3991</v>
      </c>
      <c r="B609" s="245">
        <f t="shared" si="70"/>
        <v>40</v>
      </c>
      <c r="C609" s="245">
        <f t="shared" si="71"/>
        <v>40</v>
      </c>
      <c r="D609" s="245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45"/>
    </row>
    <row r="610" spans="1:21">
      <c r="A610" s="245" t="s">
        <v>3991</v>
      </c>
      <c r="B610" s="245">
        <f t="shared" si="70"/>
        <v>40</v>
      </c>
      <c r="C610" s="245">
        <f t="shared" si="71"/>
        <v>40</v>
      </c>
      <c r="D610" s="245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45"/>
    </row>
    <row r="611" spans="1:21">
      <c r="A611" s="245" t="s">
        <v>3991</v>
      </c>
      <c r="B611" s="245">
        <f t="shared" si="70"/>
        <v>40</v>
      </c>
      <c r="C611" s="245">
        <f t="shared" si="71"/>
        <v>40</v>
      </c>
      <c r="D611" s="245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45"/>
    </row>
    <row r="612" spans="1:21">
      <c r="A612" s="245" t="s">
        <v>3991</v>
      </c>
      <c r="B612" s="245">
        <f t="shared" si="70"/>
        <v>40</v>
      </c>
      <c r="C612" s="245">
        <f t="shared" si="71"/>
        <v>40</v>
      </c>
      <c r="D612" s="245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45"/>
    </row>
    <row r="613" spans="1:21">
      <c r="A613" s="245" t="s">
        <v>3991</v>
      </c>
      <c r="B613" s="245">
        <f t="shared" si="70"/>
        <v>40</v>
      </c>
      <c r="C613" s="245">
        <f t="shared" si="71"/>
        <v>40</v>
      </c>
      <c r="D613" s="245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45"/>
    </row>
    <row r="614" spans="1:21">
      <c r="A614" s="245" t="s">
        <v>3991</v>
      </c>
      <c r="B614" s="245">
        <f t="shared" si="70"/>
        <v>40</v>
      </c>
      <c r="C614" s="245">
        <f t="shared" si="71"/>
        <v>40</v>
      </c>
      <c r="D614" s="245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45"/>
    </row>
    <row r="615" spans="1:21">
      <c r="A615" s="245" t="s">
        <v>3991</v>
      </c>
      <c r="B615" s="245">
        <f t="shared" si="70"/>
        <v>40</v>
      </c>
      <c r="C615" s="245">
        <f t="shared" si="71"/>
        <v>40</v>
      </c>
      <c r="D615" s="245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45"/>
    </row>
    <row r="616" spans="1:21">
      <c r="A616" s="245" t="s">
        <v>3991</v>
      </c>
      <c r="B616" s="245">
        <f t="shared" si="70"/>
        <v>40</v>
      </c>
      <c r="C616" s="245">
        <f t="shared" si="71"/>
        <v>40</v>
      </c>
      <c r="D616" s="245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45"/>
    </row>
    <row r="617" spans="1:21">
      <c r="A617" s="245" t="s">
        <v>3991</v>
      </c>
      <c r="B617" s="245">
        <f t="shared" si="70"/>
        <v>40</v>
      </c>
      <c r="C617" s="245">
        <f t="shared" si="71"/>
        <v>40</v>
      </c>
      <c r="D617" s="245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45"/>
    </row>
    <row r="618" spans="1:21">
      <c r="A618" s="245" t="s">
        <v>3991</v>
      </c>
      <c r="B618" s="245">
        <f t="shared" si="70"/>
        <v>40</v>
      </c>
      <c r="C618" s="245">
        <f t="shared" si="71"/>
        <v>40</v>
      </c>
      <c r="D618" s="245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45"/>
    </row>
    <row r="619" spans="1:21">
      <c r="A619" s="245" t="s">
        <v>3991</v>
      </c>
      <c r="B619" s="245">
        <f t="shared" si="70"/>
        <v>45</v>
      </c>
      <c r="C619" s="245">
        <f t="shared" si="71"/>
        <v>45</v>
      </c>
      <c r="D619" s="245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45"/>
    </row>
    <row r="620" spans="1:21">
      <c r="A620" s="245" t="s">
        <v>3991</v>
      </c>
      <c r="B620" s="245">
        <f t="shared" si="70"/>
        <v>45</v>
      </c>
      <c r="C620" s="245">
        <f t="shared" si="71"/>
        <v>45</v>
      </c>
      <c r="D620" s="245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45"/>
    </row>
    <row r="621" spans="1:21">
      <c r="A621" s="245" t="s">
        <v>3991</v>
      </c>
      <c r="B621" s="245">
        <f t="shared" si="70"/>
        <v>45</v>
      </c>
      <c r="C621" s="245">
        <f t="shared" si="71"/>
        <v>45</v>
      </c>
      <c r="D621" s="245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45"/>
    </row>
    <row r="622" spans="1:21">
      <c r="A622" s="245" t="s">
        <v>3991</v>
      </c>
      <c r="B622" s="245">
        <f t="shared" si="70"/>
        <v>45</v>
      </c>
      <c r="C622" s="245">
        <f t="shared" si="71"/>
        <v>45</v>
      </c>
      <c r="D622" s="245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45"/>
    </row>
    <row r="623" spans="1:21">
      <c r="A623" s="245" t="s">
        <v>3991</v>
      </c>
      <c r="B623" s="245">
        <f t="shared" si="70"/>
        <v>45</v>
      </c>
      <c r="C623" s="245">
        <f t="shared" si="71"/>
        <v>45</v>
      </c>
      <c r="D623" s="245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45"/>
    </row>
    <row r="624" spans="1:21">
      <c r="A624" s="245" t="s">
        <v>3991</v>
      </c>
      <c r="B624" s="245">
        <f t="shared" si="70"/>
        <v>50</v>
      </c>
      <c r="C624" s="245">
        <f t="shared" si="71"/>
        <v>50</v>
      </c>
      <c r="D624" s="245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45"/>
    </row>
    <row r="625" spans="1:21">
      <c r="A625" s="245" t="s">
        <v>3991</v>
      </c>
      <c r="B625" s="245">
        <f t="shared" si="70"/>
        <v>50</v>
      </c>
      <c r="C625" s="245">
        <f t="shared" si="71"/>
        <v>50</v>
      </c>
      <c r="D625" s="245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45"/>
    </row>
    <row r="626" spans="1:21">
      <c r="A626" s="245" t="s">
        <v>3991</v>
      </c>
      <c r="B626" s="245">
        <f t="shared" si="70"/>
        <v>50</v>
      </c>
      <c r="C626" s="245">
        <f t="shared" si="71"/>
        <v>50</v>
      </c>
      <c r="D626" s="245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45"/>
    </row>
    <row r="627" spans="1:21">
      <c r="A627" s="245" t="s">
        <v>3991</v>
      </c>
      <c r="B627" s="245">
        <f t="shared" si="70"/>
        <v>50</v>
      </c>
      <c r="C627" s="245">
        <f t="shared" si="71"/>
        <v>50</v>
      </c>
      <c r="D627" s="245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45"/>
    </row>
    <row r="628" spans="1:21">
      <c r="A628" s="245" t="s">
        <v>3991</v>
      </c>
      <c r="B628" s="245">
        <f t="shared" si="70"/>
        <v>50</v>
      </c>
      <c r="C628" s="245">
        <f t="shared" si="71"/>
        <v>50</v>
      </c>
      <c r="D628" s="245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45"/>
    </row>
    <row r="629" spans="1:21">
      <c r="A629" s="245" t="s">
        <v>3991</v>
      </c>
      <c r="B629" s="245">
        <f t="shared" si="70"/>
        <v>50</v>
      </c>
      <c r="C629" s="245">
        <f t="shared" si="71"/>
        <v>50</v>
      </c>
      <c r="D629" s="245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45"/>
    </row>
    <row r="630" spans="1:21">
      <c r="A630" s="245" t="s">
        <v>3991</v>
      </c>
      <c r="B630" s="245">
        <f t="shared" si="70"/>
        <v>50</v>
      </c>
      <c r="C630" s="245">
        <f t="shared" si="71"/>
        <v>50</v>
      </c>
      <c r="D630" s="245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45"/>
    </row>
    <row r="631" spans="1:21">
      <c r="A631" s="245" t="s">
        <v>3991</v>
      </c>
      <c r="B631" s="245">
        <f t="shared" si="70"/>
        <v>50</v>
      </c>
      <c r="C631" s="245">
        <f t="shared" si="71"/>
        <v>50</v>
      </c>
      <c r="D631" s="245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45"/>
    </row>
    <row r="632" spans="1:21">
      <c r="A632" s="245" t="s">
        <v>3991</v>
      </c>
      <c r="B632" s="245">
        <f t="shared" si="70"/>
        <v>50</v>
      </c>
      <c r="C632" s="245">
        <f t="shared" si="71"/>
        <v>50</v>
      </c>
      <c r="D632" s="245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45"/>
    </row>
    <row r="633" spans="1:21">
      <c r="A633" s="245" t="s">
        <v>3991</v>
      </c>
      <c r="B633" s="245">
        <f t="shared" si="70"/>
        <v>50</v>
      </c>
      <c r="C633" s="245">
        <f t="shared" si="71"/>
        <v>50</v>
      </c>
      <c r="D633" s="245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45"/>
    </row>
    <row r="634" spans="1:21">
      <c r="A634" s="245" t="s">
        <v>3991</v>
      </c>
      <c r="B634" s="245">
        <f t="shared" si="70"/>
        <v>50</v>
      </c>
      <c r="C634" s="245">
        <f t="shared" si="71"/>
        <v>50</v>
      </c>
      <c r="D634" s="245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45"/>
    </row>
    <row r="635" spans="1:21">
      <c r="A635" s="245" t="s">
        <v>3991</v>
      </c>
      <c r="B635" s="245">
        <f t="shared" si="70"/>
        <v>50</v>
      </c>
      <c r="C635" s="245">
        <f t="shared" si="71"/>
        <v>50</v>
      </c>
      <c r="D635" s="245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45"/>
    </row>
    <row r="636" spans="1:21">
      <c r="A636" s="245" t="s">
        <v>3991</v>
      </c>
      <c r="B636" s="245">
        <f t="shared" ref="B636:B699" si="77">SPLITME($E636,0,"*","tube")</f>
        <v>50</v>
      </c>
      <c r="C636" s="245">
        <f t="shared" ref="C636:C699" si="78">SPLITME($E636,1,"*","tube")</f>
        <v>50</v>
      </c>
      <c r="D636" s="245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45"/>
    </row>
    <row r="637" spans="1:21">
      <c r="A637" s="245" t="s">
        <v>3991</v>
      </c>
      <c r="B637" s="245">
        <f t="shared" si="77"/>
        <v>50</v>
      </c>
      <c r="C637" s="245">
        <f t="shared" si="78"/>
        <v>50</v>
      </c>
      <c r="D637" s="245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45"/>
    </row>
    <row r="638" spans="1:21">
      <c r="A638" t="s">
        <v>3991</v>
      </c>
      <c r="B638" s="245">
        <f t="shared" si="77"/>
        <v>60</v>
      </c>
      <c r="C638" s="245">
        <f t="shared" si="78"/>
        <v>60</v>
      </c>
      <c r="D638" s="245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45"/>
    </row>
    <row r="639" spans="1:21">
      <c r="A639" s="245" t="s">
        <v>3991</v>
      </c>
      <c r="B639" s="245">
        <f t="shared" si="77"/>
        <v>60</v>
      </c>
      <c r="C639" s="245">
        <f t="shared" si="78"/>
        <v>60</v>
      </c>
      <c r="D639" s="245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45"/>
    </row>
    <row r="640" spans="1:21">
      <c r="A640" s="245" t="s">
        <v>3991</v>
      </c>
      <c r="B640" s="245">
        <f t="shared" si="77"/>
        <v>60</v>
      </c>
      <c r="C640" s="245">
        <f t="shared" si="78"/>
        <v>60</v>
      </c>
      <c r="D640" s="245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45"/>
    </row>
    <row r="641" spans="1:21">
      <c r="A641" s="245" t="s">
        <v>3991</v>
      </c>
      <c r="B641" s="245">
        <f t="shared" si="77"/>
        <v>60</v>
      </c>
      <c r="C641" s="245">
        <f t="shared" si="78"/>
        <v>60</v>
      </c>
      <c r="D641" s="245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45"/>
    </row>
    <row r="642" spans="1:21">
      <c r="A642" s="245" t="s">
        <v>3991</v>
      </c>
      <c r="B642" s="245">
        <f t="shared" si="77"/>
        <v>60</v>
      </c>
      <c r="C642" s="245">
        <f t="shared" si="78"/>
        <v>60</v>
      </c>
      <c r="D642" s="245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45"/>
    </row>
    <row r="643" spans="1:21">
      <c r="A643" s="245" t="s">
        <v>3991</v>
      </c>
      <c r="B643" s="245">
        <f t="shared" si="77"/>
        <v>60</v>
      </c>
      <c r="C643" s="245">
        <f t="shared" si="78"/>
        <v>60</v>
      </c>
      <c r="D643" s="245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45"/>
    </row>
    <row r="644" spans="1:21">
      <c r="A644" s="245" t="s">
        <v>3991</v>
      </c>
      <c r="B644" s="245">
        <f t="shared" si="77"/>
        <v>60</v>
      </c>
      <c r="C644" s="245">
        <f t="shared" si="78"/>
        <v>60</v>
      </c>
      <c r="D644" s="245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45"/>
    </row>
    <row r="645" spans="1:21">
      <c r="A645" s="245" t="s">
        <v>3991</v>
      </c>
      <c r="B645" s="245">
        <f t="shared" si="77"/>
        <v>60</v>
      </c>
      <c r="C645" s="245">
        <f t="shared" si="78"/>
        <v>60</v>
      </c>
      <c r="D645" s="245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45"/>
    </row>
    <row r="646" spans="1:21">
      <c r="A646" s="245" t="s">
        <v>3991</v>
      </c>
      <c r="B646" s="245">
        <f t="shared" si="77"/>
        <v>60</v>
      </c>
      <c r="C646" s="245">
        <f t="shared" si="78"/>
        <v>60</v>
      </c>
      <c r="D646" s="245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45"/>
    </row>
    <row r="647" spans="1:21">
      <c r="A647" s="245" t="s">
        <v>3991</v>
      </c>
      <c r="B647" s="245">
        <f t="shared" si="77"/>
        <v>60</v>
      </c>
      <c r="C647" s="245">
        <f t="shared" si="78"/>
        <v>60</v>
      </c>
      <c r="D647" s="245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45"/>
    </row>
    <row r="648" spans="1:21">
      <c r="A648" s="245" t="s">
        <v>3991</v>
      </c>
      <c r="B648" s="245">
        <f t="shared" si="77"/>
        <v>60</v>
      </c>
      <c r="C648" s="245">
        <f t="shared" si="78"/>
        <v>60</v>
      </c>
      <c r="D648" s="245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45"/>
    </row>
    <row r="649" spans="1:21">
      <c r="A649" s="245" t="s">
        <v>3991</v>
      </c>
      <c r="B649" s="245">
        <f t="shared" si="77"/>
        <v>60</v>
      </c>
      <c r="C649" s="245">
        <f t="shared" si="78"/>
        <v>60</v>
      </c>
      <c r="D649" s="245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45"/>
    </row>
    <row r="650" spans="1:21">
      <c r="A650" s="245" t="s">
        <v>3991</v>
      </c>
      <c r="B650" s="245">
        <f t="shared" si="77"/>
        <v>60</v>
      </c>
      <c r="C650" s="245">
        <f t="shared" si="78"/>
        <v>60</v>
      </c>
      <c r="D650" s="245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45"/>
    </row>
    <row r="651" spans="1:21">
      <c r="A651" s="245" t="s">
        <v>3991</v>
      </c>
      <c r="B651" s="245">
        <f t="shared" si="77"/>
        <v>60</v>
      </c>
      <c r="C651" s="245">
        <f t="shared" si="78"/>
        <v>60</v>
      </c>
      <c r="D651" s="245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45"/>
    </row>
    <row r="652" spans="1:21">
      <c r="A652" s="245" t="s">
        <v>3991</v>
      </c>
      <c r="B652" s="245">
        <f t="shared" si="77"/>
        <v>70</v>
      </c>
      <c r="C652" s="245">
        <f t="shared" si="78"/>
        <v>70</v>
      </c>
      <c r="D652" s="245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45"/>
    </row>
    <row r="653" spans="1:21">
      <c r="A653" s="245" t="s">
        <v>3991</v>
      </c>
      <c r="B653" s="245">
        <f t="shared" si="77"/>
        <v>70</v>
      </c>
      <c r="C653" s="245">
        <f t="shared" si="78"/>
        <v>70</v>
      </c>
      <c r="D653" s="245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45"/>
    </row>
    <row r="654" spans="1:21">
      <c r="A654" t="s">
        <v>3991</v>
      </c>
      <c r="B654" s="245">
        <f t="shared" si="77"/>
        <v>70</v>
      </c>
      <c r="C654" s="245">
        <f t="shared" si="78"/>
        <v>70</v>
      </c>
      <c r="D654" s="245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45"/>
    </row>
    <row r="655" spans="1:21">
      <c r="A655" s="245" t="s">
        <v>3991</v>
      </c>
      <c r="B655" s="245">
        <f t="shared" si="77"/>
        <v>70</v>
      </c>
      <c r="C655" s="245">
        <f t="shared" si="78"/>
        <v>70</v>
      </c>
      <c r="D655" s="245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45"/>
    </row>
    <row r="656" spans="1:21">
      <c r="A656" s="245" t="s">
        <v>3991</v>
      </c>
      <c r="B656" s="245">
        <f t="shared" si="77"/>
        <v>70</v>
      </c>
      <c r="C656" s="245">
        <f t="shared" si="78"/>
        <v>70</v>
      </c>
      <c r="D656" s="245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45"/>
    </row>
    <row r="657" spans="1:21">
      <c r="A657" s="245" t="s">
        <v>3991</v>
      </c>
      <c r="B657" s="245">
        <f t="shared" si="77"/>
        <v>70</v>
      </c>
      <c r="C657" s="245">
        <f t="shared" si="78"/>
        <v>70</v>
      </c>
      <c r="D657" s="245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45"/>
    </row>
    <row r="658" spans="1:21">
      <c r="A658" s="245" t="s">
        <v>3991</v>
      </c>
      <c r="B658" s="245">
        <f t="shared" si="77"/>
        <v>70</v>
      </c>
      <c r="C658" s="245">
        <f t="shared" si="78"/>
        <v>70</v>
      </c>
      <c r="D658" s="245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45"/>
    </row>
    <row r="659" spans="1:21">
      <c r="A659" s="245" t="s">
        <v>3991</v>
      </c>
      <c r="B659" s="245">
        <f t="shared" si="77"/>
        <v>70</v>
      </c>
      <c r="C659" s="245">
        <f t="shared" si="78"/>
        <v>70</v>
      </c>
      <c r="D659" s="245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45"/>
    </row>
    <row r="660" spans="1:21">
      <c r="A660" s="245" t="s">
        <v>3991</v>
      </c>
      <c r="B660" s="245">
        <f t="shared" si="77"/>
        <v>70</v>
      </c>
      <c r="C660" s="245">
        <f t="shared" si="78"/>
        <v>70</v>
      </c>
      <c r="D660" s="245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45"/>
    </row>
    <row r="661" spans="1:21">
      <c r="A661" s="245" t="s">
        <v>3991</v>
      </c>
      <c r="B661" s="245">
        <f t="shared" si="77"/>
        <v>70</v>
      </c>
      <c r="C661" s="245">
        <f t="shared" si="78"/>
        <v>70</v>
      </c>
      <c r="D661" s="245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45"/>
    </row>
    <row r="662" spans="1:21">
      <c r="A662" s="245" t="s">
        <v>3991</v>
      </c>
      <c r="B662" s="245">
        <f t="shared" si="77"/>
        <v>70</v>
      </c>
      <c r="C662" s="245">
        <f t="shared" si="78"/>
        <v>70</v>
      </c>
      <c r="D662" s="245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45"/>
    </row>
    <row r="663" spans="1:21">
      <c r="A663" s="245" t="s">
        <v>3991</v>
      </c>
      <c r="B663" s="245">
        <f t="shared" si="77"/>
        <v>70</v>
      </c>
      <c r="C663" s="245">
        <f t="shared" si="78"/>
        <v>70</v>
      </c>
      <c r="D663" s="245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45"/>
    </row>
    <row r="664" spans="1:21">
      <c r="A664" s="245" t="s">
        <v>3991</v>
      </c>
      <c r="B664" s="245">
        <f t="shared" si="77"/>
        <v>70</v>
      </c>
      <c r="C664" s="245">
        <f t="shared" si="78"/>
        <v>70</v>
      </c>
      <c r="D664" s="245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45"/>
    </row>
    <row r="665" spans="1:21">
      <c r="A665" s="245" t="s">
        <v>3991</v>
      </c>
      <c r="B665" s="245">
        <f t="shared" si="77"/>
        <v>70</v>
      </c>
      <c r="C665" s="245">
        <f t="shared" si="78"/>
        <v>70</v>
      </c>
      <c r="D665" s="245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45"/>
    </row>
    <row r="666" spans="1:21">
      <c r="A666" s="245" t="s">
        <v>3991</v>
      </c>
      <c r="B666" s="245">
        <f t="shared" si="77"/>
        <v>70</v>
      </c>
      <c r="C666" s="245">
        <f t="shared" si="78"/>
        <v>70</v>
      </c>
      <c r="D666" s="245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45"/>
    </row>
    <row r="667" spans="1:21">
      <c r="A667" s="245" t="s">
        <v>3991</v>
      </c>
      <c r="B667" s="245">
        <f t="shared" si="77"/>
        <v>80</v>
      </c>
      <c r="C667" s="245">
        <f t="shared" si="78"/>
        <v>80</v>
      </c>
      <c r="D667" s="245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45"/>
    </row>
    <row r="668" spans="1:21">
      <c r="A668" s="245" t="s">
        <v>3991</v>
      </c>
      <c r="B668" s="245">
        <f t="shared" si="77"/>
        <v>80</v>
      </c>
      <c r="C668" s="245">
        <f t="shared" si="78"/>
        <v>80</v>
      </c>
      <c r="D668" s="245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45"/>
    </row>
    <row r="669" spans="1:21">
      <c r="A669" s="245" t="s">
        <v>3991</v>
      </c>
      <c r="B669" s="245">
        <f t="shared" si="77"/>
        <v>80</v>
      </c>
      <c r="C669" s="245">
        <f t="shared" si="78"/>
        <v>80</v>
      </c>
      <c r="D669" s="245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45"/>
    </row>
    <row r="670" spans="1:21">
      <c r="A670" t="s">
        <v>3991</v>
      </c>
      <c r="B670" s="245">
        <f t="shared" si="77"/>
        <v>80</v>
      </c>
      <c r="C670" s="245">
        <f t="shared" si="78"/>
        <v>80</v>
      </c>
      <c r="D670" s="245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45"/>
    </row>
    <row r="671" spans="1:21">
      <c r="A671" t="s">
        <v>3991</v>
      </c>
      <c r="B671" s="245">
        <f t="shared" si="77"/>
        <v>80</v>
      </c>
      <c r="C671" s="245">
        <f t="shared" si="78"/>
        <v>80</v>
      </c>
      <c r="D671" s="245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45"/>
    </row>
    <row r="672" spans="1:21">
      <c r="A672" s="245" t="s">
        <v>3991</v>
      </c>
      <c r="B672" s="245">
        <f t="shared" si="77"/>
        <v>80</v>
      </c>
      <c r="C672" s="245">
        <f t="shared" si="78"/>
        <v>80</v>
      </c>
      <c r="D672" s="245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45"/>
    </row>
    <row r="673" spans="1:21">
      <c r="A673" s="245" t="s">
        <v>3991</v>
      </c>
      <c r="B673" s="245">
        <f t="shared" si="77"/>
        <v>80</v>
      </c>
      <c r="C673" s="245">
        <f t="shared" si="78"/>
        <v>80</v>
      </c>
      <c r="D673" s="245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45"/>
    </row>
    <row r="674" spans="1:21">
      <c r="A674" s="245" t="s">
        <v>3991</v>
      </c>
      <c r="B674" s="245">
        <f t="shared" si="77"/>
        <v>80</v>
      </c>
      <c r="C674" s="245">
        <f t="shared" si="78"/>
        <v>80</v>
      </c>
      <c r="D674" s="245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45"/>
    </row>
    <row r="675" spans="1:21">
      <c r="A675" s="245" t="s">
        <v>3991</v>
      </c>
      <c r="B675" s="245">
        <f t="shared" si="77"/>
        <v>80</v>
      </c>
      <c r="C675" s="245">
        <f t="shared" si="78"/>
        <v>80</v>
      </c>
      <c r="D675" s="245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45"/>
    </row>
    <row r="676" spans="1:21">
      <c r="A676" s="245" t="s">
        <v>3991</v>
      </c>
      <c r="B676" s="245">
        <f t="shared" si="77"/>
        <v>80</v>
      </c>
      <c r="C676" s="245">
        <f t="shared" si="78"/>
        <v>80</v>
      </c>
      <c r="D676" s="245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45"/>
    </row>
    <row r="677" spans="1:21">
      <c r="A677" s="245" t="s">
        <v>3991</v>
      </c>
      <c r="B677" s="245">
        <f t="shared" si="77"/>
        <v>80</v>
      </c>
      <c r="C677" s="245">
        <f t="shared" si="78"/>
        <v>80</v>
      </c>
      <c r="D677" s="245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45"/>
    </row>
    <row r="678" spans="1:21">
      <c r="A678" s="245" t="s">
        <v>3991</v>
      </c>
      <c r="B678" s="245">
        <f t="shared" si="77"/>
        <v>80</v>
      </c>
      <c r="C678" s="245">
        <f t="shared" si="78"/>
        <v>80</v>
      </c>
      <c r="D678" s="245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45"/>
    </row>
    <row r="679" spans="1:21">
      <c r="A679" s="245" t="s">
        <v>3991</v>
      </c>
      <c r="B679" s="245">
        <f t="shared" si="77"/>
        <v>80</v>
      </c>
      <c r="C679" s="245">
        <f t="shared" si="78"/>
        <v>80</v>
      </c>
      <c r="D679" s="245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45"/>
    </row>
    <row r="680" spans="1:21">
      <c r="A680" s="245" t="s">
        <v>3991</v>
      </c>
      <c r="B680" s="245">
        <f t="shared" si="77"/>
        <v>80</v>
      </c>
      <c r="C680" s="245">
        <f t="shared" si="78"/>
        <v>80</v>
      </c>
      <c r="D680" s="245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45"/>
    </row>
    <row r="681" spans="1:21">
      <c r="A681" s="245" t="s">
        <v>3991</v>
      </c>
      <c r="B681" s="245">
        <f t="shared" si="77"/>
        <v>90</v>
      </c>
      <c r="C681" s="245">
        <f t="shared" si="78"/>
        <v>90</v>
      </c>
      <c r="D681" s="245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45"/>
    </row>
    <row r="682" spans="1:21">
      <c r="A682" s="245" t="s">
        <v>3991</v>
      </c>
      <c r="B682" s="245">
        <f t="shared" si="77"/>
        <v>90</v>
      </c>
      <c r="C682" s="245">
        <f t="shared" si="78"/>
        <v>90</v>
      </c>
      <c r="D682" s="245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45"/>
    </row>
    <row r="683" spans="1:21">
      <c r="A683" s="245" t="s">
        <v>3991</v>
      </c>
      <c r="B683" s="245">
        <f t="shared" si="77"/>
        <v>90</v>
      </c>
      <c r="C683" s="245">
        <f t="shared" si="78"/>
        <v>90</v>
      </c>
      <c r="D683" s="245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45"/>
    </row>
    <row r="684" spans="1:21">
      <c r="A684" s="245" t="s">
        <v>3991</v>
      </c>
      <c r="B684" s="245">
        <f t="shared" si="77"/>
        <v>90</v>
      </c>
      <c r="C684" s="245">
        <f t="shared" si="78"/>
        <v>90</v>
      </c>
      <c r="D684" s="245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45"/>
    </row>
    <row r="685" spans="1:21">
      <c r="A685" s="245" t="s">
        <v>3991</v>
      </c>
      <c r="B685" s="245">
        <f t="shared" si="77"/>
        <v>90</v>
      </c>
      <c r="C685" s="245">
        <f t="shared" si="78"/>
        <v>90</v>
      </c>
      <c r="D685" s="245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45"/>
    </row>
    <row r="686" spans="1:21">
      <c r="A686" s="245" t="s">
        <v>3991</v>
      </c>
      <c r="B686" s="245">
        <f t="shared" si="77"/>
        <v>90</v>
      </c>
      <c r="C686" s="245">
        <f t="shared" si="78"/>
        <v>90</v>
      </c>
      <c r="D686" s="245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45"/>
    </row>
    <row r="687" spans="1:21">
      <c r="A687" s="245" t="s">
        <v>3991</v>
      </c>
      <c r="B687" s="245">
        <f t="shared" si="77"/>
        <v>90</v>
      </c>
      <c r="C687" s="245">
        <f t="shared" si="78"/>
        <v>90</v>
      </c>
      <c r="D687" s="245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45"/>
    </row>
    <row r="688" spans="1:21">
      <c r="A688" s="245" t="s">
        <v>3991</v>
      </c>
      <c r="B688" s="245">
        <f t="shared" si="77"/>
        <v>90</v>
      </c>
      <c r="C688" s="245">
        <f t="shared" si="78"/>
        <v>90</v>
      </c>
      <c r="D688" s="245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45"/>
    </row>
    <row r="689" spans="1:21">
      <c r="A689" s="245" t="s">
        <v>3991</v>
      </c>
      <c r="B689" s="245">
        <f t="shared" si="77"/>
        <v>90</v>
      </c>
      <c r="C689" s="245">
        <f t="shared" si="78"/>
        <v>90</v>
      </c>
      <c r="D689" s="245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45"/>
    </row>
    <row r="690" spans="1:21">
      <c r="A690" t="s">
        <v>3991</v>
      </c>
      <c r="B690" s="245">
        <f t="shared" si="77"/>
        <v>90</v>
      </c>
      <c r="C690" s="245">
        <f t="shared" si="78"/>
        <v>90</v>
      </c>
      <c r="D690" s="245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45"/>
    </row>
    <row r="691" spans="1:21">
      <c r="A691" s="245" t="s">
        <v>3991</v>
      </c>
      <c r="B691" s="245">
        <f t="shared" si="77"/>
        <v>90</v>
      </c>
      <c r="C691" s="245">
        <f t="shared" si="78"/>
        <v>90</v>
      </c>
      <c r="D691" s="245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45"/>
    </row>
    <row r="692" spans="1:21">
      <c r="A692" s="245" t="s">
        <v>3991</v>
      </c>
      <c r="B692" s="245">
        <f t="shared" si="77"/>
        <v>90</v>
      </c>
      <c r="C692" s="245">
        <f t="shared" si="78"/>
        <v>90</v>
      </c>
      <c r="D692" s="245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45"/>
    </row>
    <row r="693" spans="1:21">
      <c r="A693" s="245" t="s">
        <v>3991</v>
      </c>
      <c r="B693" s="245">
        <f t="shared" si="77"/>
        <v>90</v>
      </c>
      <c r="C693" s="245">
        <f t="shared" si="78"/>
        <v>90</v>
      </c>
      <c r="D693" s="245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45"/>
    </row>
    <row r="694" spans="1:21">
      <c r="A694" s="245" t="s">
        <v>3991</v>
      </c>
      <c r="B694" s="245">
        <f t="shared" si="77"/>
        <v>90</v>
      </c>
      <c r="C694" s="245">
        <f t="shared" si="78"/>
        <v>90</v>
      </c>
      <c r="D694" s="245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45"/>
    </row>
    <row r="695" spans="1:21">
      <c r="A695" s="245" t="s">
        <v>3991</v>
      </c>
      <c r="B695" s="245">
        <f t="shared" si="77"/>
        <v>100</v>
      </c>
      <c r="C695" s="245">
        <f t="shared" si="78"/>
        <v>100</v>
      </c>
      <c r="D695" s="245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45"/>
    </row>
    <row r="696" spans="1:21">
      <c r="A696" s="245" t="s">
        <v>3991</v>
      </c>
      <c r="B696" s="245">
        <f t="shared" si="77"/>
        <v>100</v>
      </c>
      <c r="C696" s="245">
        <f t="shared" si="78"/>
        <v>100</v>
      </c>
      <c r="D696" s="245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45"/>
    </row>
    <row r="697" spans="1:21">
      <c r="A697" s="245" t="s">
        <v>3991</v>
      </c>
      <c r="B697" s="245">
        <f t="shared" si="77"/>
        <v>100</v>
      </c>
      <c r="C697" s="245">
        <f t="shared" si="78"/>
        <v>100</v>
      </c>
      <c r="D697" s="245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45"/>
    </row>
    <row r="698" spans="1:21">
      <c r="A698" s="245" t="s">
        <v>3991</v>
      </c>
      <c r="B698" s="245">
        <f t="shared" si="77"/>
        <v>100</v>
      </c>
      <c r="C698" s="245">
        <f t="shared" si="78"/>
        <v>100</v>
      </c>
      <c r="D698" s="245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45"/>
    </row>
    <row r="699" spans="1:21">
      <c r="A699" s="245" t="s">
        <v>3991</v>
      </c>
      <c r="B699" s="245">
        <f t="shared" si="77"/>
        <v>100</v>
      </c>
      <c r="C699" s="245">
        <f t="shared" si="78"/>
        <v>100</v>
      </c>
      <c r="D699" s="245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45"/>
    </row>
    <row r="700" spans="1:21">
      <c r="A700" s="245" t="s">
        <v>3991</v>
      </c>
      <c r="B700" s="245">
        <f t="shared" ref="B700:B763" si="84">SPLITME($E700,0,"*","tube")</f>
        <v>100</v>
      </c>
      <c r="C700" s="245">
        <f t="shared" ref="C700:C763" si="85">SPLITME($E700,1,"*","tube")</f>
        <v>100</v>
      </c>
      <c r="D700" s="245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45"/>
    </row>
    <row r="701" spans="1:21">
      <c r="A701" s="245" t="s">
        <v>3991</v>
      </c>
      <c r="B701" s="245">
        <f t="shared" si="84"/>
        <v>100</v>
      </c>
      <c r="C701" s="245">
        <f t="shared" si="85"/>
        <v>100</v>
      </c>
      <c r="D701" s="245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45"/>
    </row>
    <row r="702" spans="1:21">
      <c r="A702" s="245" t="s">
        <v>3991</v>
      </c>
      <c r="B702" s="245">
        <f t="shared" si="84"/>
        <v>100</v>
      </c>
      <c r="C702" s="245">
        <f t="shared" si="85"/>
        <v>100</v>
      </c>
      <c r="D702" s="245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45"/>
    </row>
    <row r="703" spans="1:21">
      <c r="A703" s="245" t="s">
        <v>3991</v>
      </c>
      <c r="B703" s="245">
        <f t="shared" si="84"/>
        <v>100</v>
      </c>
      <c r="C703" s="245">
        <f t="shared" si="85"/>
        <v>100</v>
      </c>
      <c r="D703" s="245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45"/>
    </row>
    <row r="704" spans="1:21">
      <c r="A704" s="245" t="s">
        <v>3991</v>
      </c>
      <c r="B704" s="245">
        <f t="shared" si="84"/>
        <v>100</v>
      </c>
      <c r="C704" s="245">
        <f t="shared" si="85"/>
        <v>100</v>
      </c>
      <c r="D704" s="245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45"/>
    </row>
    <row r="705" spans="1:21">
      <c r="A705" s="245" t="s">
        <v>3991</v>
      </c>
      <c r="B705" s="245">
        <f t="shared" si="84"/>
        <v>100</v>
      </c>
      <c r="C705" s="245">
        <f t="shared" si="85"/>
        <v>100</v>
      </c>
      <c r="D705" s="245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45"/>
    </row>
    <row r="706" spans="1:21">
      <c r="A706" s="245" t="s">
        <v>3991</v>
      </c>
      <c r="B706" s="245">
        <f t="shared" si="84"/>
        <v>100</v>
      </c>
      <c r="C706" s="245">
        <f t="shared" si="85"/>
        <v>100</v>
      </c>
      <c r="D706" s="245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45"/>
    </row>
    <row r="707" spans="1:21">
      <c r="A707" s="245" t="s">
        <v>3991</v>
      </c>
      <c r="B707" s="245">
        <f t="shared" si="84"/>
        <v>100</v>
      </c>
      <c r="C707" s="245">
        <f t="shared" si="85"/>
        <v>100</v>
      </c>
      <c r="D707" s="245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45"/>
    </row>
    <row r="708" spans="1:21">
      <c r="A708" s="245" t="s">
        <v>3991</v>
      </c>
      <c r="B708" s="245">
        <f t="shared" si="84"/>
        <v>100</v>
      </c>
      <c r="C708" s="245">
        <f t="shared" si="85"/>
        <v>100</v>
      </c>
      <c r="D708" s="245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45"/>
    </row>
    <row r="709" spans="1:21">
      <c r="A709" s="245" t="s">
        <v>3991</v>
      </c>
      <c r="B709" s="245">
        <f t="shared" si="84"/>
        <v>100</v>
      </c>
      <c r="C709" s="245">
        <f t="shared" si="85"/>
        <v>100</v>
      </c>
      <c r="D709" s="245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45"/>
    </row>
    <row r="710" spans="1:21">
      <c r="A710" s="245" t="s">
        <v>3991</v>
      </c>
      <c r="B710" s="245">
        <f t="shared" si="84"/>
        <v>100</v>
      </c>
      <c r="C710" s="245">
        <f t="shared" si="85"/>
        <v>100</v>
      </c>
      <c r="D710" s="245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45"/>
    </row>
    <row r="711" spans="1:21">
      <c r="A711" s="245" t="s">
        <v>3991</v>
      </c>
      <c r="B711" s="245">
        <f t="shared" si="84"/>
        <v>100</v>
      </c>
      <c r="C711" s="245">
        <f t="shared" si="85"/>
        <v>100</v>
      </c>
      <c r="D711" s="245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45"/>
    </row>
    <row r="712" spans="1:21">
      <c r="A712" s="245" t="s">
        <v>3991</v>
      </c>
      <c r="B712" s="245">
        <f t="shared" si="84"/>
        <v>110</v>
      </c>
      <c r="C712" s="245">
        <f t="shared" si="85"/>
        <v>110</v>
      </c>
      <c r="D712" s="245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45"/>
    </row>
    <row r="713" spans="1:21">
      <c r="A713" s="245" t="s">
        <v>3991</v>
      </c>
      <c r="B713" s="245">
        <f t="shared" si="84"/>
        <v>110</v>
      </c>
      <c r="C713" s="245">
        <f t="shared" si="85"/>
        <v>110</v>
      </c>
      <c r="D713" s="245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45"/>
    </row>
    <row r="714" spans="1:21">
      <c r="A714" s="245" t="s">
        <v>3991</v>
      </c>
      <c r="B714" s="245">
        <f t="shared" si="84"/>
        <v>110</v>
      </c>
      <c r="C714" s="245">
        <f t="shared" si="85"/>
        <v>110</v>
      </c>
      <c r="D714" s="245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45"/>
    </row>
    <row r="715" spans="1:21">
      <c r="A715" s="245" t="s">
        <v>3991</v>
      </c>
      <c r="B715" s="245">
        <f t="shared" si="84"/>
        <v>110</v>
      </c>
      <c r="C715" s="245">
        <f t="shared" si="85"/>
        <v>110</v>
      </c>
      <c r="D715" s="245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45"/>
    </row>
    <row r="716" spans="1:21">
      <c r="A716" s="245" t="s">
        <v>3991</v>
      </c>
      <c r="B716" s="245">
        <f t="shared" si="84"/>
        <v>110</v>
      </c>
      <c r="C716" s="245">
        <f t="shared" si="85"/>
        <v>110</v>
      </c>
      <c r="D716" s="245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45"/>
    </row>
    <row r="717" spans="1:21">
      <c r="A717" s="245" t="s">
        <v>3991</v>
      </c>
      <c r="B717" s="245">
        <f t="shared" si="84"/>
        <v>110</v>
      </c>
      <c r="C717" s="245">
        <f t="shared" si="85"/>
        <v>110</v>
      </c>
      <c r="D717" s="245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45"/>
    </row>
    <row r="718" spans="1:21">
      <c r="A718" s="245" t="s">
        <v>3991</v>
      </c>
      <c r="B718" s="245">
        <f t="shared" si="84"/>
        <v>110</v>
      </c>
      <c r="C718" s="245">
        <f t="shared" si="85"/>
        <v>110</v>
      </c>
      <c r="D718" s="245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45"/>
    </row>
    <row r="719" spans="1:21">
      <c r="A719" s="245" t="s">
        <v>3991</v>
      </c>
      <c r="B719" s="245">
        <f t="shared" si="84"/>
        <v>110</v>
      </c>
      <c r="C719" s="245">
        <f t="shared" si="85"/>
        <v>110</v>
      </c>
      <c r="D719" s="245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45"/>
    </row>
    <row r="720" spans="1:21">
      <c r="A720" s="245" t="s">
        <v>3991</v>
      </c>
      <c r="B720" s="245">
        <f t="shared" si="84"/>
        <v>110</v>
      </c>
      <c r="C720" s="245">
        <f t="shared" si="85"/>
        <v>110</v>
      </c>
      <c r="D720" s="245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45"/>
    </row>
    <row r="721" spans="1:21">
      <c r="A721" s="245" t="s">
        <v>3991</v>
      </c>
      <c r="B721" s="245">
        <f t="shared" si="84"/>
        <v>110</v>
      </c>
      <c r="C721" s="245">
        <f t="shared" si="85"/>
        <v>110</v>
      </c>
      <c r="D721" s="245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45"/>
    </row>
    <row r="722" spans="1:21">
      <c r="A722" s="245" t="s">
        <v>3991</v>
      </c>
      <c r="B722" s="245">
        <f t="shared" si="84"/>
        <v>110</v>
      </c>
      <c r="C722" s="245">
        <f t="shared" si="85"/>
        <v>110</v>
      </c>
      <c r="D722" s="245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45"/>
    </row>
    <row r="723" spans="1:21">
      <c r="A723" s="245" t="s">
        <v>3991</v>
      </c>
      <c r="B723" s="245">
        <f t="shared" si="84"/>
        <v>110</v>
      </c>
      <c r="C723" s="245">
        <f t="shared" si="85"/>
        <v>110</v>
      </c>
      <c r="D723" s="245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45"/>
    </row>
    <row r="724" spans="1:21">
      <c r="A724" t="s">
        <v>3991</v>
      </c>
      <c r="B724" s="245">
        <f t="shared" si="84"/>
        <v>110</v>
      </c>
      <c r="C724" s="245">
        <f t="shared" si="85"/>
        <v>110</v>
      </c>
      <c r="D724" s="245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45"/>
    </row>
    <row r="725" spans="1:21">
      <c r="A725" s="245" t="s">
        <v>3991</v>
      </c>
      <c r="B725" s="245">
        <f t="shared" si="84"/>
        <v>110</v>
      </c>
      <c r="C725" s="245">
        <f t="shared" si="85"/>
        <v>110</v>
      </c>
      <c r="D725" s="245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45"/>
    </row>
    <row r="726" spans="1:21">
      <c r="A726" s="245" t="s">
        <v>3991</v>
      </c>
      <c r="B726" s="245">
        <f t="shared" si="84"/>
        <v>110</v>
      </c>
      <c r="C726" s="245">
        <f t="shared" si="85"/>
        <v>110</v>
      </c>
      <c r="D726" s="245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45"/>
    </row>
    <row r="727" spans="1:21">
      <c r="A727" t="s">
        <v>3991</v>
      </c>
      <c r="B727" s="245">
        <f t="shared" si="84"/>
        <v>110</v>
      </c>
      <c r="C727" s="245">
        <f t="shared" si="85"/>
        <v>110</v>
      </c>
      <c r="D727" s="245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45"/>
    </row>
    <row r="728" spans="1:21">
      <c r="A728" t="s">
        <v>3991</v>
      </c>
      <c r="B728" s="245">
        <f t="shared" si="84"/>
        <v>120</v>
      </c>
      <c r="C728" s="245">
        <f t="shared" si="85"/>
        <v>120</v>
      </c>
      <c r="D728" s="245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45"/>
    </row>
    <row r="729" spans="1:21">
      <c r="A729" s="245" t="s">
        <v>3991</v>
      </c>
      <c r="B729" s="245">
        <f t="shared" si="84"/>
        <v>120</v>
      </c>
      <c r="C729" s="245">
        <f t="shared" si="85"/>
        <v>120</v>
      </c>
      <c r="D729" s="245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45"/>
    </row>
    <row r="730" spans="1:21">
      <c r="A730" s="245" t="s">
        <v>3991</v>
      </c>
      <c r="B730" s="245">
        <f t="shared" si="84"/>
        <v>120</v>
      </c>
      <c r="C730" s="245">
        <f t="shared" si="85"/>
        <v>120</v>
      </c>
      <c r="D730" s="245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45"/>
    </row>
    <row r="731" spans="1:21">
      <c r="A731" s="245" t="s">
        <v>3991</v>
      </c>
      <c r="B731" s="245">
        <f t="shared" si="84"/>
        <v>120</v>
      </c>
      <c r="C731" s="245">
        <f t="shared" si="85"/>
        <v>120</v>
      </c>
      <c r="D731" s="245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45"/>
    </row>
    <row r="732" spans="1:21">
      <c r="A732" s="245" t="s">
        <v>3991</v>
      </c>
      <c r="B732" s="245">
        <f t="shared" si="84"/>
        <v>120</v>
      </c>
      <c r="C732" s="245">
        <f t="shared" si="85"/>
        <v>120</v>
      </c>
      <c r="D732" s="245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45"/>
    </row>
    <row r="733" spans="1:21">
      <c r="A733" s="245" t="s">
        <v>3991</v>
      </c>
      <c r="B733" s="245">
        <f t="shared" si="84"/>
        <v>120</v>
      </c>
      <c r="C733" s="245">
        <f t="shared" si="85"/>
        <v>120</v>
      </c>
      <c r="D733" s="245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45"/>
    </row>
    <row r="734" spans="1:21">
      <c r="A734" s="245" t="s">
        <v>3991</v>
      </c>
      <c r="B734" s="245">
        <f t="shared" si="84"/>
        <v>120</v>
      </c>
      <c r="C734" s="245">
        <f t="shared" si="85"/>
        <v>120</v>
      </c>
      <c r="D734" s="245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45"/>
    </row>
    <row r="735" spans="1:21">
      <c r="A735" s="245" t="s">
        <v>3991</v>
      </c>
      <c r="B735" s="245">
        <f t="shared" si="84"/>
        <v>120</v>
      </c>
      <c r="C735" s="245">
        <f t="shared" si="85"/>
        <v>120</v>
      </c>
      <c r="D735" s="245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45"/>
    </row>
    <row r="736" spans="1:21">
      <c r="A736" s="245" t="s">
        <v>3991</v>
      </c>
      <c r="B736" s="245">
        <f t="shared" si="84"/>
        <v>120</v>
      </c>
      <c r="C736" s="245">
        <f t="shared" si="85"/>
        <v>120</v>
      </c>
      <c r="D736" s="245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45"/>
    </row>
    <row r="737" spans="1:21">
      <c r="A737" s="245" t="s">
        <v>3991</v>
      </c>
      <c r="B737" s="245">
        <f t="shared" si="84"/>
        <v>120</v>
      </c>
      <c r="C737" s="245">
        <f t="shared" si="85"/>
        <v>120</v>
      </c>
      <c r="D737" s="245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45"/>
    </row>
    <row r="738" spans="1:21">
      <c r="A738" s="245" t="s">
        <v>3991</v>
      </c>
      <c r="B738" s="245">
        <f t="shared" si="84"/>
        <v>120</v>
      </c>
      <c r="C738" s="245">
        <f t="shared" si="85"/>
        <v>120</v>
      </c>
      <c r="D738" s="245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45"/>
    </row>
    <row r="739" spans="1:21">
      <c r="A739" s="245" t="s">
        <v>3991</v>
      </c>
      <c r="B739" s="245">
        <f t="shared" si="84"/>
        <v>120</v>
      </c>
      <c r="C739" s="245">
        <f t="shared" si="85"/>
        <v>120</v>
      </c>
      <c r="D739" s="245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45"/>
    </row>
    <row r="740" spans="1:21">
      <c r="A740" s="245" t="s">
        <v>3991</v>
      </c>
      <c r="B740" s="245">
        <f t="shared" si="84"/>
        <v>120</v>
      </c>
      <c r="C740" s="245">
        <f t="shared" si="85"/>
        <v>120</v>
      </c>
      <c r="D740" s="245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45"/>
    </row>
    <row r="741" spans="1:21">
      <c r="A741" s="245" t="s">
        <v>3991</v>
      </c>
      <c r="B741" s="245">
        <f t="shared" si="84"/>
        <v>120</v>
      </c>
      <c r="C741" s="245">
        <f t="shared" si="85"/>
        <v>120</v>
      </c>
      <c r="D741" s="245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45"/>
    </row>
    <row r="742" spans="1:21">
      <c r="A742" s="245" t="s">
        <v>3991</v>
      </c>
      <c r="B742" s="245">
        <f t="shared" si="84"/>
        <v>120</v>
      </c>
      <c r="C742" s="245">
        <f t="shared" si="85"/>
        <v>120</v>
      </c>
      <c r="D742" s="245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45"/>
    </row>
    <row r="743" spans="1:21">
      <c r="A743" t="s">
        <v>3991</v>
      </c>
      <c r="B743" s="245">
        <f t="shared" si="84"/>
        <v>120</v>
      </c>
      <c r="C743" s="245">
        <f t="shared" si="85"/>
        <v>120</v>
      </c>
      <c r="D743" s="245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45"/>
    </row>
    <row r="744" spans="1:21">
      <c r="A744" s="245" t="s">
        <v>3991</v>
      </c>
      <c r="B744" s="245">
        <f t="shared" si="84"/>
        <v>120</v>
      </c>
      <c r="C744" s="245">
        <f t="shared" si="85"/>
        <v>120</v>
      </c>
      <c r="D744" s="245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45"/>
    </row>
    <row r="745" spans="1:21">
      <c r="A745" s="245" t="s">
        <v>3991</v>
      </c>
      <c r="B745" s="245">
        <f t="shared" si="84"/>
        <v>125</v>
      </c>
      <c r="C745" s="245">
        <f t="shared" si="85"/>
        <v>125</v>
      </c>
      <c r="D745" s="245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45"/>
    </row>
    <row r="746" spans="1:21">
      <c r="A746" s="245" t="s">
        <v>3991</v>
      </c>
      <c r="B746" s="245">
        <f t="shared" si="84"/>
        <v>125</v>
      </c>
      <c r="C746" s="245">
        <f t="shared" si="85"/>
        <v>125</v>
      </c>
      <c r="D746" s="245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45"/>
    </row>
    <row r="747" spans="1:21">
      <c r="A747" s="245" t="s">
        <v>3991</v>
      </c>
      <c r="B747" s="245">
        <f t="shared" si="84"/>
        <v>130</v>
      </c>
      <c r="C747" s="245">
        <f t="shared" si="85"/>
        <v>130</v>
      </c>
      <c r="D747" s="245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45"/>
    </row>
    <row r="748" spans="1:21">
      <c r="A748" s="245" t="s">
        <v>3991</v>
      </c>
      <c r="B748" s="245">
        <f t="shared" si="84"/>
        <v>140</v>
      </c>
      <c r="C748" s="245">
        <f t="shared" si="85"/>
        <v>140</v>
      </c>
      <c r="D748" s="245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45"/>
    </row>
    <row r="749" spans="1:21">
      <c r="A749" s="245" t="s">
        <v>3991</v>
      </c>
      <c r="B749" s="245">
        <f t="shared" si="84"/>
        <v>140</v>
      </c>
      <c r="C749" s="245">
        <f t="shared" si="85"/>
        <v>140</v>
      </c>
      <c r="D749" s="245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45"/>
    </row>
    <row r="750" spans="1:21">
      <c r="A750" s="245" t="s">
        <v>3991</v>
      </c>
      <c r="B750" s="245">
        <f t="shared" si="84"/>
        <v>140</v>
      </c>
      <c r="C750" s="245">
        <f t="shared" si="85"/>
        <v>140</v>
      </c>
      <c r="D750" s="245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45"/>
    </row>
    <row r="751" spans="1:21">
      <c r="A751" s="245" t="s">
        <v>3991</v>
      </c>
      <c r="B751" s="245">
        <f t="shared" si="84"/>
        <v>140</v>
      </c>
      <c r="C751" s="245">
        <f t="shared" si="85"/>
        <v>140</v>
      </c>
      <c r="D751" s="245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45"/>
    </row>
    <row r="752" spans="1:21">
      <c r="A752" s="245" t="s">
        <v>3991</v>
      </c>
      <c r="B752" s="245">
        <f t="shared" si="84"/>
        <v>140</v>
      </c>
      <c r="C752" s="245">
        <f t="shared" si="85"/>
        <v>140</v>
      </c>
      <c r="D752" s="245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45"/>
    </row>
    <row r="753" spans="1:21">
      <c r="A753" s="245" t="s">
        <v>3991</v>
      </c>
      <c r="B753" s="245">
        <f t="shared" si="84"/>
        <v>140</v>
      </c>
      <c r="C753" s="245">
        <f t="shared" si="85"/>
        <v>140</v>
      </c>
      <c r="D753" s="245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45"/>
    </row>
    <row r="754" spans="1:21">
      <c r="A754" s="245" t="s">
        <v>3991</v>
      </c>
      <c r="B754" s="245">
        <f t="shared" si="84"/>
        <v>140</v>
      </c>
      <c r="C754" s="245">
        <f t="shared" si="85"/>
        <v>140</v>
      </c>
      <c r="D754" s="245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45"/>
    </row>
    <row r="755" spans="1:21">
      <c r="A755" s="245" t="s">
        <v>3991</v>
      </c>
      <c r="B755" s="245">
        <f t="shared" si="84"/>
        <v>140</v>
      </c>
      <c r="C755" s="245">
        <f t="shared" si="85"/>
        <v>140</v>
      </c>
      <c r="D755" s="245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45"/>
    </row>
    <row r="756" spans="1:21">
      <c r="A756" s="245" t="s">
        <v>3991</v>
      </c>
      <c r="B756" s="245">
        <f t="shared" si="84"/>
        <v>140</v>
      </c>
      <c r="C756" s="245">
        <f t="shared" si="85"/>
        <v>140</v>
      </c>
      <c r="D756" s="245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45"/>
    </row>
    <row r="757" spans="1:21">
      <c r="A757" s="245" t="s">
        <v>3991</v>
      </c>
      <c r="B757" s="245">
        <f t="shared" si="84"/>
        <v>140</v>
      </c>
      <c r="C757" s="245">
        <f t="shared" si="85"/>
        <v>140</v>
      </c>
      <c r="D757" s="245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45"/>
    </row>
    <row r="758" spans="1:21">
      <c r="A758" s="245" t="s">
        <v>3991</v>
      </c>
      <c r="B758" s="245">
        <f t="shared" si="84"/>
        <v>140</v>
      </c>
      <c r="C758" s="245">
        <f t="shared" si="85"/>
        <v>140</v>
      </c>
      <c r="D758" s="245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45"/>
    </row>
    <row r="759" spans="1:21">
      <c r="A759" s="245" t="s">
        <v>3991</v>
      </c>
      <c r="B759" s="245">
        <f t="shared" si="84"/>
        <v>140</v>
      </c>
      <c r="C759" s="245">
        <f t="shared" si="85"/>
        <v>140</v>
      </c>
      <c r="D759" s="245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45"/>
    </row>
    <row r="760" spans="1:21">
      <c r="A760" s="245" t="s">
        <v>3991</v>
      </c>
      <c r="B760" s="245">
        <f t="shared" si="84"/>
        <v>140</v>
      </c>
      <c r="C760" s="245">
        <f t="shared" si="85"/>
        <v>140</v>
      </c>
      <c r="D760" s="245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45"/>
    </row>
    <row r="761" spans="1:21">
      <c r="A761" s="245" t="s">
        <v>3991</v>
      </c>
      <c r="B761" s="245">
        <f t="shared" si="84"/>
        <v>140</v>
      </c>
      <c r="C761" s="245">
        <f t="shared" si="85"/>
        <v>140</v>
      </c>
      <c r="D761" s="245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45"/>
    </row>
    <row r="762" spans="1:21">
      <c r="A762" s="245" t="s">
        <v>3991</v>
      </c>
      <c r="B762" s="245">
        <f t="shared" si="84"/>
        <v>140</v>
      </c>
      <c r="C762" s="245">
        <f t="shared" si="85"/>
        <v>140</v>
      </c>
      <c r="D762" s="245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45"/>
    </row>
    <row r="763" spans="1:21">
      <c r="A763" s="245" t="s">
        <v>3991</v>
      </c>
      <c r="B763" s="245">
        <f t="shared" si="84"/>
        <v>150</v>
      </c>
      <c r="C763" s="245">
        <f t="shared" si="85"/>
        <v>150</v>
      </c>
      <c r="D763" s="245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45"/>
    </row>
    <row r="764" spans="1:21">
      <c r="A764" s="245" t="s">
        <v>3991</v>
      </c>
      <c r="B764" s="245">
        <f t="shared" ref="B764:B827" si="91">SPLITME($E764,0,"*","tube")</f>
        <v>150</v>
      </c>
      <c r="C764" s="245">
        <f t="shared" ref="C764:C827" si="92">SPLITME($E764,1,"*","tube")</f>
        <v>150</v>
      </c>
      <c r="D764" s="245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45"/>
    </row>
    <row r="765" spans="1:21">
      <c r="A765" s="245" t="s">
        <v>3991</v>
      </c>
      <c r="B765" s="245">
        <f t="shared" si="91"/>
        <v>150</v>
      </c>
      <c r="C765" s="245">
        <f t="shared" si="92"/>
        <v>150</v>
      </c>
      <c r="D765" s="245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45"/>
    </row>
    <row r="766" spans="1:21">
      <c r="A766" s="245" t="s">
        <v>3991</v>
      </c>
      <c r="B766" s="245">
        <f t="shared" si="91"/>
        <v>150</v>
      </c>
      <c r="C766" s="245">
        <f t="shared" si="92"/>
        <v>150</v>
      </c>
      <c r="D766" s="245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45"/>
    </row>
    <row r="767" spans="1:21">
      <c r="A767" s="245" t="s">
        <v>3991</v>
      </c>
      <c r="B767" s="245">
        <f t="shared" si="91"/>
        <v>150</v>
      </c>
      <c r="C767" s="245">
        <f t="shared" si="92"/>
        <v>150</v>
      </c>
      <c r="D767" s="245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45"/>
    </row>
    <row r="768" spans="1:21">
      <c r="A768" s="245" t="s">
        <v>3991</v>
      </c>
      <c r="B768" s="245">
        <f t="shared" si="91"/>
        <v>150</v>
      </c>
      <c r="C768" s="245">
        <f t="shared" si="92"/>
        <v>150</v>
      </c>
      <c r="D768" s="245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45"/>
    </row>
    <row r="769" spans="1:21">
      <c r="A769" s="245" t="s">
        <v>3991</v>
      </c>
      <c r="B769" s="245">
        <f t="shared" si="91"/>
        <v>150</v>
      </c>
      <c r="C769" s="245">
        <f t="shared" si="92"/>
        <v>150</v>
      </c>
      <c r="D769" s="245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45"/>
    </row>
    <row r="770" spans="1:21">
      <c r="A770" s="245" t="s">
        <v>3991</v>
      </c>
      <c r="B770" s="245">
        <f t="shared" si="91"/>
        <v>150</v>
      </c>
      <c r="C770" s="245">
        <f t="shared" si="92"/>
        <v>150</v>
      </c>
      <c r="D770" s="245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45"/>
    </row>
    <row r="771" spans="1:21">
      <c r="A771" s="245" t="s">
        <v>3991</v>
      </c>
      <c r="B771" s="245">
        <f t="shared" si="91"/>
        <v>150</v>
      </c>
      <c r="C771" s="245">
        <f t="shared" si="92"/>
        <v>150</v>
      </c>
      <c r="D771" s="245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45"/>
    </row>
    <row r="772" spans="1:21">
      <c r="A772" s="245" t="s">
        <v>3991</v>
      </c>
      <c r="B772" s="245">
        <f t="shared" si="91"/>
        <v>150</v>
      </c>
      <c r="C772" s="245">
        <f t="shared" si="92"/>
        <v>150</v>
      </c>
      <c r="D772" s="245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45"/>
    </row>
    <row r="773" spans="1:21">
      <c r="A773" s="245" t="s">
        <v>3991</v>
      </c>
      <c r="B773" s="245">
        <f t="shared" si="91"/>
        <v>150</v>
      </c>
      <c r="C773" s="245">
        <f t="shared" si="92"/>
        <v>150</v>
      </c>
      <c r="D773" s="245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45"/>
    </row>
    <row r="774" spans="1:21">
      <c r="A774" s="245" t="s">
        <v>3991</v>
      </c>
      <c r="B774" s="245">
        <f t="shared" si="91"/>
        <v>150</v>
      </c>
      <c r="C774" s="245">
        <f t="shared" si="92"/>
        <v>150</v>
      </c>
      <c r="D774" s="245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45"/>
    </row>
    <row r="775" spans="1:21">
      <c r="A775" s="245" t="s">
        <v>3991</v>
      </c>
      <c r="B775" s="245">
        <f t="shared" si="91"/>
        <v>150</v>
      </c>
      <c r="C775" s="245">
        <f t="shared" si="92"/>
        <v>150</v>
      </c>
      <c r="D775" s="245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45"/>
    </row>
    <row r="776" spans="1:21">
      <c r="A776" t="s">
        <v>3991</v>
      </c>
      <c r="B776" s="245">
        <f t="shared" si="91"/>
        <v>150</v>
      </c>
      <c r="C776" s="245">
        <f t="shared" si="92"/>
        <v>150</v>
      </c>
      <c r="D776" s="245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45"/>
    </row>
    <row r="777" spans="1:21">
      <c r="A777" s="245" t="s">
        <v>3991</v>
      </c>
      <c r="B777" s="245">
        <f t="shared" si="91"/>
        <v>160</v>
      </c>
      <c r="C777" s="245">
        <f t="shared" si="92"/>
        <v>160</v>
      </c>
      <c r="D777" s="245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45"/>
    </row>
    <row r="778" spans="1:21">
      <c r="A778" s="245" t="s">
        <v>3991</v>
      </c>
      <c r="B778" s="245">
        <f t="shared" si="91"/>
        <v>160</v>
      </c>
      <c r="C778" s="245">
        <f t="shared" si="92"/>
        <v>160</v>
      </c>
      <c r="D778" s="245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45"/>
    </row>
    <row r="779" spans="1:21">
      <c r="A779" s="245" t="s">
        <v>3991</v>
      </c>
      <c r="B779" s="245">
        <f t="shared" si="91"/>
        <v>160</v>
      </c>
      <c r="C779" s="245">
        <f t="shared" si="92"/>
        <v>160</v>
      </c>
      <c r="D779" s="245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45"/>
    </row>
    <row r="780" spans="1:21">
      <c r="A780" s="245" t="s">
        <v>3991</v>
      </c>
      <c r="B780" s="245">
        <f t="shared" si="91"/>
        <v>160</v>
      </c>
      <c r="C780" s="245">
        <f t="shared" si="92"/>
        <v>160</v>
      </c>
      <c r="D780" s="245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45"/>
    </row>
    <row r="781" spans="1:21">
      <c r="A781" t="s">
        <v>3991</v>
      </c>
      <c r="B781" s="245">
        <f t="shared" si="91"/>
        <v>160</v>
      </c>
      <c r="C781" s="245">
        <f t="shared" si="92"/>
        <v>160</v>
      </c>
      <c r="D781" s="245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45"/>
    </row>
    <row r="782" spans="1:21">
      <c r="A782" s="245" t="s">
        <v>3991</v>
      </c>
      <c r="B782" s="245">
        <f t="shared" si="91"/>
        <v>160</v>
      </c>
      <c r="C782" s="245">
        <f t="shared" si="92"/>
        <v>160</v>
      </c>
      <c r="D782" s="245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45"/>
    </row>
    <row r="783" spans="1:21">
      <c r="A783" s="245" t="s">
        <v>3991</v>
      </c>
      <c r="B783" s="245">
        <f t="shared" si="91"/>
        <v>160</v>
      </c>
      <c r="C783" s="245">
        <f t="shared" si="92"/>
        <v>160</v>
      </c>
      <c r="D783" s="245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45"/>
    </row>
    <row r="784" spans="1:21">
      <c r="A784" s="245" t="s">
        <v>3991</v>
      </c>
      <c r="B784" s="245">
        <f t="shared" si="91"/>
        <v>160</v>
      </c>
      <c r="C784" s="245">
        <f t="shared" si="92"/>
        <v>160</v>
      </c>
      <c r="D784" s="245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45"/>
    </row>
    <row r="785" spans="1:21">
      <c r="A785" s="245" t="s">
        <v>3991</v>
      </c>
      <c r="B785" s="245">
        <f t="shared" si="91"/>
        <v>160</v>
      </c>
      <c r="C785" s="245">
        <f t="shared" si="92"/>
        <v>160</v>
      </c>
      <c r="D785" s="245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45"/>
    </row>
    <row r="786" spans="1:21">
      <c r="A786" s="245" t="s">
        <v>3991</v>
      </c>
      <c r="B786" s="245">
        <f t="shared" si="91"/>
        <v>160</v>
      </c>
      <c r="C786" s="245">
        <f t="shared" si="92"/>
        <v>160</v>
      </c>
      <c r="D786" s="245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45"/>
    </row>
    <row r="787" spans="1:21">
      <c r="A787" s="245" t="s">
        <v>3991</v>
      </c>
      <c r="B787" s="245">
        <f t="shared" si="91"/>
        <v>160</v>
      </c>
      <c r="C787" s="245">
        <f t="shared" si="92"/>
        <v>160</v>
      </c>
      <c r="D787" s="245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45"/>
    </row>
    <row r="788" spans="1:21">
      <c r="A788" s="245" t="s">
        <v>3991</v>
      </c>
      <c r="B788" s="245">
        <f t="shared" si="91"/>
        <v>160</v>
      </c>
      <c r="C788" s="245">
        <f t="shared" si="92"/>
        <v>160</v>
      </c>
      <c r="D788" s="245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45"/>
    </row>
    <row r="789" spans="1:21">
      <c r="A789" s="245" t="s">
        <v>3991</v>
      </c>
      <c r="B789" s="245">
        <f t="shared" si="91"/>
        <v>160</v>
      </c>
      <c r="C789" s="245">
        <f t="shared" si="92"/>
        <v>160</v>
      </c>
      <c r="D789" s="245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45"/>
    </row>
    <row r="790" spans="1:21">
      <c r="A790" s="245" t="s">
        <v>3991</v>
      </c>
      <c r="B790" s="245">
        <f t="shared" si="91"/>
        <v>160</v>
      </c>
      <c r="C790" s="245">
        <f t="shared" si="92"/>
        <v>160</v>
      </c>
      <c r="D790" s="245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45"/>
    </row>
    <row r="791" spans="1:21">
      <c r="A791" s="245" t="s">
        <v>3991</v>
      </c>
      <c r="B791" s="245">
        <f t="shared" si="91"/>
        <v>180</v>
      </c>
      <c r="C791" s="245">
        <f t="shared" si="92"/>
        <v>180</v>
      </c>
      <c r="D791" s="245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45"/>
    </row>
    <row r="792" spans="1:21">
      <c r="A792" s="245" t="s">
        <v>3991</v>
      </c>
      <c r="B792" s="245">
        <f t="shared" si="91"/>
        <v>180</v>
      </c>
      <c r="C792" s="245">
        <f t="shared" si="92"/>
        <v>180</v>
      </c>
      <c r="D792" s="245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45"/>
    </row>
    <row r="793" spans="1:21">
      <c r="A793" s="245" t="s">
        <v>3991</v>
      </c>
      <c r="B793" s="245">
        <f t="shared" si="91"/>
        <v>180</v>
      </c>
      <c r="C793" s="245">
        <f t="shared" si="92"/>
        <v>180</v>
      </c>
      <c r="D793" s="245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45"/>
    </row>
    <row r="794" spans="1:21">
      <c r="A794" s="245" t="s">
        <v>3991</v>
      </c>
      <c r="B794" s="245">
        <f t="shared" si="91"/>
        <v>180</v>
      </c>
      <c r="C794" s="245">
        <f t="shared" si="92"/>
        <v>180</v>
      </c>
      <c r="D794" s="245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45"/>
    </row>
    <row r="795" spans="1:21">
      <c r="A795" s="245" t="s">
        <v>3991</v>
      </c>
      <c r="B795" s="245">
        <f t="shared" si="91"/>
        <v>180</v>
      </c>
      <c r="C795" s="245">
        <f t="shared" si="92"/>
        <v>180</v>
      </c>
      <c r="D795" s="245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45"/>
    </row>
    <row r="796" spans="1:21">
      <c r="A796" s="245" t="s">
        <v>3991</v>
      </c>
      <c r="B796" s="245">
        <f t="shared" si="91"/>
        <v>180</v>
      </c>
      <c r="C796" s="245">
        <f t="shared" si="92"/>
        <v>180</v>
      </c>
      <c r="D796" s="245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45"/>
    </row>
    <row r="797" spans="1:21">
      <c r="A797" t="s">
        <v>3991</v>
      </c>
      <c r="B797" s="245">
        <f t="shared" si="91"/>
        <v>180</v>
      </c>
      <c r="C797" s="245">
        <f t="shared" si="92"/>
        <v>180</v>
      </c>
      <c r="D797" s="245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45"/>
    </row>
    <row r="798" spans="1:21">
      <c r="A798" s="245" t="s">
        <v>3991</v>
      </c>
      <c r="B798" s="245">
        <f t="shared" si="91"/>
        <v>180</v>
      </c>
      <c r="C798" s="245">
        <f t="shared" si="92"/>
        <v>180</v>
      </c>
      <c r="D798" s="245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45"/>
    </row>
    <row r="799" spans="1:21">
      <c r="A799" s="245" t="s">
        <v>3991</v>
      </c>
      <c r="B799" s="245">
        <f t="shared" si="91"/>
        <v>180</v>
      </c>
      <c r="C799" s="245">
        <f t="shared" si="92"/>
        <v>180</v>
      </c>
      <c r="D799" s="245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45"/>
    </row>
    <row r="800" spans="1:21">
      <c r="A800" s="245" t="s">
        <v>3991</v>
      </c>
      <c r="B800" s="245">
        <f t="shared" si="91"/>
        <v>180</v>
      </c>
      <c r="C800" s="245">
        <f t="shared" si="92"/>
        <v>180</v>
      </c>
      <c r="D800" s="245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45"/>
    </row>
    <row r="801" spans="1:21">
      <c r="A801" s="245" t="s">
        <v>3991</v>
      </c>
      <c r="B801" s="245">
        <f t="shared" si="91"/>
        <v>180</v>
      </c>
      <c r="C801" s="245">
        <f t="shared" si="92"/>
        <v>180</v>
      </c>
      <c r="D801" s="245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45"/>
    </row>
    <row r="802" spans="1:21">
      <c r="A802" s="245" t="s">
        <v>3991</v>
      </c>
      <c r="B802" s="245">
        <f t="shared" si="91"/>
        <v>180</v>
      </c>
      <c r="C802" s="245">
        <f t="shared" si="92"/>
        <v>180</v>
      </c>
      <c r="D802" s="245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45"/>
    </row>
    <row r="803" spans="1:21">
      <c r="A803" s="245" t="s">
        <v>3991</v>
      </c>
      <c r="B803" s="245">
        <f t="shared" si="91"/>
        <v>200</v>
      </c>
      <c r="C803" s="245">
        <f t="shared" si="92"/>
        <v>200</v>
      </c>
      <c r="D803" s="245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45"/>
    </row>
    <row r="804" spans="1:21">
      <c r="A804" s="245" t="s">
        <v>3991</v>
      </c>
      <c r="B804" s="245">
        <f t="shared" si="91"/>
        <v>200</v>
      </c>
      <c r="C804" s="245">
        <f t="shared" si="92"/>
        <v>200</v>
      </c>
      <c r="D804" s="245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45"/>
    </row>
    <row r="805" spans="1:21">
      <c r="A805" s="245" t="s">
        <v>3991</v>
      </c>
      <c r="B805" s="245">
        <f t="shared" si="91"/>
        <v>200</v>
      </c>
      <c r="C805" s="245">
        <f t="shared" si="92"/>
        <v>200</v>
      </c>
      <c r="D805" s="245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45"/>
    </row>
    <row r="806" spans="1:21">
      <c r="A806" s="245" t="s">
        <v>3991</v>
      </c>
      <c r="B806" s="245">
        <f t="shared" si="91"/>
        <v>200</v>
      </c>
      <c r="C806" s="245">
        <f t="shared" si="92"/>
        <v>200</v>
      </c>
      <c r="D806" s="245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45"/>
    </row>
    <row r="807" spans="1:21">
      <c r="A807" s="245" t="s">
        <v>3991</v>
      </c>
      <c r="B807" s="245">
        <f t="shared" si="91"/>
        <v>200</v>
      </c>
      <c r="C807" s="245">
        <f t="shared" si="92"/>
        <v>200</v>
      </c>
      <c r="D807" s="245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45"/>
    </row>
    <row r="808" spans="1:21">
      <c r="A808" s="245" t="s">
        <v>3991</v>
      </c>
      <c r="B808" s="245">
        <f t="shared" si="91"/>
        <v>200</v>
      </c>
      <c r="C808" s="245">
        <f t="shared" si="92"/>
        <v>200</v>
      </c>
      <c r="D808" s="245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45"/>
    </row>
    <row r="809" spans="1:21">
      <c r="A809" s="245" t="s">
        <v>3991</v>
      </c>
      <c r="B809" s="245">
        <f t="shared" si="91"/>
        <v>200</v>
      </c>
      <c r="C809" s="245">
        <f t="shared" si="92"/>
        <v>200</v>
      </c>
      <c r="D809" s="245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45"/>
    </row>
    <row r="810" spans="1:21">
      <c r="A810" s="245" t="s">
        <v>3991</v>
      </c>
      <c r="B810" s="245">
        <f t="shared" si="91"/>
        <v>200</v>
      </c>
      <c r="C810" s="245">
        <f t="shared" si="92"/>
        <v>200</v>
      </c>
      <c r="D810" s="245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45"/>
    </row>
    <row r="811" spans="1:21">
      <c r="A811" t="s">
        <v>3991</v>
      </c>
      <c r="B811" s="245">
        <f t="shared" si="91"/>
        <v>200</v>
      </c>
      <c r="C811" s="245">
        <f t="shared" si="92"/>
        <v>200</v>
      </c>
      <c r="D811" s="245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45"/>
    </row>
    <row r="812" spans="1:21">
      <c r="A812" s="245" t="s">
        <v>3991</v>
      </c>
      <c r="B812" s="245">
        <f t="shared" si="91"/>
        <v>200</v>
      </c>
      <c r="C812" s="245">
        <f t="shared" si="92"/>
        <v>200</v>
      </c>
      <c r="D812" s="245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45"/>
    </row>
    <row r="813" spans="1:21">
      <c r="A813" s="245" t="s">
        <v>3991</v>
      </c>
      <c r="B813" s="245">
        <f t="shared" si="91"/>
        <v>200</v>
      </c>
      <c r="C813" s="245">
        <f t="shared" si="92"/>
        <v>200</v>
      </c>
      <c r="D813" s="245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45"/>
    </row>
    <row r="814" spans="1:21">
      <c r="A814" s="245" t="s">
        <v>3991</v>
      </c>
      <c r="B814" s="245">
        <f t="shared" si="91"/>
        <v>200</v>
      </c>
      <c r="C814" s="245">
        <f t="shared" si="92"/>
        <v>200</v>
      </c>
      <c r="D814" s="245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45"/>
    </row>
    <row r="815" spans="1:21">
      <c r="A815" s="245" t="s">
        <v>3991</v>
      </c>
      <c r="B815" s="245">
        <f t="shared" si="91"/>
        <v>220</v>
      </c>
      <c r="C815" s="245">
        <f t="shared" si="92"/>
        <v>220</v>
      </c>
      <c r="D815" s="245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45"/>
    </row>
    <row r="816" spans="1:21">
      <c r="A816" t="s">
        <v>3991</v>
      </c>
      <c r="B816" s="245">
        <f t="shared" si="91"/>
        <v>220</v>
      </c>
      <c r="C816" s="245">
        <f t="shared" si="92"/>
        <v>220</v>
      </c>
      <c r="D816" s="245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45"/>
    </row>
    <row r="817" spans="1:21">
      <c r="A817" t="s">
        <v>3991</v>
      </c>
      <c r="B817" s="245">
        <f t="shared" si="91"/>
        <v>220</v>
      </c>
      <c r="C817" s="245">
        <f t="shared" si="92"/>
        <v>220</v>
      </c>
      <c r="D817" s="245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45"/>
    </row>
    <row r="818" spans="1:21">
      <c r="A818" s="245" t="s">
        <v>3991</v>
      </c>
      <c r="B818" s="245">
        <f t="shared" si="91"/>
        <v>220</v>
      </c>
      <c r="C818" s="245">
        <f t="shared" si="92"/>
        <v>220</v>
      </c>
      <c r="D818" s="245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45"/>
    </row>
    <row r="819" spans="1:21">
      <c r="A819" s="245" t="s">
        <v>3991</v>
      </c>
      <c r="B819" s="245">
        <f t="shared" si="91"/>
        <v>220</v>
      </c>
      <c r="C819" s="245">
        <f t="shared" si="92"/>
        <v>220</v>
      </c>
      <c r="D819" s="245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45"/>
    </row>
    <row r="820" spans="1:21">
      <c r="A820" s="245" t="s">
        <v>3991</v>
      </c>
      <c r="B820" s="245">
        <f t="shared" si="91"/>
        <v>220</v>
      </c>
      <c r="C820" s="245">
        <f t="shared" si="92"/>
        <v>220</v>
      </c>
      <c r="D820" s="245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45"/>
    </row>
    <row r="821" spans="1:21">
      <c r="A821" s="245" t="s">
        <v>3991</v>
      </c>
      <c r="B821" s="245">
        <f t="shared" si="91"/>
        <v>220</v>
      </c>
      <c r="C821" s="245">
        <f t="shared" si="92"/>
        <v>220</v>
      </c>
      <c r="D821" s="245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45"/>
    </row>
    <row r="822" spans="1:21">
      <c r="A822" s="245" t="s">
        <v>3991</v>
      </c>
      <c r="B822" s="245">
        <f t="shared" si="91"/>
        <v>220</v>
      </c>
      <c r="C822" s="245">
        <f t="shared" si="92"/>
        <v>220</v>
      </c>
      <c r="D822" s="245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45"/>
    </row>
    <row r="823" spans="1:21">
      <c r="A823" s="245" t="s">
        <v>3991</v>
      </c>
      <c r="B823" s="245">
        <f t="shared" si="91"/>
        <v>220</v>
      </c>
      <c r="C823" s="245">
        <f t="shared" si="92"/>
        <v>220</v>
      </c>
      <c r="D823" s="245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45"/>
    </row>
    <row r="824" spans="1:21">
      <c r="A824" s="245" t="s">
        <v>3991</v>
      </c>
      <c r="B824" s="245">
        <f t="shared" si="91"/>
        <v>220</v>
      </c>
      <c r="C824" s="245">
        <f t="shared" si="92"/>
        <v>220</v>
      </c>
      <c r="D824" s="245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45"/>
    </row>
    <row r="825" spans="1:21">
      <c r="A825" s="245" t="s">
        <v>3991</v>
      </c>
      <c r="B825" s="245">
        <f t="shared" si="91"/>
        <v>220</v>
      </c>
      <c r="C825" s="245">
        <f t="shared" si="92"/>
        <v>220</v>
      </c>
      <c r="D825" s="245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45"/>
    </row>
    <row r="826" spans="1:21">
      <c r="A826" s="245" t="s">
        <v>3991</v>
      </c>
      <c r="B826" s="245">
        <f t="shared" si="91"/>
        <v>220</v>
      </c>
      <c r="C826" s="245">
        <f t="shared" si="92"/>
        <v>220</v>
      </c>
      <c r="D826" s="245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45"/>
    </row>
    <row r="827" spans="1:21">
      <c r="A827" s="245" t="s">
        <v>3991</v>
      </c>
      <c r="B827" s="245">
        <f t="shared" si="91"/>
        <v>250</v>
      </c>
      <c r="C827" s="245">
        <f t="shared" si="92"/>
        <v>250</v>
      </c>
      <c r="D827" s="245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45"/>
    </row>
    <row r="828" spans="1:21">
      <c r="A828" s="245" t="s">
        <v>3991</v>
      </c>
      <c r="B828" s="245">
        <f t="shared" ref="B828:B891" si="98">SPLITME($E828,0,"*","tube")</f>
        <v>250</v>
      </c>
      <c r="C828" s="245">
        <f t="shared" ref="C828:C891" si="99">SPLITME($E828,1,"*","tube")</f>
        <v>250</v>
      </c>
      <c r="D828" s="245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45"/>
    </row>
    <row r="829" spans="1:21">
      <c r="A829" s="245" t="s">
        <v>3991</v>
      </c>
      <c r="B829" s="245">
        <f t="shared" si="98"/>
        <v>250</v>
      </c>
      <c r="C829" s="245">
        <f t="shared" si="99"/>
        <v>250</v>
      </c>
      <c r="D829" s="245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45"/>
    </row>
    <row r="830" spans="1:21">
      <c r="A830" s="245" t="s">
        <v>3991</v>
      </c>
      <c r="B830" s="245">
        <f t="shared" si="98"/>
        <v>250</v>
      </c>
      <c r="C830" s="245">
        <f t="shared" si="99"/>
        <v>250</v>
      </c>
      <c r="D830" s="245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45"/>
    </row>
    <row r="831" spans="1:21">
      <c r="A831" s="245" t="s">
        <v>3991</v>
      </c>
      <c r="B831" s="245">
        <f t="shared" si="98"/>
        <v>250</v>
      </c>
      <c r="C831" s="245">
        <f t="shared" si="99"/>
        <v>250</v>
      </c>
      <c r="D831" s="245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45"/>
    </row>
    <row r="832" spans="1:21">
      <c r="A832" t="s">
        <v>3991</v>
      </c>
      <c r="B832" s="245">
        <f t="shared" si="98"/>
        <v>260</v>
      </c>
      <c r="C832" s="245">
        <f t="shared" si="99"/>
        <v>260</v>
      </c>
      <c r="D832" s="245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45"/>
    </row>
    <row r="833" spans="1:21">
      <c r="A833" s="245" t="s">
        <v>3991</v>
      </c>
      <c r="B833" s="245">
        <f t="shared" si="98"/>
        <v>260</v>
      </c>
      <c r="C833" s="245">
        <f t="shared" si="99"/>
        <v>260</v>
      </c>
      <c r="D833" s="245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45"/>
    </row>
    <row r="834" spans="1:21">
      <c r="A834" s="245" t="s">
        <v>3991</v>
      </c>
      <c r="B834" s="245">
        <f t="shared" si="98"/>
        <v>260</v>
      </c>
      <c r="C834" s="245">
        <f t="shared" si="99"/>
        <v>260</v>
      </c>
      <c r="D834" s="245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45"/>
    </row>
    <row r="835" spans="1:21">
      <c r="A835" s="245" t="s">
        <v>3991</v>
      </c>
      <c r="B835" s="245">
        <f t="shared" si="98"/>
        <v>260</v>
      </c>
      <c r="C835" s="245">
        <f t="shared" si="99"/>
        <v>260</v>
      </c>
      <c r="D835" s="245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45"/>
    </row>
    <row r="836" spans="1:21">
      <c r="A836" s="245" t="s">
        <v>3991</v>
      </c>
      <c r="B836" s="245">
        <f t="shared" si="98"/>
        <v>260</v>
      </c>
      <c r="C836" s="245">
        <f t="shared" si="99"/>
        <v>260</v>
      </c>
      <c r="D836" s="245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45"/>
    </row>
    <row r="837" spans="1:21">
      <c r="A837" s="245" t="s">
        <v>3991</v>
      </c>
      <c r="B837" s="245">
        <f t="shared" si="98"/>
        <v>260</v>
      </c>
      <c r="C837" s="245">
        <f t="shared" si="99"/>
        <v>260</v>
      </c>
      <c r="D837" s="245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45"/>
    </row>
    <row r="838" spans="1:21">
      <c r="A838" s="245" t="s">
        <v>3991</v>
      </c>
      <c r="B838" s="245">
        <f t="shared" si="98"/>
        <v>260</v>
      </c>
      <c r="C838" s="245">
        <f t="shared" si="99"/>
        <v>260</v>
      </c>
      <c r="D838" s="245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45"/>
    </row>
    <row r="839" spans="1:21">
      <c r="A839" s="245" t="s">
        <v>3991</v>
      </c>
      <c r="B839" s="245">
        <f t="shared" si="98"/>
        <v>260</v>
      </c>
      <c r="C839" s="245">
        <f t="shared" si="99"/>
        <v>260</v>
      </c>
      <c r="D839" s="245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45"/>
    </row>
    <row r="840" spans="1:21">
      <c r="A840" s="245" t="s">
        <v>3991</v>
      </c>
      <c r="B840" s="245">
        <f t="shared" si="98"/>
        <v>260</v>
      </c>
      <c r="C840" s="245">
        <f t="shared" si="99"/>
        <v>260</v>
      </c>
      <c r="D840" s="245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45"/>
    </row>
    <row r="841" spans="1:21">
      <c r="A841" s="245" t="s">
        <v>3991</v>
      </c>
      <c r="B841" s="245">
        <f t="shared" si="98"/>
        <v>260</v>
      </c>
      <c r="C841" s="245">
        <f t="shared" si="99"/>
        <v>260</v>
      </c>
      <c r="D841" s="245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45"/>
    </row>
    <row r="842" spans="1:21">
      <c r="A842" s="245" t="s">
        <v>3991</v>
      </c>
      <c r="B842" s="245">
        <f t="shared" si="98"/>
        <v>260</v>
      </c>
      <c r="C842" s="245">
        <f t="shared" si="99"/>
        <v>260</v>
      </c>
      <c r="D842" s="245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45"/>
    </row>
    <row r="843" spans="1:21">
      <c r="A843" s="245" t="s">
        <v>3991</v>
      </c>
      <c r="B843" s="245">
        <f t="shared" si="98"/>
        <v>260</v>
      </c>
      <c r="C843" s="245">
        <f t="shared" si="99"/>
        <v>260</v>
      </c>
      <c r="D843" s="245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45"/>
    </row>
    <row r="844" spans="1:21">
      <c r="A844" s="245" t="s">
        <v>3991</v>
      </c>
      <c r="B844" s="245">
        <f t="shared" si="98"/>
        <v>300</v>
      </c>
      <c r="C844" s="245">
        <f t="shared" si="99"/>
        <v>300</v>
      </c>
      <c r="D844" s="245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45"/>
    </row>
    <row r="845" spans="1:21">
      <c r="A845" s="245" t="s">
        <v>3991</v>
      </c>
      <c r="B845" s="245">
        <f t="shared" si="98"/>
        <v>300</v>
      </c>
      <c r="C845" s="245">
        <f t="shared" si="99"/>
        <v>300</v>
      </c>
      <c r="D845" s="245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45"/>
    </row>
    <row r="846" spans="1:21">
      <c r="A846" s="245" t="s">
        <v>3991</v>
      </c>
      <c r="B846" s="245">
        <f t="shared" si="98"/>
        <v>300</v>
      </c>
      <c r="C846" s="245">
        <f t="shared" si="99"/>
        <v>300</v>
      </c>
      <c r="D846" s="245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45"/>
    </row>
    <row r="847" spans="1:21">
      <c r="A847" s="245" t="s">
        <v>3991</v>
      </c>
      <c r="B847" s="245">
        <f t="shared" si="98"/>
        <v>400</v>
      </c>
      <c r="C847" s="245">
        <f t="shared" si="99"/>
        <v>400</v>
      </c>
      <c r="D847" s="245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45"/>
    </row>
    <row r="848" spans="1:21">
      <c r="A848" s="245" t="s">
        <v>3991</v>
      </c>
      <c r="B848" s="245">
        <f t="shared" si="98"/>
        <v>400</v>
      </c>
      <c r="C848" s="245">
        <f t="shared" si="99"/>
        <v>400</v>
      </c>
      <c r="D848" s="245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45"/>
    </row>
    <row r="849" spans="1:21">
      <c r="A849" s="245" t="s">
        <v>3991</v>
      </c>
      <c r="B849" s="245">
        <f t="shared" si="98"/>
        <v>400</v>
      </c>
      <c r="C849" s="245">
        <f t="shared" si="99"/>
        <v>400</v>
      </c>
      <c r="D849" s="245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45"/>
    </row>
    <row r="850" spans="1:21">
      <c r="A850" s="245" t="s">
        <v>3992</v>
      </c>
      <c r="B850" s="245">
        <f t="shared" si="98"/>
        <v>20</v>
      </c>
      <c r="C850" s="245">
        <f t="shared" si="99"/>
        <v>10</v>
      </c>
      <c r="D850" s="245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45"/>
    </row>
    <row r="851" spans="1:21">
      <c r="A851" s="245" t="s">
        <v>3992</v>
      </c>
      <c r="B851" s="245">
        <f t="shared" si="98"/>
        <v>20</v>
      </c>
      <c r="C851" s="245">
        <f t="shared" si="99"/>
        <v>10</v>
      </c>
      <c r="D851" s="245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45"/>
    </row>
    <row r="852" spans="1:21">
      <c r="A852" s="245" t="s">
        <v>3992</v>
      </c>
      <c r="B852" s="245">
        <f t="shared" si="98"/>
        <v>20</v>
      </c>
      <c r="C852" s="245">
        <f t="shared" si="99"/>
        <v>10</v>
      </c>
      <c r="D852" s="245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45"/>
    </row>
    <row r="853" spans="1:21">
      <c r="A853" s="245" t="s">
        <v>3992</v>
      </c>
      <c r="B853" s="245">
        <f t="shared" si="98"/>
        <v>20</v>
      </c>
      <c r="C853" s="245">
        <f t="shared" si="99"/>
        <v>15</v>
      </c>
      <c r="D853" s="245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45"/>
    </row>
    <row r="854" spans="1:21">
      <c r="A854" s="245" t="s">
        <v>3992</v>
      </c>
      <c r="B854" s="245">
        <f t="shared" si="98"/>
        <v>20</v>
      </c>
      <c r="C854" s="245">
        <f t="shared" si="99"/>
        <v>15</v>
      </c>
      <c r="D854" s="245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45"/>
    </row>
    <row r="855" spans="1:21">
      <c r="A855" s="245" t="s">
        <v>3992</v>
      </c>
      <c r="B855" s="245">
        <f t="shared" si="98"/>
        <v>20</v>
      </c>
      <c r="C855" s="245">
        <f t="shared" si="99"/>
        <v>15</v>
      </c>
      <c r="D855" s="245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45"/>
    </row>
    <row r="856" spans="1:21">
      <c r="A856" s="245" t="s">
        <v>3992</v>
      </c>
      <c r="B856" s="245">
        <f t="shared" si="98"/>
        <v>25</v>
      </c>
      <c r="C856" s="245">
        <f t="shared" si="99"/>
        <v>10</v>
      </c>
      <c r="D856" s="245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45"/>
    </row>
    <row r="857" spans="1:21">
      <c r="A857" s="245" t="s">
        <v>3992</v>
      </c>
      <c r="B857" s="245">
        <f t="shared" si="98"/>
        <v>25</v>
      </c>
      <c r="C857" s="245">
        <f t="shared" si="99"/>
        <v>15</v>
      </c>
      <c r="D857" s="245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45"/>
    </row>
    <row r="858" spans="1:21">
      <c r="A858" s="245" t="s">
        <v>3992</v>
      </c>
      <c r="B858" s="245">
        <f t="shared" si="98"/>
        <v>25</v>
      </c>
      <c r="C858" s="245">
        <f t="shared" si="99"/>
        <v>15</v>
      </c>
      <c r="D858" s="245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45"/>
    </row>
    <row r="859" spans="1:21">
      <c r="A859" s="245" t="s">
        <v>3992</v>
      </c>
      <c r="B859" s="245">
        <f t="shared" si="98"/>
        <v>25</v>
      </c>
      <c r="C859" s="245">
        <f t="shared" si="99"/>
        <v>20</v>
      </c>
      <c r="D859" s="245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45"/>
    </row>
    <row r="860" spans="1:21">
      <c r="A860" s="245" t="s">
        <v>3992</v>
      </c>
      <c r="B860" s="245">
        <f t="shared" si="98"/>
        <v>25</v>
      </c>
      <c r="C860" s="245">
        <f t="shared" si="99"/>
        <v>20</v>
      </c>
      <c r="D860" s="245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45"/>
    </row>
    <row r="861" spans="1:21">
      <c r="A861" s="245" t="s">
        <v>3992</v>
      </c>
      <c r="B861" s="245">
        <f t="shared" si="98"/>
        <v>30</v>
      </c>
      <c r="C861" s="245">
        <f t="shared" si="99"/>
        <v>10</v>
      </c>
      <c r="D861" s="245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45"/>
    </row>
    <row r="862" spans="1:21">
      <c r="A862" s="245" t="s">
        <v>3992</v>
      </c>
      <c r="B862" s="245">
        <f t="shared" si="98"/>
        <v>30</v>
      </c>
      <c r="C862" s="245">
        <f t="shared" si="99"/>
        <v>10</v>
      </c>
      <c r="D862" s="245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45"/>
    </row>
    <row r="863" spans="1:21">
      <c r="A863" s="245" t="s">
        <v>3992</v>
      </c>
      <c r="B863" s="245">
        <f t="shared" si="98"/>
        <v>30</v>
      </c>
      <c r="C863" s="245">
        <f t="shared" si="99"/>
        <v>15</v>
      </c>
      <c r="D863" s="245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45"/>
    </row>
    <row r="864" spans="1:21">
      <c r="A864" t="s">
        <v>3992</v>
      </c>
      <c r="B864" s="245">
        <f t="shared" si="98"/>
        <v>30</v>
      </c>
      <c r="C864" s="245">
        <f t="shared" si="99"/>
        <v>15</v>
      </c>
      <c r="D864" s="245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45"/>
    </row>
    <row r="865" spans="1:21">
      <c r="A865" t="s">
        <v>3992</v>
      </c>
      <c r="B865" s="245">
        <f t="shared" si="98"/>
        <v>30</v>
      </c>
      <c r="C865" s="245">
        <f t="shared" si="99"/>
        <v>20</v>
      </c>
      <c r="D865" s="245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45"/>
    </row>
    <row r="866" spans="1:21">
      <c r="A866" t="s">
        <v>3992</v>
      </c>
      <c r="B866" s="245">
        <f t="shared" si="98"/>
        <v>30</v>
      </c>
      <c r="C866" s="245">
        <f t="shared" si="99"/>
        <v>20</v>
      </c>
      <c r="D866" s="245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45"/>
    </row>
    <row r="867" spans="1:21">
      <c r="A867" s="245" t="s">
        <v>3992</v>
      </c>
      <c r="B867" s="245">
        <f t="shared" si="98"/>
        <v>30</v>
      </c>
      <c r="C867" s="245">
        <f t="shared" si="99"/>
        <v>20</v>
      </c>
      <c r="D867" s="245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45"/>
    </row>
    <row r="868" spans="1:21">
      <c r="A868" s="245" t="s">
        <v>3992</v>
      </c>
      <c r="B868" s="245">
        <f t="shared" si="98"/>
        <v>30</v>
      </c>
      <c r="C868" s="245">
        <f t="shared" si="99"/>
        <v>20</v>
      </c>
      <c r="D868" s="245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45"/>
    </row>
    <row r="869" spans="1:21">
      <c r="A869" s="245" t="s">
        <v>3992</v>
      </c>
      <c r="B869" s="245">
        <f t="shared" si="98"/>
        <v>30</v>
      </c>
      <c r="C869" s="245">
        <f t="shared" si="99"/>
        <v>20</v>
      </c>
      <c r="D869" s="245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45"/>
    </row>
    <row r="870" spans="1:21">
      <c r="A870" s="245" t="s">
        <v>3992</v>
      </c>
      <c r="B870" s="245">
        <f t="shared" si="98"/>
        <v>31</v>
      </c>
      <c r="C870" s="245">
        <f t="shared" si="99"/>
        <v>16</v>
      </c>
      <c r="D870" s="245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45"/>
    </row>
    <row r="871" spans="1:21">
      <c r="A871" s="245" t="s">
        <v>3992</v>
      </c>
      <c r="B871" s="245">
        <f t="shared" si="98"/>
        <v>31</v>
      </c>
      <c r="C871" s="245">
        <f t="shared" si="99"/>
        <v>16</v>
      </c>
      <c r="D871" s="245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45"/>
    </row>
    <row r="872" spans="1:21">
      <c r="A872" s="245" t="s">
        <v>3992</v>
      </c>
      <c r="B872" s="245">
        <f t="shared" si="98"/>
        <v>32</v>
      </c>
      <c r="C872" s="245">
        <f t="shared" si="99"/>
        <v>32</v>
      </c>
      <c r="D872" s="245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45"/>
    </row>
    <row r="873" spans="1:21">
      <c r="A873" s="245" t="s">
        <v>3992</v>
      </c>
      <c r="B873" s="245">
        <f t="shared" si="98"/>
        <v>32</v>
      </c>
      <c r="C873" s="245">
        <f t="shared" si="99"/>
        <v>32</v>
      </c>
      <c r="D873" s="245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45"/>
    </row>
    <row r="874" spans="1:21">
      <c r="A874" s="245" t="s">
        <v>3992</v>
      </c>
      <c r="B874" s="245">
        <f t="shared" si="98"/>
        <v>32</v>
      </c>
      <c r="C874" s="245">
        <f t="shared" si="99"/>
        <v>32</v>
      </c>
      <c r="D874" s="245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45"/>
    </row>
    <row r="875" spans="1:21">
      <c r="A875" s="245" t="s">
        <v>3992</v>
      </c>
      <c r="B875" s="245">
        <f t="shared" si="98"/>
        <v>35</v>
      </c>
      <c r="C875" s="245">
        <f t="shared" si="99"/>
        <v>15</v>
      </c>
      <c r="D875" s="245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45"/>
    </row>
    <row r="876" spans="1:21">
      <c r="A876" s="245" t="s">
        <v>3992</v>
      </c>
      <c r="B876" s="245">
        <f t="shared" si="98"/>
        <v>35</v>
      </c>
      <c r="C876" s="245">
        <f t="shared" si="99"/>
        <v>20</v>
      </c>
      <c r="D876" s="245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45"/>
    </row>
    <row r="877" spans="1:21">
      <c r="A877" s="245" t="s">
        <v>3992</v>
      </c>
      <c r="B877" s="245">
        <f t="shared" si="98"/>
        <v>35</v>
      </c>
      <c r="C877" s="245">
        <f t="shared" si="99"/>
        <v>20</v>
      </c>
      <c r="D877" s="245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45"/>
    </row>
    <row r="878" spans="1:21">
      <c r="A878" s="245" t="s">
        <v>3992</v>
      </c>
      <c r="B878" s="245">
        <f t="shared" si="98"/>
        <v>35</v>
      </c>
      <c r="C878" s="245">
        <f t="shared" si="99"/>
        <v>25</v>
      </c>
      <c r="D878" s="245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45"/>
    </row>
    <row r="879" spans="1:21">
      <c r="A879" s="245" t="s">
        <v>3992</v>
      </c>
      <c r="B879" s="245">
        <f t="shared" si="98"/>
        <v>35</v>
      </c>
      <c r="C879" s="245">
        <f t="shared" si="99"/>
        <v>25</v>
      </c>
      <c r="D879" s="245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45"/>
    </row>
    <row r="880" spans="1:21">
      <c r="A880" t="s">
        <v>3992</v>
      </c>
      <c r="B880" s="245">
        <f t="shared" si="98"/>
        <v>38</v>
      </c>
      <c r="C880" s="245">
        <f t="shared" si="99"/>
        <v>20</v>
      </c>
      <c r="D880" s="245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45"/>
    </row>
    <row r="881" spans="1:21">
      <c r="A881" s="245" t="s">
        <v>3992</v>
      </c>
      <c r="B881" s="245">
        <f t="shared" si="98"/>
        <v>38</v>
      </c>
      <c r="C881" s="245">
        <f t="shared" si="99"/>
        <v>20</v>
      </c>
      <c r="D881" s="245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45"/>
    </row>
    <row r="882" spans="1:21">
      <c r="A882" s="245" t="s">
        <v>3992</v>
      </c>
      <c r="B882" s="245">
        <f t="shared" si="98"/>
        <v>38</v>
      </c>
      <c r="C882" s="245">
        <f t="shared" si="99"/>
        <v>20</v>
      </c>
      <c r="D882" s="245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45"/>
    </row>
    <row r="883" spans="1:21">
      <c r="A883" s="245" t="s">
        <v>3992</v>
      </c>
      <c r="B883" s="245">
        <f t="shared" si="98"/>
        <v>38</v>
      </c>
      <c r="C883" s="245">
        <f t="shared" si="99"/>
        <v>20</v>
      </c>
      <c r="D883" s="245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45"/>
    </row>
    <row r="884" spans="1:21">
      <c r="A884" s="245" t="s">
        <v>3992</v>
      </c>
      <c r="B884" s="245">
        <f t="shared" si="98"/>
        <v>40</v>
      </c>
      <c r="C884" s="245">
        <f t="shared" si="99"/>
        <v>10</v>
      </c>
      <c r="D884" s="245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45"/>
    </row>
    <row r="885" spans="1:21">
      <c r="A885" s="245" t="s">
        <v>3992</v>
      </c>
      <c r="B885" s="245">
        <f t="shared" si="98"/>
        <v>40</v>
      </c>
      <c r="C885" s="245">
        <f t="shared" si="99"/>
        <v>15</v>
      </c>
      <c r="D885" s="245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45"/>
    </row>
    <row r="886" spans="1:21">
      <c r="A886" s="245" t="s">
        <v>3992</v>
      </c>
      <c r="B886" s="245">
        <f t="shared" si="98"/>
        <v>40</v>
      </c>
      <c r="C886" s="245">
        <f t="shared" si="99"/>
        <v>15</v>
      </c>
      <c r="D886" s="245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45"/>
    </row>
    <row r="887" spans="1:21">
      <c r="A887" s="245" t="s">
        <v>3992</v>
      </c>
      <c r="B887" s="245">
        <f t="shared" si="98"/>
        <v>40</v>
      </c>
      <c r="C887" s="245">
        <f t="shared" si="99"/>
        <v>20</v>
      </c>
      <c r="D887" s="245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45"/>
    </row>
    <row r="888" spans="1:21">
      <c r="A888" s="245" t="s">
        <v>3992</v>
      </c>
      <c r="B888" s="245">
        <f t="shared" si="98"/>
        <v>40</v>
      </c>
      <c r="C888" s="245">
        <f t="shared" si="99"/>
        <v>20</v>
      </c>
      <c r="D888" s="245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45"/>
    </row>
    <row r="889" spans="1:21">
      <c r="A889" s="245" t="s">
        <v>3992</v>
      </c>
      <c r="B889" s="245">
        <f t="shared" si="98"/>
        <v>40</v>
      </c>
      <c r="C889" s="245">
        <f t="shared" si="99"/>
        <v>20</v>
      </c>
      <c r="D889" s="245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45"/>
    </row>
    <row r="890" spans="1:21">
      <c r="A890" s="245" t="s">
        <v>3992</v>
      </c>
      <c r="B890" s="245">
        <f t="shared" si="98"/>
        <v>40</v>
      </c>
      <c r="C890" s="245">
        <f t="shared" si="99"/>
        <v>20</v>
      </c>
      <c r="D890" s="245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45"/>
    </row>
    <row r="891" spans="1:21">
      <c r="A891" s="245" t="s">
        <v>3992</v>
      </c>
      <c r="B891" s="245">
        <f t="shared" si="98"/>
        <v>40</v>
      </c>
      <c r="C891" s="245">
        <f t="shared" si="99"/>
        <v>25</v>
      </c>
      <c r="D891" s="245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45"/>
    </row>
    <row r="892" spans="1:21">
      <c r="A892" t="s">
        <v>3992</v>
      </c>
      <c r="B892" s="245">
        <f t="shared" ref="B892:B955" si="105">SPLITME($E892,0,"*","tube")</f>
        <v>40</v>
      </c>
      <c r="C892" s="245">
        <f t="shared" ref="C892:C955" si="106">SPLITME($E892,1,"*","tube")</f>
        <v>25</v>
      </c>
      <c r="D892" s="245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45"/>
    </row>
    <row r="893" spans="1:21">
      <c r="A893" t="s">
        <v>3992</v>
      </c>
      <c r="B893" s="245">
        <f t="shared" si="105"/>
        <v>40</v>
      </c>
      <c r="C893" s="245">
        <f t="shared" si="106"/>
        <v>30</v>
      </c>
      <c r="D893" s="245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45"/>
    </row>
    <row r="894" spans="1:21">
      <c r="A894" s="245" t="s">
        <v>3992</v>
      </c>
      <c r="B894" s="245">
        <f t="shared" si="105"/>
        <v>40</v>
      </c>
      <c r="C894" s="245">
        <f t="shared" si="106"/>
        <v>30</v>
      </c>
      <c r="D894" s="245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45"/>
    </row>
    <row r="895" spans="1:21">
      <c r="A895" s="245" t="s">
        <v>3992</v>
      </c>
      <c r="B895" s="245">
        <f t="shared" si="105"/>
        <v>40</v>
      </c>
      <c r="C895" s="245">
        <f t="shared" si="106"/>
        <v>30</v>
      </c>
      <c r="D895" s="245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45"/>
    </row>
    <row r="896" spans="1:21">
      <c r="A896" t="s">
        <v>3992</v>
      </c>
      <c r="B896" s="245">
        <f t="shared" si="105"/>
        <v>40</v>
      </c>
      <c r="C896" s="245">
        <f t="shared" si="106"/>
        <v>30</v>
      </c>
      <c r="D896" s="245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45"/>
    </row>
    <row r="897" spans="1:21">
      <c r="A897" s="245" t="s">
        <v>3992</v>
      </c>
      <c r="B897" s="245">
        <f t="shared" si="105"/>
        <v>45</v>
      </c>
      <c r="C897" s="245">
        <f t="shared" si="106"/>
        <v>25</v>
      </c>
      <c r="D897" s="245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45"/>
    </row>
    <row r="898" spans="1:21">
      <c r="A898" s="245" t="s">
        <v>3992</v>
      </c>
      <c r="B898" s="245">
        <f t="shared" si="105"/>
        <v>48</v>
      </c>
      <c r="C898" s="245">
        <f t="shared" si="106"/>
        <v>20</v>
      </c>
      <c r="D898" s="245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45"/>
    </row>
    <row r="899" spans="1:21">
      <c r="A899" s="245" t="s">
        <v>3992</v>
      </c>
      <c r="B899" s="245">
        <f t="shared" si="105"/>
        <v>48</v>
      </c>
      <c r="C899" s="245">
        <f t="shared" si="106"/>
        <v>20</v>
      </c>
      <c r="D899" s="245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45"/>
    </row>
    <row r="900" spans="1:21">
      <c r="A900" s="245" t="s">
        <v>3992</v>
      </c>
      <c r="B900" s="245">
        <f t="shared" si="105"/>
        <v>50</v>
      </c>
      <c r="C900" s="245">
        <f t="shared" si="106"/>
        <v>20</v>
      </c>
      <c r="D900" s="245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45"/>
    </row>
    <row r="901" spans="1:21">
      <c r="A901" s="245" t="s">
        <v>3992</v>
      </c>
      <c r="B901" s="245">
        <f t="shared" si="105"/>
        <v>50</v>
      </c>
      <c r="C901" s="245">
        <f t="shared" si="106"/>
        <v>20</v>
      </c>
      <c r="D901" s="245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45"/>
    </row>
    <row r="902" spans="1:21">
      <c r="A902" t="s">
        <v>3992</v>
      </c>
      <c r="B902" s="245">
        <f t="shared" si="105"/>
        <v>50</v>
      </c>
      <c r="C902" s="245">
        <f t="shared" si="106"/>
        <v>25</v>
      </c>
      <c r="D902" s="245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45"/>
    </row>
    <row r="903" spans="1:21">
      <c r="A903" s="245" t="s">
        <v>3992</v>
      </c>
      <c r="B903" s="245">
        <f t="shared" si="105"/>
        <v>50</v>
      </c>
      <c r="C903" s="245">
        <f t="shared" si="106"/>
        <v>25</v>
      </c>
      <c r="D903" s="245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45"/>
    </row>
    <row r="904" spans="1:21">
      <c r="A904" s="245" t="s">
        <v>3992</v>
      </c>
      <c r="B904" s="245">
        <f t="shared" si="105"/>
        <v>50</v>
      </c>
      <c r="C904" s="245">
        <f t="shared" si="106"/>
        <v>25</v>
      </c>
      <c r="D904" s="245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45"/>
    </row>
    <row r="905" spans="1:21">
      <c r="A905" s="245" t="s">
        <v>3992</v>
      </c>
      <c r="B905" s="245">
        <f t="shared" si="105"/>
        <v>50</v>
      </c>
      <c r="C905" s="245">
        <f t="shared" si="106"/>
        <v>30</v>
      </c>
      <c r="D905" s="245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45"/>
    </row>
    <row r="906" spans="1:21">
      <c r="A906" t="s">
        <v>3992</v>
      </c>
      <c r="B906" s="245">
        <f t="shared" si="105"/>
        <v>50</v>
      </c>
      <c r="C906" s="245">
        <f t="shared" si="106"/>
        <v>30</v>
      </c>
      <c r="D906" s="245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45"/>
    </row>
    <row r="907" spans="1:21">
      <c r="A907" s="245" t="s">
        <v>3992</v>
      </c>
      <c r="B907" s="245">
        <f t="shared" si="105"/>
        <v>50</v>
      </c>
      <c r="C907" s="245">
        <f t="shared" si="106"/>
        <v>30</v>
      </c>
      <c r="D907" s="245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45"/>
    </row>
    <row r="908" spans="1:21">
      <c r="A908" s="245" t="s">
        <v>3992</v>
      </c>
      <c r="B908" s="245">
        <f t="shared" si="105"/>
        <v>50</v>
      </c>
      <c r="C908" s="245">
        <f t="shared" si="106"/>
        <v>30</v>
      </c>
      <c r="D908" s="245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45"/>
    </row>
    <row r="909" spans="1:21">
      <c r="A909" s="245" t="s">
        <v>3992</v>
      </c>
      <c r="B909" s="245">
        <f t="shared" si="105"/>
        <v>50</v>
      </c>
      <c r="C909" s="245">
        <f t="shared" si="106"/>
        <v>30</v>
      </c>
      <c r="D909" s="245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45"/>
    </row>
    <row r="910" spans="1:21">
      <c r="A910" s="245" t="s">
        <v>3992</v>
      </c>
      <c r="B910" s="245">
        <f t="shared" si="105"/>
        <v>50</v>
      </c>
      <c r="C910" s="245">
        <f t="shared" si="106"/>
        <v>30</v>
      </c>
      <c r="D910" s="245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45"/>
    </row>
    <row r="911" spans="1:21">
      <c r="A911" s="245" t="s">
        <v>3992</v>
      </c>
      <c r="B911" s="245">
        <f t="shared" si="105"/>
        <v>50</v>
      </c>
      <c r="C911" s="245">
        <f t="shared" si="106"/>
        <v>30</v>
      </c>
      <c r="D911" s="245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45"/>
    </row>
    <row r="912" spans="1:21">
      <c r="A912" s="245" t="s">
        <v>3992</v>
      </c>
      <c r="B912" s="245">
        <f t="shared" si="105"/>
        <v>50</v>
      </c>
      <c r="C912" s="245">
        <f t="shared" si="106"/>
        <v>30</v>
      </c>
      <c r="D912" s="245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45"/>
    </row>
    <row r="913" spans="1:21">
      <c r="A913" s="245" t="s">
        <v>3992</v>
      </c>
      <c r="B913" s="245">
        <f t="shared" si="105"/>
        <v>50</v>
      </c>
      <c r="C913" s="245">
        <f t="shared" si="106"/>
        <v>30</v>
      </c>
      <c r="D913" s="245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45"/>
    </row>
    <row r="914" spans="1:21">
      <c r="A914" s="245" t="s">
        <v>3992</v>
      </c>
      <c r="B914" s="245">
        <f t="shared" si="105"/>
        <v>50</v>
      </c>
      <c r="C914" s="245">
        <f t="shared" si="106"/>
        <v>30</v>
      </c>
      <c r="D914" s="245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45"/>
    </row>
    <row r="915" spans="1:21">
      <c r="A915" s="245" t="s">
        <v>3992</v>
      </c>
      <c r="B915" s="245">
        <f t="shared" si="105"/>
        <v>50</v>
      </c>
      <c r="C915" s="245">
        <f t="shared" si="106"/>
        <v>30</v>
      </c>
      <c r="D915" s="245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45"/>
    </row>
    <row r="916" spans="1:21">
      <c r="A916" s="245" t="s">
        <v>3992</v>
      </c>
      <c r="B916" s="245">
        <f t="shared" si="105"/>
        <v>50</v>
      </c>
      <c r="C916" s="245">
        <f t="shared" si="106"/>
        <v>30</v>
      </c>
      <c r="D916" s="245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45"/>
    </row>
    <row r="917" spans="1:21">
      <c r="A917" s="245" t="s">
        <v>3992</v>
      </c>
      <c r="B917" s="245">
        <f t="shared" si="105"/>
        <v>50</v>
      </c>
      <c r="C917" s="245">
        <f t="shared" si="106"/>
        <v>30</v>
      </c>
      <c r="D917" s="245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45"/>
    </row>
    <row r="918" spans="1:21">
      <c r="A918" s="245" t="s">
        <v>3992</v>
      </c>
      <c r="B918" s="245">
        <f t="shared" si="105"/>
        <v>50</v>
      </c>
      <c r="C918" s="245">
        <f t="shared" si="106"/>
        <v>30</v>
      </c>
      <c r="D918" s="245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45"/>
    </row>
    <row r="919" spans="1:21">
      <c r="A919" s="245" t="s">
        <v>3992</v>
      </c>
      <c r="B919" s="245">
        <f t="shared" si="105"/>
        <v>50</v>
      </c>
      <c r="C919" s="245">
        <f t="shared" si="106"/>
        <v>34</v>
      </c>
      <c r="D919" s="245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45"/>
    </row>
    <row r="920" spans="1:21">
      <c r="A920" s="245" t="s">
        <v>3992</v>
      </c>
      <c r="B920" s="245">
        <f t="shared" si="105"/>
        <v>50</v>
      </c>
      <c r="C920" s="245">
        <f t="shared" si="106"/>
        <v>40</v>
      </c>
      <c r="D920" s="245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45"/>
    </row>
    <row r="921" spans="1:21">
      <c r="A921" s="245" t="s">
        <v>3992</v>
      </c>
      <c r="B921" s="245">
        <f t="shared" si="105"/>
        <v>50</v>
      </c>
      <c r="C921" s="245">
        <f t="shared" si="106"/>
        <v>40</v>
      </c>
      <c r="D921" s="245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45"/>
    </row>
    <row r="922" spans="1:21">
      <c r="A922" s="245" t="s">
        <v>3992</v>
      </c>
      <c r="B922" s="245">
        <f t="shared" si="105"/>
        <v>50</v>
      </c>
      <c r="C922" s="245">
        <f t="shared" si="106"/>
        <v>40</v>
      </c>
      <c r="D922" s="245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45"/>
    </row>
    <row r="923" spans="1:21">
      <c r="A923" s="245" t="s">
        <v>3992</v>
      </c>
      <c r="B923" s="245">
        <f t="shared" si="105"/>
        <v>50</v>
      </c>
      <c r="C923" s="245">
        <f t="shared" si="106"/>
        <v>40</v>
      </c>
      <c r="D923" s="245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45"/>
    </row>
    <row r="924" spans="1:21">
      <c r="A924" s="245" t="s">
        <v>3992</v>
      </c>
      <c r="B924" s="245">
        <f t="shared" si="105"/>
        <v>55</v>
      </c>
      <c r="C924" s="245">
        <f t="shared" si="106"/>
        <v>25</v>
      </c>
      <c r="D924" s="245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45"/>
    </row>
    <row r="925" spans="1:21">
      <c r="A925" s="245" t="s">
        <v>3992</v>
      </c>
      <c r="B925" s="245">
        <f t="shared" si="105"/>
        <v>55</v>
      </c>
      <c r="C925" s="245">
        <f t="shared" si="106"/>
        <v>34</v>
      </c>
      <c r="D925" s="245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45"/>
    </row>
    <row r="926" spans="1:21">
      <c r="A926" s="245" t="s">
        <v>3992</v>
      </c>
      <c r="B926" s="245">
        <f t="shared" si="105"/>
        <v>60</v>
      </c>
      <c r="C926" s="245">
        <f t="shared" si="106"/>
        <v>20</v>
      </c>
      <c r="D926" s="245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45"/>
    </row>
    <row r="927" spans="1:21">
      <c r="A927" s="245" t="s">
        <v>3992</v>
      </c>
      <c r="B927" s="245">
        <f t="shared" si="105"/>
        <v>60</v>
      </c>
      <c r="C927" s="245">
        <f t="shared" si="106"/>
        <v>20</v>
      </c>
      <c r="D927" s="245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45"/>
    </row>
    <row r="928" spans="1:21">
      <c r="A928" s="245" t="s">
        <v>3992</v>
      </c>
      <c r="B928" s="245">
        <f t="shared" si="105"/>
        <v>60</v>
      </c>
      <c r="C928" s="245">
        <f t="shared" si="106"/>
        <v>30</v>
      </c>
      <c r="D928" s="245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45"/>
    </row>
    <row r="929" spans="1:21">
      <c r="A929" s="245" t="s">
        <v>3992</v>
      </c>
      <c r="B929" s="245">
        <f t="shared" si="105"/>
        <v>60</v>
      </c>
      <c r="C929" s="245">
        <f t="shared" si="106"/>
        <v>30</v>
      </c>
      <c r="D929" s="245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45"/>
    </row>
    <row r="930" spans="1:21">
      <c r="A930" s="245" t="s">
        <v>3992</v>
      </c>
      <c r="B930" s="245">
        <f t="shared" si="105"/>
        <v>60</v>
      </c>
      <c r="C930" s="245">
        <f t="shared" si="106"/>
        <v>30</v>
      </c>
      <c r="D930" s="245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45"/>
    </row>
    <row r="931" spans="1:21">
      <c r="A931" s="245" t="s">
        <v>3992</v>
      </c>
      <c r="B931" s="245">
        <f t="shared" si="105"/>
        <v>60</v>
      </c>
      <c r="C931" s="245">
        <f t="shared" si="106"/>
        <v>30</v>
      </c>
      <c r="D931" s="245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45"/>
    </row>
    <row r="932" spans="1:21">
      <c r="A932" s="245" t="s">
        <v>3992</v>
      </c>
      <c r="B932" s="245">
        <f t="shared" si="105"/>
        <v>60</v>
      </c>
      <c r="C932" s="245">
        <f t="shared" si="106"/>
        <v>30</v>
      </c>
      <c r="D932" s="245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45"/>
    </row>
    <row r="933" spans="1:21">
      <c r="A933" s="245" t="s">
        <v>3992</v>
      </c>
      <c r="B933" s="245">
        <f t="shared" si="105"/>
        <v>60</v>
      </c>
      <c r="C933" s="245">
        <f t="shared" si="106"/>
        <v>40</v>
      </c>
      <c r="D933" s="245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45"/>
    </row>
    <row r="934" spans="1:21">
      <c r="A934" s="245" t="s">
        <v>3992</v>
      </c>
      <c r="B934" s="245">
        <f t="shared" si="105"/>
        <v>60</v>
      </c>
      <c r="C934" s="245">
        <f t="shared" si="106"/>
        <v>40</v>
      </c>
      <c r="D934" s="245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45"/>
    </row>
    <row r="935" spans="1:21">
      <c r="A935" s="245" t="s">
        <v>3992</v>
      </c>
      <c r="B935" s="245">
        <f t="shared" si="105"/>
        <v>60</v>
      </c>
      <c r="C935" s="245">
        <f t="shared" si="106"/>
        <v>40</v>
      </c>
      <c r="D935" s="245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45"/>
    </row>
    <row r="936" spans="1:21">
      <c r="A936" t="s">
        <v>3992</v>
      </c>
      <c r="B936" s="245">
        <f t="shared" si="105"/>
        <v>60</v>
      </c>
      <c r="C936" s="245">
        <f t="shared" si="106"/>
        <v>40</v>
      </c>
      <c r="D936" s="245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45"/>
    </row>
    <row r="937" spans="1:21">
      <c r="A937" s="245" t="s">
        <v>3992</v>
      </c>
      <c r="B937" s="245">
        <f t="shared" si="105"/>
        <v>60</v>
      </c>
      <c r="C937" s="245">
        <f t="shared" si="106"/>
        <v>40</v>
      </c>
      <c r="D937" s="245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45"/>
    </row>
    <row r="938" spans="1:21">
      <c r="A938" s="245" t="s">
        <v>3992</v>
      </c>
      <c r="B938" s="245">
        <f t="shared" si="105"/>
        <v>60</v>
      </c>
      <c r="C938" s="245">
        <f t="shared" si="106"/>
        <v>40</v>
      </c>
      <c r="D938" s="245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45"/>
    </row>
    <row r="939" spans="1:21">
      <c r="A939" s="245" t="s">
        <v>3992</v>
      </c>
      <c r="B939" s="245">
        <f t="shared" si="105"/>
        <v>60</v>
      </c>
      <c r="C939" s="245">
        <f t="shared" si="106"/>
        <v>40</v>
      </c>
      <c r="D939" s="245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45"/>
    </row>
    <row r="940" spans="1:21">
      <c r="A940" s="245" t="s">
        <v>3992</v>
      </c>
      <c r="B940" s="245">
        <f t="shared" si="105"/>
        <v>60</v>
      </c>
      <c r="C940" s="245">
        <f t="shared" si="106"/>
        <v>40</v>
      </c>
      <c r="D940" s="245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45"/>
    </row>
    <row r="941" spans="1:21">
      <c r="A941" s="245" t="s">
        <v>3992</v>
      </c>
      <c r="B941" s="245">
        <f t="shared" si="105"/>
        <v>60</v>
      </c>
      <c r="C941" s="245">
        <f t="shared" si="106"/>
        <v>40</v>
      </c>
      <c r="D941" s="245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45"/>
    </row>
    <row r="942" spans="1:21">
      <c r="A942" s="245" t="s">
        <v>3992</v>
      </c>
      <c r="B942" s="245">
        <f t="shared" si="105"/>
        <v>60</v>
      </c>
      <c r="C942" s="245">
        <f t="shared" si="106"/>
        <v>40</v>
      </c>
      <c r="D942" s="245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45"/>
    </row>
    <row r="943" spans="1:21">
      <c r="A943" s="245" t="s">
        <v>3992</v>
      </c>
      <c r="B943" s="245">
        <f t="shared" si="105"/>
        <v>60</v>
      </c>
      <c r="C943" s="245">
        <f t="shared" si="106"/>
        <v>40</v>
      </c>
      <c r="D943" s="245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45"/>
    </row>
    <row r="944" spans="1:21">
      <c r="A944" s="245" t="s">
        <v>3992</v>
      </c>
      <c r="B944" s="245">
        <f t="shared" si="105"/>
        <v>60</v>
      </c>
      <c r="C944" s="245">
        <f t="shared" si="106"/>
        <v>40</v>
      </c>
      <c r="D944" s="245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45"/>
    </row>
    <row r="945" spans="1:21">
      <c r="A945" s="245" t="s">
        <v>3992</v>
      </c>
      <c r="B945" s="245">
        <f t="shared" si="105"/>
        <v>60</v>
      </c>
      <c r="C945" s="245">
        <f t="shared" si="106"/>
        <v>40</v>
      </c>
      <c r="D945" s="245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45"/>
    </row>
    <row r="946" spans="1:21">
      <c r="A946" s="245" t="s">
        <v>3992</v>
      </c>
      <c r="B946" s="245">
        <f t="shared" si="105"/>
        <v>60</v>
      </c>
      <c r="C946" s="245">
        <f t="shared" si="106"/>
        <v>50</v>
      </c>
      <c r="D946" s="245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45"/>
    </row>
    <row r="947" spans="1:21">
      <c r="A947" s="245" t="s">
        <v>3992</v>
      </c>
      <c r="B947" s="245">
        <f t="shared" si="105"/>
        <v>60</v>
      </c>
      <c r="C947" s="245">
        <f t="shared" si="106"/>
        <v>50</v>
      </c>
      <c r="D947" s="245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45"/>
    </row>
    <row r="948" spans="1:21">
      <c r="A948" s="245" t="s">
        <v>3992</v>
      </c>
      <c r="B948" s="245">
        <f t="shared" si="105"/>
        <v>60</v>
      </c>
      <c r="C948" s="245">
        <f t="shared" si="106"/>
        <v>50</v>
      </c>
      <c r="D948" s="245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45"/>
    </row>
    <row r="949" spans="1:21">
      <c r="A949" t="s">
        <v>3992</v>
      </c>
      <c r="B949" s="245">
        <f t="shared" si="105"/>
        <v>70</v>
      </c>
      <c r="C949" s="245">
        <f t="shared" si="106"/>
        <v>20</v>
      </c>
      <c r="D949" s="245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45"/>
    </row>
    <row r="950" spans="1:21">
      <c r="A950" s="245" t="s">
        <v>3992</v>
      </c>
      <c r="B950" s="245">
        <f t="shared" si="105"/>
        <v>70</v>
      </c>
      <c r="C950" s="245">
        <f t="shared" si="106"/>
        <v>30</v>
      </c>
      <c r="D950" s="245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45"/>
    </row>
    <row r="951" spans="1:21">
      <c r="A951" s="245" t="s">
        <v>3992</v>
      </c>
      <c r="B951" s="245">
        <f t="shared" si="105"/>
        <v>70</v>
      </c>
      <c r="C951" s="245">
        <f t="shared" si="106"/>
        <v>30</v>
      </c>
      <c r="D951" s="245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45"/>
    </row>
    <row r="952" spans="1:21">
      <c r="A952" s="245" t="s">
        <v>3992</v>
      </c>
      <c r="B952" s="245">
        <f t="shared" si="105"/>
        <v>70</v>
      </c>
      <c r="C952" s="245">
        <f t="shared" si="106"/>
        <v>30</v>
      </c>
      <c r="D952" s="245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45"/>
    </row>
    <row r="953" spans="1:21">
      <c r="A953" s="245" t="s">
        <v>3992</v>
      </c>
      <c r="B953" s="245">
        <f t="shared" si="105"/>
        <v>70</v>
      </c>
      <c r="C953" s="245">
        <f t="shared" si="106"/>
        <v>40</v>
      </c>
      <c r="D953" s="245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45"/>
    </row>
    <row r="954" spans="1:21">
      <c r="A954" s="245" t="s">
        <v>3992</v>
      </c>
      <c r="B954" s="245">
        <f t="shared" si="105"/>
        <v>70</v>
      </c>
      <c r="C954" s="245">
        <f t="shared" si="106"/>
        <v>40</v>
      </c>
      <c r="D954" s="245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45"/>
    </row>
    <row r="955" spans="1:21">
      <c r="A955" s="245" t="s">
        <v>3992</v>
      </c>
      <c r="B955" s="245">
        <f t="shared" si="105"/>
        <v>70</v>
      </c>
      <c r="C955" s="245">
        <f t="shared" si="106"/>
        <v>40</v>
      </c>
      <c r="D955" s="245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45"/>
    </row>
    <row r="956" spans="1:21">
      <c r="A956" s="245" t="s">
        <v>3992</v>
      </c>
      <c r="B956" s="245">
        <f t="shared" ref="B956:B1019" si="112">SPLITME($E956,0,"*","tube")</f>
        <v>70</v>
      </c>
      <c r="C956" s="245">
        <f t="shared" ref="C956:C1019" si="113">SPLITME($E956,1,"*","tube")</f>
        <v>40</v>
      </c>
      <c r="D956" s="245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45"/>
    </row>
    <row r="957" spans="1:21">
      <c r="A957" s="245" t="s">
        <v>3992</v>
      </c>
      <c r="B957" s="245">
        <f t="shared" si="112"/>
        <v>70</v>
      </c>
      <c r="C957" s="245">
        <f t="shared" si="113"/>
        <v>40</v>
      </c>
      <c r="D957" s="245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45"/>
    </row>
    <row r="958" spans="1:21">
      <c r="A958" s="245" t="s">
        <v>3992</v>
      </c>
      <c r="B958" s="245">
        <f t="shared" si="112"/>
        <v>70</v>
      </c>
      <c r="C958" s="245">
        <f t="shared" si="113"/>
        <v>40</v>
      </c>
      <c r="D958" s="245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45"/>
    </row>
    <row r="959" spans="1:21">
      <c r="A959" s="245" t="s">
        <v>3992</v>
      </c>
      <c r="B959" s="245">
        <f t="shared" si="112"/>
        <v>70</v>
      </c>
      <c r="C959" s="245">
        <f t="shared" si="113"/>
        <v>40</v>
      </c>
      <c r="D959" s="245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45"/>
    </row>
    <row r="960" spans="1:21">
      <c r="A960" s="245" t="s">
        <v>3992</v>
      </c>
      <c r="B960" s="245">
        <f t="shared" si="112"/>
        <v>70</v>
      </c>
      <c r="C960" s="245">
        <f t="shared" si="113"/>
        <v>40</v>
      </c>
      <c r="D960" s="245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45"/>
    </row>
    <row r="961" spans="1:21">
      <c r="A961" t="s">
        <v>3992</v>
      </c>
      <c r="B961" s="245">
        <f t="shared" si="112"/>
        <v>70</v>
      </c>
      <c r="C961" s="245">
        <f t="shared" si="113"/>
        <v>40</v>
      </c>
      <c r="D961" s="245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45"/>
    </row>
    <row r="962" spans="1:21">
      <c r="A962" s="245" t="s">
        <v>3992</v>
      </c>
      <c r="B962" s="245">
        <f t="shared" si="112"/>
        <v>70</v>
      </c>
      <c r="C962" s="245">
        <f t="shared" si="113"/>
        <v>40</v>
      </c>
      <c r="D962" s="245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45"/>
    </row>
    <row r="963" spans="1:21">
      <c r="A963" s="245" t="s">
        <v>3992</v>
      </c>
      <c r="B963" s="245">
        <f t="shared" si="112"/>
        <v>70</v>
      </c>
      <c r="C963" s="245">
        <f t="shared" si="113"/>
        <v>40</v>
      </c>
      <c r="D963" s="245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45"/>
    </row>
    <row r="964" spans="1:21">
      <c r="A964" s="245" t="s">
        <v>3992</v>
      </c>
      <c r="B964" s="245">
        <f t="shared" si="112"/>
        <v>70</v>
      </c>
      <c r="C964" s="245">
        <f t="shared" si="113"/>
        <v>50</v>
      </c>
      <c r="D964" s="245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45"/>
    </row>
    <row r="965" spans="1:21">
      <c r="A965" s="245" t="s">
        <v>3992</v>
      </c>
      <c r="B965" s="245">
        <f t="shared" si="112"/>
        <v>70</v>
      </c>
      <c r="C965" s="245">
        <f t="shared" si="113"/>
        <v>50</v>
      </c>
      <c r="D965" s="245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45"/>
    </row>
    <row r="966" spans="1:21">
      <c r="A966" s="245" t="s">
        <v>3992</v>
      </c>
      <c r="B966" s="245">
        <f t="shared" si="112"/>
        <v>70</v>
      </c>
      <c r="C966" s="245">
        <f t="shared" si="113"/>
        <v>50</v>
      </c>
      <c r="D966" s="245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45"/>
    </row>
    <row r="967" spans="1:21">
      <c r="A967" s="245" t="s">
        <v>3992</v>
      </c>
      <c r="B967" s="245">
        <f t="shared" si="112"/>
        <v>80</v>
      </c>
      <c r="C967" s="245">
        <f t="shared" si="113"/>
        <v>20</v>
      </c>
      <c r="D967" s="245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45"/>
    </row>
    <row r="968" spans="1:21">
      <c r="A968" s="245" t="s">
        <v>3992</v>
      </c>
      <c r="B968" s="245">
        <f t="shared" si="112"/>
        <v>80</v>
      </c>
      <c r="C968" s="245">
        <f t="shared" si="113"/>
        <v>30</v>
      </c>
      <c r="D968" s="245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45"/>
    </row>
    <row r="969" spans="1:21">
      <c r="A969" s="245" t="s">
        <v>3992</v>
      </c>
      <c r="B969" s="245">
        <f t="shared" si="112"/>
        <v>80</v>
      </c>
      <c r="C969" s="245">
        <f t="shared" si="113"/>
        <v>30</v>
      </c>
      <c r="D969" s="245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45"/>
    </row>
    <row r="970" spans="1:21">
      <c r="A970" s="245" t="s">
        <v>3992</v>
      </c>
      <c r="B970" s="245">
        <f t="shared" si="112"/>
        <v>80</v>
      </c>
      <c r="C970" s="245">
        <f t="shared" si="113"/>
        <v>40</v>
      </c>
      <c r="D970" s="245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45"/>
    </row>
    <row r="971" spans="1:21">
      <c r="A971" s="245" t="s">
        <v>3992</v>
      </c>
      <c r="B971" s="245">
        <f t="shared" si="112"/>
        <v>80</v>
      </c>
      <c r="C971" s="245">
        <f t="shared" si="113"/>
        <v>40</v>
      </c>
      <c r="D971" s="245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45"/>
    </row>
    <row r="972" spans="1:21">
      <c r="A972" s="245" t="s">
        <v>3992</v>
      </c>
      <c r="B972" s="245">
        <f t="shared" si="112"/>
        <v>80</v>
      </c>
      <c r="C972" s="245">
        <f t="shared" si="113"/>
        <v>40</v>
      </c>
      <c r="D972" s="245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45"/>
    </row>
    <row r="973" spans="1:21">
      <c r="A973" t="s">
        <v>3992</v>
      </c>
      <c r="B973" s="245">
        <f t="shared" si="112"/>
        <v>80</v>
      </c>
      <c r="C973" s="245">
        <f t="shared" si="113"/>
        <v>40</v>
      </c>
      <c r="D973" s="245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45"/>
    </row>
    <row r="974" spans="1:21">
      <c r="A974" s="245" t="s">
        <v>3992</v>
      </c>
      <c r="B974" s="245">
        <f t="shared" si="112"/>
        <v>80</v>
      </c>
      <c r="C974" s="245">
        <f t="shared" si="113"/>
        <v>40</v>
      </c>
      <c r="D974" s="245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45"/>
    </row>
    <row r="975" spans="1:21">
      <c r="A975" s="245" t="s">
        <v>3992</v>
      </c>
      <c r="B975" s="245">
        <f t="shared" si="112"/>
        <v>80</v>
      </c>
      <c r="C975" s="245">
        <f t="shared" si="113"/>
        <v>40</v>
      </c>
      <c r="D975" s="245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45"/>
    </row>
    <row r="976" spans="1:21">
      <c r="A976" t="s">
        <v>3992</v>
      </c>
      <c r="B976" s="245">
        <f t="shared" si="112"/>
        <v>80</v>
      </c>
      <c r="C976" s="245">
        <f t="shared" si="113"/>
        <v>40</v>
      </c>
      <c r="D976" s="245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45"/>
    </row>
    <row r="977" spans="1:21">
      <c r="A977" t="s">
        <v>3992</v>
      </c>
      <c r="B977" s="245">
        <f t="shared" si="112"/>
        <v>80</v>
      </c>
      <c r="C977" s="245">
        <f t="shared" si="113"/>
        <v>40</v>
      </c>
      <c r="D977" s="245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45"/>
    </row>
    <row r="978" spans="1:21">
      <c r="A978" s="245" t="s">
        <v>3992</v>
      </c>
      <c r="B978" s="245">
        <f t="shared" si="112"/>
        <v>80</v>
      </c>
      <c r="C978" s="245">
        <f t="shared" si="113"/>
        <v>40</v>
      </c>
      <c r="D978" s="245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45"/>
    </row>
    <row r="979" spans="1:21">
      <c r="A979" s="245" t="s">
        <v>3992</v>
      </c>
      <c r="B979" s="245">
        <f t="shared" si="112"/>
        <v>80</v>
      </c>
      <c r="C979" s="245">
        <f t="shared" si="113"/>
        <v>40</v>
      </c>
      <c r="D979" s="245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45"/>
    </row>
    <row r="980" spans="1:21">
      <c r="A980" s="245" t="s">
        <v>3992</v>
      </c>
      <c r="B980" s="245">
        <f t="shared" si="112"/>
        <v>80</v>
      </c>
      <c r="C980" s="245">
        <f t="shared" si="113"/>
        <v>40</v>
      </c>
      <c r="D980" s="245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45"/>
    </row>
    <row r="981" spans="1:21">
      <c r="A981" s="245" t="s">
        <v>3992</v>
      </c>
      <c r="B981" s="245">
        <f t="shared" si="112"/>
        <v>80</v>
      </c>
      <c r="C981" s="245">
        <f t="shared" si="113"/>
        <v>40</v>
      </c>
      <c r="D981" s="245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45"/>
    </row>
    <row r="982" spans="1:21">
      <c r="A982" t="s">
        <v>3992</v>
      </c>
      <c r="B982" s="245">
        <f t="shared" si="112"/>
        <v>80</v>
      </c>
      <c r="C982" s="245">
        <f t="shared" si="113"/>
        <v>40</v>
      </c>
      <c r="D982" s="245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45"/>
    </row>
    <row r="983" spans="1:21">
      <c r="A983" s="245" t="s">
        <v>3992</v>
      </c>
      <c r="B983" s="245">
        <f t="shared" si="112"/>
        <v>80</v>
      </c>
      <c r="C983" s="245">
        <f t="shared" si="113"/>
        <v>50</v>
      </c>
      <c r="D983" s="245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45"/>
    </row>
    <row r="984" spans="1:21">
      <c r="A984" s="245" t="s">
        <v>3992</v>
      </c>
      <c r="B984" s="245">
        <f t="shared" si="112"/>
        <v>80</v>
      </c>
      <c r="C984" s="245">
        <f t="shared" si="113"/>
        <v>50</v>
      </c>
      <c r="D984" s="245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45"/>
    </row>
    <row r="985" spans="1:21">
      <c r="A985" s="245" t="s">
        <v>3992</v>
      </c>
      <c r="B985" s="245">
        <f t="shared" si="112"/>
        <v>80</v>
      </c>
      <c r="C985" s="245">
        <f t="shared" si="113"/>
        <v>50</v>
      </c>
      <c r="D985" s="245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45"/>
    </row>
    <row r="986" spans="1:21">
      <c r="A986" s="245" t="s">
        <v>3992</v>
      </c>
      <c r="B986" s="245">
        <f t="shared" si="112"/>
        <v>80</v>
      </c>
      <c r="C986" s="245">
        <f t="shared" si="113"/>
        <v>50</v>
      </c>
      <c r="D986" s="245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45"/>
    </row>
    <row r="987" spans="1:21">
      <c r="A987" s="245" t="s">
        <v>3992</v>
      </c>
      <c r="B987" s="245">
        <f t="shared" si="112"/>
        <v>80</v>
      </c>
      <c r="C987" s="245">
        <f t="shared" si="113"/>
        <v>50</v>
      </c>
      <c r="D987" s="245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45"/>
    </row>
    <row r="988" spans="1:21">
      <c r="A988" t="s">
        <v>3992</v>
      </c>
      <c r="B988" s="245">
        <f t="shared" si="112"/>
        <v>80</v>
      </c>
      <c r="C988" s="245">
        <f t="shared" si="113"/>
        <v>60</v>
      </c>
      <c r="D988" s="245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45"/>
    </row>
    <row r="989" spans="1:21">
      <c r="A989" s="245" t="s">
        <v>3992</v>
      </c>
      <c r="B989" s="245">
        <f t="shared" si="112"/>
        <v>80</v>
      </c>
      <c r="C989" s="245">
        <f t="shared" si="113"/>
        <v>60</v>
      </c>
      <c r="D989" s="245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45"/>
    </row>
    <row r="990" spans="1:21">
      <c r="A990" s="245" t="s">
        <v>3992</v>
      </c>
      <c r="B990" s="245">
        <f t="shared" si="112"/>
        <v>80</v>
      </c>
      <c r="C990" s="245">
        <f t="shared" si="113"/>
        <v>60</v>
      </c>
      <c r="D990" s="245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45"/>
    </row>
    <row r="991" spans="1:21">
      <c r="A991" s="245" t="s">
        <v>3992</v>
      </c>
      <c r="B991" s="245">
        <f t="shared" si="112"/>
        <v>80</v>
      </c>
      <c r="C991" s="245">
        <f t="shared" si="113"/>
        <v>60</v>
      </c>
      <c r="D991" s="245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45"/>
    </row>
    <row r="992" spans="1:21">
      <c r="A992" s="245" t="s">
        <v>3992</v>
      </c>
      <c r="B992" s="245">
        <f t="shared" si="112"/>
        <v>81</v>
      </c>
      <c r="C992" s="245">
        <f t="shared" si="113"/>
        <v>51</v>
      </c>
      <c r="D992" s="245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45"/>
    </row>
    <row r="993" spans="1:21">
      <c r="A993" s="245" t="s">
        <v>3992</v>
      </c>
      <c r="B993" s="245">
        <f t="shared" si="112"/>
        <v>83</v>
      </c>
      <c r="C993" s="245">
        <f t="shared" si="113"/>
        <v>53</v>
      </c>
      <c r="D993" s="245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45"/>
    </row>
    <row r="994" spans="1:21">
      <c r="A994" s="245" t="s">
        <v>3992</v>
      </c>
      <c r="B994" s="245">
        <f t="shared" si="112"/>
        <v>90</v>
      </c>
      <c r="C994" s="245">
        <f t="shared" si="113"/>
        <v>50</v>
      </c>
      <c r="D994" s="245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45"/>
    </row>
    <row r="995" spans="1:21">
      <c r="A995" s="245" t="s">
        <v>3992</v>
      </c>
      <c r="B995" s="245">
        <f t="shared" si="112"/>
        <v>90</v>
      </c>
      <c r="C995" s="245">
        <f t="shared" si="113"/>
        <v>50</v>
      </c>
      <c r="D995" s="245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45"/>
    </row>
    <row r="996" spans="1:21">
      <c r="A996" s="245" t="s">
        <v>3992</v>
      </c>
      <c r="B996" s="245">
        <f t="shared" si="112"/>
        <v>90</v>
      </c>
      <c r="C996" s="245">
        <f t="shared" si="113"/>
        <v>50</v>
      </c>
      <c r="D996" s="245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45"/>
    </row>
    <row r="997" spans="1:21">
      <c r="A997" s="245" t="s">
        <v>3992</v>
      </c>
      <c r="B997" s="245">
        <f t="shared" si="112"/>
        <v>90</v>
      </c>
      <c r="C997" s="245">
        <f t="shared" si="113"/>
        <v>50</v>
      </c>
      <c r="D997" s="245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45"/>
    </row>
    <row r="998" spans="1:21">
      <c r="A998" s="245" t="s">
        <v>3992</v>
      </c>
      <c r="B998" s="245">
        <f t="shared" si="112"/>
        <v>90</v>
      </c>
      <c r="C998" s="245">
        <f t="shared" si="113"/>
        <v>50</v>
      </c>
      <c r="D998" s="245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45"/>
    </row>
    <row r="999" spans="1:21">
      <c r="A999" s="245" t="s">
        <v>3992</v>
      </c>
      <c r="B999" s="245">
        <f t="shared" si="112"/>
        <v>90</v>
      </c>
      <c r="C999" s="245">
        <f t="shared" si="113"/>
        <v>50</v>
      </c>
      <c r="D999" s="245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45"/>
    </row>
    <row r="1000" spans="1:21">
      <c r="A1000" s="245" t="s">
        <v>3992</v>
      </c>
      <c r="B1000" s="245">
        <f t="shared" si="112"/>
        <v>90</v>
      </c>
      <c r="C1000" s="245">
        <f t="shared" si="113"/>
        <v>50</v>
      </c>
      <c r="D1000" s="245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45"/>
    </row>
    <row r="1001" spans="1:21">
      <c r="A1001" t="s">
        <v>3992</v>
      </c>
      <c r="B1001" s="245">
        <f t="shared" si="112"/>
        <v>90</v>
      </c>
      <c r="C1001" s="245">
        <f t="shared" si="113"/>
        <v>50</v>
      </c>
      <c r="D1001" s="245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45"/>
    </row>
    <row r="1002" spans="1:21">
      <c r="A1002" s="245" t="s">
        <v>3992</v>
      </c>
      <c r="B1002" s="245">
        <f t="shared" si="112"/>
        <v>90</v>
      </c>
      <c r="C1002" s="245">
        <f t="shared" si="113"/>
        <v>50</v>
      </c>
      <c r="D1002" s="245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45"/>
    </row>
    <row r="1003" spans="1:21">
      <c r="A1003" s="245" t="s">
        <v>3992</v>
      </c>
      <c r="B1003" s="245">
        <f t="shared" si="112"/>
        <v>90</v>
      </c>
      <c r="C1003" s="245">
        <f t="shared" si="113"/>
        <v>50</v>
      </c>
      <c r="D1003" s="245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45"/>
    </row>
    <row r="1004" spans="1:21">
      <c r="A1004" s="245" t="s">
        <v>3992</v>
      </c>
      <c r="B1004" s="245">
        <f t="shared" si="112"/>
        <v>90</v>
      </c>
      <c r="C1004" s="245">
        <f t="shared" si="113"/>
        <v>50</v>
      </c>
      <c r="D1004" s="245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45"/>
    </row>
    <row r="1005" spans="1:21">
      <c r="A1005" s="245" t="s">
        <v>3992</v>
      </c>
      <c r="B1005" s="245">
        <f t="shared" si="112"/>
        <v>90</v>
      </c>
      <c r="C1005" s="245">
        <f t="shared" si="113"/>
        <v>50</v>
      </c>
      <c r="D1005" s="245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45"/>
    </row>
    <row r="1006" spans="1:21">
      <c r="A1006" t="s">
        <v>3992</v>
      </c>
      <c r="B1006" s="245">
        <f t="shared" si="112"/>
        <v>90</v>
      </c>
      <c r="C1006" s="245">
        <f t="shared" si="113"/>
        <v>50</v>
      </c>
      <c r="D1006" s="245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45"/>
    </row>
    <row r="1007" spans="1:21">
      <c r="A1007" s="245" t="s">
        <v>3992</v>
      </c>
      <c r="B1007" s="245">
        <f t="shared" si="112"/>
        <v>90</v>
      </c>
      <c r="C1007" s="245">
        <f t="shared" si="113"/>
        <v>50</v>
      </c>
      <c r="D1007" s="245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45"/>
    </row>
    <row r="1008" spans="1:21">
      <c r="A1008" s="245" t="s">
        <v>3992</v>
      </c>
      <c r="B1008" s="245">
        <f t="shared" si="112"/>
        <v>90</v>
      </c>
      <c r="C1008" s="245">
        <f t="shared" si="113"/>
        <v>70</v>
      </c>
      <c r="D1008" s="245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45"/>
    </row>
    <row r="1009" spans="1:21">
      <c r="A1009" s="245" t="s">
        <v>3992</v>
      </c>
      <c r="B1009" s="245">
        <f t="shared" si="112"/>
        <v>96</v>
      </c>
      <c r="C1009" s="245">
        <f t="shared" si="113"/>
        <v>66</v>
      </c>
      <c r="D1009" s="245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45"/>
    </row>
    <row r="1010" spans="1:21">
      <c r="A1010" s="245" t="s">
        <v>3992</v>
      </c>
      <c r="B1010" s="245">
        <f t="shared" si="112"/>
        <v>100</v>
      </c>
      <c r="C1010" s="245">
        <f t="shared" si="113"/>
        <v>30</v>
      </c>
      <c r="D1010" s="245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45"/>
    </row>
    <row r="1011" spans="1:21">
      <c r="A1011" s="245" t="s">
        <v>3992</v>
      </c>
      <c r="B1011" s="245">
        <f t="shared" si="112"/>
        <v>100</v>
      </c>
      <c r="C1011" s="245">
        <f t="shared" si="113"/>
        <v>40</v>
      </c>
      <c r="D1011" s="245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45"/>
    </row>
    <row r="1012" spans="1:21">
      <c r="A1012" s="245" t="s">
        <v>3992</v>
      </c>
      <c r="B1012" s="245">
        <f t="shared" si="112"/>
        <v>100</v>
      </c>
      <c r="C1012" s="245">
        <f t="shared" si="113"/>
        <v>40</v>
      </c>
      <c r="D1012" s="245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45"/>
    </row>
    <row r="1013" spans="1:21">
      <c r="A1013" s="245" t="s">
        <v>3992</v>
      </c>
      <c r="B1013" s="245">
        <f t="shared" si="112"/>
        <v>100</v>
      </c>
      <c r="C1013" s="245">
        <f t="shared" si="113"/>
        <v>40</v>
      </c>
      <c r="D1013" s="245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45"/>
    </row>
    <row r="1014" spans="1:21">
      <c r="A1014" s="245" t="s">
        <v>3992</v>
      </c>
      <c r="B1014" s="245">
        <f t="shared" si="112"/>
        <v>100</v>
      </c>
      <c r="C1014" s="245">
        <f t="shared" si="113"/>
        <v>40</v>
      </c>
      <c r="D1014" s="245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45"/>
    </row>
    <row r="1015" spans="1:21">
      <c r="A1015" s="245" t="s">
        <v>3992</v>
      </c>
      <c r="B1015" s="245">
        <f t="shared" si="112"/>
        <v>100</v>
      </c>
      <c r="C1015" s="245">
        <f t="shared" si="113"/>
        <v>50</v>
      </c>
      <c r="D1015" s="245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45"/>
    </row>
    <row r="1016" spans="1:21">
      <c r="A1016" s="245" t="s">
        <v>3992</v>
      </c>
      <c r="B1016" s="245">
        <f t="shared" si="112"/>
        <v>100</v>
      </c>
      <c r="C1016" s="245">
        <f t="shared" si="113"/>
        <v>50</v>
      </c>
      <c r="D1016" s="245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45"/>
    </row>
    <row r="1017" spans="1:21">
      <c r="A1017" s="245" t="s">
        <v>3992</v>
      </c>
      <c r="B1017" s="245">
        <f t="shared" si="112"/>
        <v>100</v>
      </c>
      <c r="C1017" s="245">
        <f t="shared" si="113"/>
        <v>50</v>
      </c>
      <c r="D1017" s="245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45"/>
    </row>
    <row r="1018" spans="1:21">
      <c r="A1018" s="245" t="s">
        <v>3992</v>
      </c>
      <c r="B1018" s="245">
        <f t="shared" si="112"/>
        <v>100</v>
      </c>
      <c r="C1018" s="245">
        <f t="shared" si="113"/>
        <v>50</v>
      </c>
      <c r="D1018" s="245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45"/>
    </row>
    <row r="1019" spans="1:21">
      <c r="A1019" s="245" t="s">
        <v>3992</v>
      </c>
      <c r="B1019" s="245">
        <f t="shared" si="112"/>
        <v>100</v>
      </c>
      <c r="C1019" s="245">
        <f t="shared" si="113"/>
        <v>50</v>
      </c>
      <c r="D1019" s="245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45"/>
    </row>
    <row r="1020" spans="1:21">
      <c r="A1020" s="245" t="s">
        <v>3992</v>
      </c>
      <c r="B1020" s="245">
        <f t="shared" ref="B1020:B1083" si="119">SPLITME($E1020,0,"*","tube")</f>
        <v>100</v>
      </c>
      <c r="C1020" s="245">
        <f t="shared" ref="C1020:C1083" si="120">SPLITME($E1020,1,"*","tube")</f>
        <v>50</v>
      </c>
      <c r="D1020" s="245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45"/>
    </row>
    <row r="1021" spans="1:21">
      <c r="A1021" s="245" t="s">
        <v>3992</v>
      </c>
      <c r="B1021" s="245">
        <f t="shared" si="119"/>
        <v>100</v>
      </c>
      <c r="C1021" s="245">
        <f t="shared" si="120"/>
        <v>50</v>
      </c>
      <c r="D1021" s="245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45"/>
    </row>
    <row r="1022" spans="1:21">
      <c r="A1022" s="245" t="s">
        <v>3992</v>
      </c>
      <c r="B1022" s="245">
        <f t="shared" si="119"/>
        <v>100</v>
      </c>
      <c r="C1022" s="245">
        <f t="shared" si="120"/>
        <v>50</v>
      </c>
      <c r="D1022" s="245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45"/>
    </row>
    <row r="1023" spans="1:21">
      <c r="A1023" s="245" t="s">
        <v>3992</v>
      </c>
      <c r="B1023" s="245">
        <f t="shared" si="119"/>
        <v>100</v>
      </c>
      <c r="C1023" s="245">
        <f t="shared" si="120"/>
        <v>50</v>
      </c>
      <c r="D1023" s="245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45"/>
    </row>
    <row r="1024" spans="1:21">
      <c r="A1024" s="245" t="s">
        <v>3992</v>
      </c>
      <c r="B1024" s="245">
        <f t="shared" si="119"/>
        <v>100</v>
      </c>
      <c r="C1024" s="245">
        <f t="shared" si="120"/>
        <v>50</v>
      </c>
      <c r="D1024" s="245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45"/>
    </row>
    <row r="1025" spans="1:21">
      <c r="A1025" s="245" t="s">
        <v>3992</v>
      </c>
      <c r="B1025" s="245">
        <f t="shared" si="119"/>
        <v>100</v>
      </c>
      <c r="C1025" s="245">
        <f t="shared" si="120"/>
        <v>50</v>
      </c>
      <c r="D1025" s="245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45"/>
    </row>
    <row r="1026" spans="1:21">
      <c r="A1026" s="245" t="s">
        <v>3992</v>
      </c>
      <c r="B1026" s="245">
        <f t="shared" si="119"/>
        <v>100</v>
      </c>
      <c r="C1026" s="245">
        <f t="shared" si="120"/>
        <v>50</v>
      </c>
      <c r="D1026" s="245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45"/>
    </row>
    <row r="1027" spans="1:21">
      <c r="A1027" s="245" t="s">
        <v>3992</v>
      </c>
      <c r="B1027" s="245">
        <f t="shared" si="119"/>
        <v>100</v>
      </c>
      <c r="C1027" s="245">
        <f t="shared" si="120"/>
        <v>50</v>
      </c>
      <c r="D1027" s="245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45"/>
    </row>
    <row r="1028" spans="1:21">
      <c r="A1028" s="245" t="s">
        <v>3992</v>
      </c>
      <c r="B1028" s="245">
        <f t="shared" si="119"/>
        <v>100</v>
      </c>
      <c r="C1028" s="245">
        <f t="shared" si="120"/>
        <v>50</v>
      </c>
      <c r="D1028" s="245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45"/>
    </row>
    <row r="1029" spans="1:21">
      <c r="A1029" s="245" t="s">
        <v>3992</v>
      </c>
      <c r="B1029" s="245">
        <f t="shared" si="119"/>
        <v>100</v>
      </c>
      <c r="C1029" s="245">
        <f t="shared" si="120"/>
        <v>60</v>
      </c>
      <c r="D1029" s="245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45"/>
    </row>
    <row r="1030" spans="1:21">
      <c r="A1030" s="245" t="s">
        <v>3992</v>
      </c>
      <c r="B1030" s="245">
        <f t="shared" si="119"/>
        <v>100</v>
      </c>
      <c r="C1030" s="245">
        <f t="shared" si="120"/>
        <v>60</v>
      </c>
      <c r="D1030" s="245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45"/>
    </row>
    <row r="1031" spans="1:21">
      <c r="A1031" s="245" t="s">
        <v>3992</v>
      </c>
      <c r="B1031" s="245">
        <f t="shared" si="119"/>
        <v>100</v>
      </c>
      <c r="C1031" s="245">
        <f t="shared" si="120"/>
        <v>60</v>
      </c>
      <c r="D1031" s="245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45"/>
    </row>
    <row r="1032" spans="1:21">
      <c r="A1032" s="245" t="s">
        <v>3992</v>
      </c>
      <c r="B1032" s="245">
        <f t="shared" si="119"/>
        <v>100</v>
      </c>
      <c r="C1032" s="245">
        <f t="shared" si="120"/>
        <v>60</v>
      </c>
      <c r="D1032" s="245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45"/>
    </row>
    <row r="1033" spans="1:21">
      <c r="A1033" t="s">
        <v>3992</v>
      </c>
      <c r="B1033" s="245">
        <f t="shared" si="119"/>
        <v>100</v>
      </c>
      <c r="C1033" s="245">
        <f t="shared" si="120"/>
        <v>60</v>
      </c>
      <c r="D1033" s="245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45"/>
    </row>
    <row r="1034" spans="1:21">
      <c r="A1034" s="245" t="s">
        <v>3992</v>
      </c>
      <c r="B1034" s="245">
        <f t="shared" si="119"/>
        <v>100</v>
      </c>
      <c r="C1034" s="245">
        <f t="shared" si="120"/>
        <v>60</v>
      </c>
      <c r="D1034" s="245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45"/>
    </row>
    <row r="1035" spans="1:21">
      <c r="A1035" s="245" t="s">
        <v>3992</v>
      </c>
      <c r="B1035" s="245">
        <f t="shared" si="119"/>
        <v>100</v>
      </c>
      <c r="C1035" s="245">
        <f t="shared" si="120"/>
        <v>60</v>
      </c>
      <c r="D1035" s="245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45"/>
    </row>
    <row r="1036" spans="1:21">
      <c r="A1036" s="245" t="s">
        <v>3992</v>
      </c>
      <c r="B1036" s="245">
        <f t="shared" si="119"/>
        <v>100</v>
      </c>
      <c r="C1036" s="245">
        <f t="shared" si="120"/>
        <v>60</v>
      </c>
      <c r="D1036" s="245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45"/>
    </row>
    <row r="1037" spans="1:21">
      <c r="A1037" s="245" t="s">
        <v>3992</v>
      </c>
      <c r="B1037" s="245">
        <f t="shared" si="119"/>
        <v>100</v>
      </c>
      <c r="C1037" s="245">
        <f t="shared" si="120"/>
        <v>60</v>
      </c>
      <c r="D1037" s="245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45"/>
    </row>
    <row r="1038" spans="1:21">
      <c r="A1038" s="245" t="s">
        <v>3992</v>
      </c>
      <c r="B1038" s="245">
        <f t="shared" si="119"/>
        <v>100</v>
      </c>
      <c r="C1038" s="245">
        <f t="shared" si="120"/>
        <v>60</v>
      </c>
      <c r="D1038" s="245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45"/>
    </row>
    <row r="1039" spans="1:21">
      <c r="A1039" s="245" t="s">
        <v>3992</v>
      </c>
      <c r="B1039" s="245">
        <f t="shared" si="119"/>
        <v>100</v>
      </c>
      <c r="C1039" s="245">
        <f t="shared" si="120"/>
        <v>60</v>
      </c>
      <c r="D1039" s="245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45"/>
    </row>
    <row r="1040" spans="1:21">
      <c r="A1040" s="245" t="s">
        <v>3992</v>
      </c>
      <c r="B1040" s="245">
        <f t="shared" si="119"/>
        <v>100</v>
      </c>
      <c r="C1040" s="245">
        <f t="shared" si="120"/>
        <v>60</v>
      </c>
      <c r="D1040" s="245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45"/>
    </row>
    <row r="1041" spans="1:21">
      <c r="A1041" s="245" t="s">
        <v>3992</v>
      </c>
      <c r="B1041" s="245">
        <f t="shared" si="119"/>
        <v>100</v>
      </c>
      <c r="C1041" s="245">
        <f t="shared" si="120"/>
        <v>60</v>
      </c>
      <c r="D1041" s="245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45"/>
    </row>
    <row r="1042" spans="1:21">
      <c r="A1042" s="245" t="s">
        <v>3992</v>
      </c>
      <c r="B1042" s="245">
        <f t="shared" si="119"/>
        <v>100</v>
      </c>
      <c r="C1042" s="245">
        <f t="shared" si="120"/>
        <v>60</v>
      </c>
      <c r="D1042" s="245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45"/>
    </row>
    <row r="1043" spans="1:21">
      <c r="A1043" s="245" t="s">
        <v>3992</v>
      </c>
      <c r="B1043" s="245">
        <f t="shared" si="119"/>
        <v>100</v>
      </c>
      <c r="C1043" s="245">
        <f t="shared" si="120"/>
        <v>80</v>
      </c>
      <c r="D1043" s="245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45"/>
    </row>
    <row r="1044" spans="1:21">
      <c r="A1044" s="245" t="s">
        <v>3992</v>
      </c>
      <c r="B1044" s="245">
        <f t="shared" si="119"/>
        <v>100</v>
      </c>
      <c r="C1044" s="245">
        <f t="shared" si="120"/>
        <v>80</v>
      </c>
      <c r="D1044" s="245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45"/>
    </row>
    <row r="1045" spans="1:21">
      <c r="A1045" t="s">
        <v>3992</v>
      </c>
      <c r="B1045" s="245">
        <f t="shared" si="119"/>
        <v>100</v>
      </c>
      <c r="C1045" s="245">
        <f t="shared" si="120"/>
        <v>80</v>
      </c>
      <c r="D1045" s="245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45"/>
    </row>
    <row r="1046" spans="1:21">
      <c r="A1046" s="245" t="s">
        <v>3992</v>
      </c>
      <c r="B1046" s="245">
        <f t="shared" si="119"/>
        <v>100</v>
      </c>
      <c r="C1046" s="245">
        <f t="shared" si="120"/>
        <v>80</v>
      </c>
      <c r="D1046" s="245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45"/>
    </row>
    <row r="1047" spans="1:21">
      <c r="A1047" s="245" t="s">
        <v>3992</v>
      </c>
      <c r="B1047" s="245">
        <f t="shared" si="119"/>
        <v>110</v>
      </c>
      <c r="C1047" s="245">
        <f t="shared" si="120"/>
        <v>60</v>
      </c>
      <c r="D1047" s="245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45"/>
    </row>
    <row r="1048" spans="1:21">
      <c r="A1048" s="245" t="s">
        <v>3992</v>
      </c>
      <c r="B1048" s="245">
        <f t="shared" si="119"/>
        <v>110</v>
      </c>
      <c r="C1048" s="245">
        <f t="shared" si="120"/>
        <v>60</v>
      </c>
      <c r="D1048" s="245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45"/>
    </row>
    <row r="1049" spans="1:21">
      <c r="A1049" t="s">
        <v>3992</v>
      </c>
      <c r="B1049" s="245">
        <f t="shared" si="119"/>
        <v>110</v>
      </c>
      <c r="C1049" s="245">
        <f t="shared" si="120"/>
        <v>60</v>
      </c>
      <c r="D1049" s="245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45"/>
    </row>
    <row r="1050" spans="1:21">
      <c r="A1050" s="245" t="s">
        <v>3992</v>
      </c>
      <c r="B1050" s="245">
        <f t="shared" si="119"/>
        <v>110</v>
      </c>
      <c r="C1050" s="245">
        <f t="shared" si="120"/>
        <v>60</v>
      </c>
      <c r="D1050" s="245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45"/>
    </row>
    <row r="1051" spans="1:21">
      <c r="A1051" s="245" t="s">
        <v>3992</v>
      </c>
      <c r="B1051" s="245">
        <f t="shared" si="119"/>
        <v>110</v>
      </c>
      <c r="C1051" s="245">
        <f t="shared" si="120"/>
        <v>60</v>
      </c>
      <c r="D1051" s="245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45"/>
    </row>
    <row r="1052" spans="1:21">
      <c r="A1052" s="245" t="s">
        <v>3992</v>
      </c>
      <c r="B1052" s="245">
        <f t="shared" si="119"/>
        <v>110</v>
      </c>
      <c r="C1052" s="245">
        <f t="shared" si="120"/>
        <v>60</v>
      </c>
      <c r="D1052" s="245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45"/>
    </row>
    <row r="1053" spans="1:21">
      <c r="A1053" s="245" t="s">
        <v>3992</v>
      </c>
      <c r="B1053" s="245">
        <f t="shared" si="119"/>
        <v>110</v>
      </c>
      <c r="C1053" s="245">
        <f t="shared" si="120"/>
        <v>60</v>
      </c>
      <c r="D1053" s="245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45"/>
    </row>
    <row r="1054" spans="1:21">
      <c r="A1054" s="245" t="s">
        <v>3992</v>
      </c>
      <c r="B1054" s="245">
        <f t="shared" si="119"/>
        <v>110</v>
      </c>
      <c r="C1054" s="245">
        <f t="shared" si="120"/>
        <v>60</v>
      </c>
      <c r="D1054" s="245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45"/>
    </row>
    <row r="1055" spans="1:21">
      <c r="A1055" s="245" t="s">
        <v>3992</v>
      </c>
      <c r="B1055" s="245">
        <f t="shared" si="119"/>
        <v>110</v>
      </c>
      <c r="C1055" s="245">
        <f t="shared" si="120"/>
        <v>60</v>
      </c>
      <c r="D1055" s="245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45"/>
    </row>
    <row r="1056" spans="1:21">
      <c r="A1056" s="245" t="s">
        <v>3992</v>
      </c>
      <c r="B1056" s="245">
        <f t="shared" si="119"/>
        <v>110</v>
      </c>
      <c r="C1056" s="245">
        <f t="shared" si="120"/>
        <v>60</v>
      </c>
      <c r="D1056" s="245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45"/>
    </row>
    <row r="1057" spans="1:21">
      <c r="A1057" s="245" t="s">
        <v>3992</v>
      </c>
      <c r="B1057" s="245">
        <f t="shared" si="119"/>
        <v>110</v>
      </c>
      <c r="C1057" s="245">
        <f t="shared" si="120"/>
        <v>60</v>
      </c>
      <c r="D1057" s="245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45"/>
    </row>
    <row r="1058" spans="1:21">
      <c r="A1058" t="s">
        <v>3992</v>
      </c>
      <c r="B1058" s="245">
        <f t="shared" si="119"/>
        <v>110</v>
      </c>
      <c r="C1058" s="245">
        <f t="shared" si="120"/>
        <v>60</v>
      </c>
      <c r="D1058" s="245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45"/>
    </row>
    <row r="1059" spans="1:21">
      <c r="A1059" s="245" t="s">
        <v>3992</v>
      </c>
      <c r="B1059" s="245">
        <f t="shared" si="119"/>
        <v>110</v>
      </c>
      <c r="C1059" s="245">
        <f t="shared" si="120"/>
        <v>60</v>
      </c>
      <c r="D1059" s="245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45"/>
    </row>
    <row r="1060" spans="1:21">
      <c r="A1060" s="245" t="s">
        <v>3992</v>
      </c>
      <c r="B1060" s="245">
        <f t="shared" si="119"/>
        <v>110</v>
      </c>
      <c r="C1060" s="245">
        <f t="shared" si="120"/>
        <v>70</v>
      </c>
      <c r="D1060" s="245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45"/>
    </row>
    <row r="1061" spans="1:21">
      <c r="A1061" s="245" t="s">
        <v>3992</v>
      </c>
      <c r="B1061" s="245">
        <f t="shared" si="119"/>
        <v>110</v>
      </c>
      <c r="C1061" s="245">
        <f t="shared" si="120"/>
        <v>70</v>
      </c>
      <c r="D1061" s="245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45"/>
    </row>
    <row r="1062" spans="1:21">
      <c r="A1062" s="245" t="s">
        <v>3992</v>
      </c>
      <c r="B1062" s="245">
        <f t="shared" si="119"/>
        <v>110</v>
      </c>
      <c r="C1062" s="245">
        <f t="shared" si="120"/>
        <v>70</v>
      </c>
      <c r="D1062" s="245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45"/>
    </row>
    <row r="1063" spans="1:21">
      <c r="A1063" s="245" t="s">
        <v>3992</v>
      </c>
      <c r="B1063" s="245">
        <f t="shared" si="119"/>
        <v>120</v>
      </c>
      <c r="C1063" s="245">
        <f t="shared" si="120"/>
        <v>40</v>
      </c>
      <c r="D1063" s="245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45"/>
    </row>
    <row r="1064" spans="1:21">
      <c r="A1064" s="245" t="s">
        <v>3992</v>
      </c>
      <c r="B1064" s="245">
        <f t="shared" si="119"/>
        <v>120</v>
      </c>
      <c r="C1064" s="245">
        <f t="shared" si="120"/>
        <v>40</v>
      </c>
      <c r="D1064" s="245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45"/>
    </row>
    <row r="1065" spans="1:21">
      <c r="A1065" t="s">
        <v>3992</v>
      </c>
      <c r="B1065" s="245">
        <f t="shared" si="119"/>
        <v>120</v>
      </c>
      <c r="C1065" s="245">
        <f t="shared" si="120"/>
        <v>40</v>
      </c>
      <c r="D1065" s="245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45"/>
    </row>
    <row r="1066" spans="1:21">
      <c r="A1066" s="245" t="s">
        <v>3992</v>
      </c>
      <c r="B1066" s="245">
        <f t="shared" si="119"/>
        <v>120</v>
      </c>
      <c r="C1066" s="245">
        <f t="shared" si="120"/>
        <v>60</v>
      </c>
      <c r="D1066" s="245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45"/>
    </row>
    <row r="1067" spans="1:21">
      <c r="A1067" s="245" t="s">
        <v>3992</v>
      </c>
      <c r="B1067" s="245">
        <f t="shared" si="119"/>
        <v>120</v>
      </c>
      <c r="C1067" s="245">
        <f t="shared" si="120"/>
        <v>60</v>
      </c>
      <c r="D1067" s="245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45"/>
    </row>
    <row r="1068" spans="1:21">
      <c r="A1068" s="245" t="s">
        <v>3992</v>
      </c>
      <c r="B1068" s="245">
        <f t="shared" si="119"/>
        <v>120</v>
      </c>
      <c r="C1068" s="245">
        <f t="shared" si="120"/>
        <v>60</v>
      </c>
      <c r="D1068" s="245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45"/>
    </row>
    <row r="1069" spans="1:21">
      <c r="A1069" s="245" t="s">
        <v>3992</v>
      </c>
      <c r="B1069" s="245">
        <f t="shared" si="119"/>
        <v>120</v>
      </c>
      <c r="C1069" s="245">
        <f t="shared" si="120"/>
        <v>60</v>
      </c>
      <c r="D1069" s="245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45"/>
    </row>
    <row r="1070" spans="1:21">
      <c r="A1070" s="245" t="s">
        <v>3992</v>
      </c>
      <c r="B1070" s="245">
        <f t="shared" si="119"/>
        <v>120</v>
      </c>
      <c r="C1070" s="245">
        <f t="shared" si="120"/>
        <v>60</v>
      </c>
      <c r="D1070" s="245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45"/>
    </row>
    <row r="1071" spans="1:21">
      <c r="A1071" s="245" t="s">
        <v>3992</v>
      </c>
      <c r="B1071" s="245">
        <f t="shared" si="119"/>
        <v>120</v>
      </c>
      <c r="C1071" s="245">
        <f t="shared" si="120"/>
        <v>60</v>
      </c>
      <c r="D1071" s="245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45"/>
    </row>
    <row r="1072" spans="1:21">
      <c r="A1072" s="245" t="s">
        <v>3992</v>
      </c>
      <c r="B1072" s="245">
        <f t="shared" si="119"/>
        <v>120</v>
      </c>
      <c r="C1072" s="245">
        <f t="shared" si="120"/>
        <v>60</v>
      </c>
      <c r="D1072" s="245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45"/>
    </row>
    <row r="1073" spans="1:21">
      <c r="A1073" s="245" t="s">
        <v>3992</v>
      </c>
      <c r="B1073" s="245">
        <f t="shared" si="119"/>
        <v>120</v>
      </c>
      <c r="C1073" s="245">
        <f t="shared" si="120"/>
        <v>60</v>
      </c>
      <c r="D1073" s="245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45"/>
    </row>
    <row r="1074" spans="1:21">
      <c r="A1074" s="245" t="s">
        <v>3992</v>
      </c>
      <c r="B1074" s="245">
        <f t="shared" si="119"/>
        <v>120</v>
      </c>
      <c r="C1074" s="245">
        <f t="shared" si="120"/>
        <v>60</v>
      </c>
      <c r="D1074" s="245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45"/>
    </row>
    <row r="1075" spans="1:21">
      <c r="A1075" s="245" t="s">
        <v>3992</v>
      </c>
      <c r="B1075" s="245">
        <f t="shared" si="119"/>
        <v>120</v>
      </c>
      <c r="C1075" s="245">
        <f t="shared" si="120"/>
        <v>60</v>
      </c>
      <c r="D1075" s="245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45"/>
    </row>
    <row r="1076" spans="1:21">
      <c r="A1076" t="s">
        <v>3992</v>
      </c>
      <c r="B1076" s="245">
        <f t="shared" si="119"/>
        <v>120</v>
      </c>
      <c r="C1076" s="245">
        <f t="shared" si="120"/>
        <v>60</v>
      </c>
      <c r="D1076" s="245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45"/>
    </row>
    <row r="1077" spans="1:21">
      <c r="A1077" s="245" t="s">
        <v>3992</v>
      </c>
      <c r="B1077" s="245">
        <f t="shared" si="119"/>
        <v>120</v>
      </c>
      <c r="C1077" s="245">
        <f t="shared" si="120"/>
        <v>60</v>
      </c>
      <c r="D1077" s="245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45"/>
    </row>
    <row r="1078" spans="1:21">
      <c r="A1078" s="245" t="s">
        <v>3992</v>
      </c>
      <c r="B1078" s="245">
        <f t="shared" si="119"/>
        <v>120</v>
      </c>
      <c r="C1078" s="245">
        <f t="shared" si="120"/>
        <v>60</v>
      </c>
      <c r="D1078" s="245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45"/>
    </row>
    <row r="1079" spans="1:21">
      <c r="A1079" t="s">
        <v>3992</v>
      </c>
      <c r="B1079" s="245">
        <f t="shared" si="119"/>
        <v>120</v>
      </c>
      <c r="C1079" s="245">
        <f t="shared" si="120"/>
        <v>60</v>
      </c>
      <c r="D1079" s="245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45"/>
    </row>
    <row r="1080" spans="1:21">
      <c r="A1080" s="245" t="s">
        <v>3992</v>
      </c>
      <c r="B1080" s="245">
        <f t="shared" si="119"/>
        <v>120</v>
      </c>
      <c r="C1080" s="245">
        <f t="shared" si="120"/>
        <v>80</v>
      </c>
      <c r="D1080" s="245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45"/>
    </row>
    <row r="1081" spans="1:21">
      <c r="A1081" s="245" t="s">
        <v>3992</v>
      </c>
      <c r="B1081" s="245">
        <f t="shared" si="119"/>
        <v>120</v>
      </c>
      <c r="C1081" s="245">
        <f t="shared" si="120"/>
        <v>80</v>
      </c>
      <c r="D1081" s="245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45"/>
    </row>
    <row r="1082" spans="1:21">
      <c r="A1082" t="s">
        <v>3992</v>
      </c>
      <c r="B1082" s="245">
        <f t="shared" si="119"/>
        <v>120</v>
      </c>
      <c r="C1082" s="245">
        <f t="shared" si="120"/>
        <v>80</v>
      </c>
      <c r="D1082" s="245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45"/>
    </row>
    <row r="1083" spans="1:21">
      <c r="A1083" s="245" t="s">
        <v>3992</v>
      </c>
      <c r="B1083" s="245">
        <f t="shared" si="119"/>
        <v>120</v>
      </c>
      <c r="C1083" s="245">
        <f t="shared" si="120"/>
        <v>80</v>
      </c>
      <c r="D1083" s="245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45"/>
    </row>
    <row r="1084" spans="1:21">
      <c r="A1084" s="245" t="s">
        <v>3992</v>
      </c>
      <c r="B1084" s="245">
        <f t="shared" ref="B1084:B1147" si="126">SPLITME($E1084,0,"*","tube")</f>
        <v>120</v>
      </c>
      <c r="C1084" s="245">
        <f t="shared" ref="C1084:C1147" si="127">SPLITME($E1084,1,"*","tube")</f>
        <v>80</v>
      </c>
      <c r="D1084" s="245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45"/>
    </row>
    <row r="1085" spans="1:21">
      <c r="A1085" s="245" t="s">
        <v>3992</v>
      </c>
      <c r="B1085" s="245">
        <f t="shared" si="126"/>
        <v>120</v>
      </c>
      <c r="C1085" s="245">
        <f t="shared" si="127"/>
        <v>80</v>
      </c>
      <c r="D1085" s="245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45"/>
    </row>
    <row r="1086" spans="1:21">
      <c r="A1086" s="245" t="s">
        <v>3992</v>
      </c>
      <c r="B1086" s="245">
        <f t="shared" si="126"/>
        <v>120</v>
      </c>
      <c r="C1086" s="245">
        <f t="shared" si="127"/>
        <v>80</v>
      </c>
      <c r="D1086" s="245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45"/>
    </row>
    <row r="1087" spans="1:21">
      <c r="A1087" s="245" t="s">
        <v>3992</v>
      </c>
      <c r="B1087" s="245">
        <f t="shared" si="126"/>
        <v>120</v>
      </c>
      <c r="C1087" s="245">
        <f t="shared" si="127"/>
        <v>80</v>
      </c>
      <c r="D1087" s="245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45"/>
    </row>
    <row r="1088" spans="1:21">
      <c r="A1088" s="245" t="s">
        <v>3992</v>
      </c>
      <c r="B1088" s="245">
        <f t="shared" si="126"/>
        <v>120</v>
      </c>
      <c r="C1088" s="245">
        <f t="shared" si="127"/>
        <v>80</v>
      </c>
      <c r="D1088" s="245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45"/>
    </row>
    <row r="1089" spans="1:21">
      <c r="A1089" s="245" t="s">
        <v>3992</v>
      </c>
      <c r="B1089" s="245">
        <f t="shared" si="126"/>
        <v>120</v>
      </c>
      <c r="C1089" s="245">
        <f t="shared" si="127"/>
        <v>80</v>
      </c>
      <c r="D1089" s="245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45"/>
    </row>
    <row r="1090" spans="1:21">
      <c r="A1090" s="245" t="s">
        <v>3992</v>
      </c>
      <c r="B1090" s="245">
        <f t="shared" si="126"/>
        <v>120</v>
      </c>
      <c r="C1090" s="245">
        <f t="shared" si="127"/>
        <v>80</v>
      </c>
      <c r="D1090" s="245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45"/>
    </row>
    <row r="1091" spans="1:21">
      <c r="A1091" s="245" t="s">
        <v>3992</v>
      </c>
      <c r="B1091" s="245">
        <f t="shared" si="126"/>
        <v>120</v>
      </c>
      <c r="C1091" s="245">
        <f t="shared" si="127"/>
        <v>80</v>
      </c>
      <c r="D1091" s="245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45"/>
    </row>
    <row r="1092" spans="1:21">
      <c r="A1092" t="s">
        <v>3992</v>
      </c>
      <c r="B1092" s="245">
        <f t="shared" si="126"/>
        <v>120</v>
      </c>
      <c r="C1092" s="245">
        <f t="shared" si="127"/>
        <v>80</v>
      </c>
      <c r="D1092" s="245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45"/>
    </row>
    <row r="1093" spans="1:21">
      <c r="A1093" s="245" t="s">
        <v>3992</v>
      </c>
      <c r="B1093" s="245">
        <f t="shared" si="126"/>
        <v>120</v>
      </c>
      <c r="C1093" s="245">
        <f t="shared" si="127"/>
        <v>80</v>
      </c>
      <c r="D1093" s="245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45"/>
    </row>
    <row r="1094" spans="1:21">
      <c r="A1094" s="245" t="s">
        <v>3992</v>
      </c>
      <c r="B1094" s="245">
        <f t="shared" si="126"/>
        <v>120</v>
      </c>
      <c r="C1094" s="245">
        <f t="shared" si="127"/>
        <v>80</v>
      </c>
      <c r="D1094" s="245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45"/>
    </row>
    <row r="1095" spans="1:21">
      <c r="A1095" s="245" t="s">
        <v>3992</v>
      </c>
      <c r="B1095" s="245">
        <f t="shared" si="126"/>
        <v>120</v>
      </c>
      <c r="C1095" s="245">
        <f t="shared" si="127"/>
        <v>80</v>
      </c>
      <c r="D1095" s="245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45"/>
    </row>
    <row r="1096" spans="1:21">
      <c r="A1096" s="245" t="s">
        <v>3992</v>
      </c>
      <c r="B1096" s="245">
        <f t="shared" si="126"/>
        <v>120</v>
      </c>
      <c r="C1096" s="245">
        <f t="shared" si="127"/>
        <v>80</v>
      </c>
      <c r="D1096" s="245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45"/>
    </row>
    <row r="1097" spans="1:21">
      <c r="A1097" t="s">
        <v>3992</v>
      </c>
      <c r="B1097" s="245">
        <f t="shared" si="126"/>
        <v>140</v>
      </c>
      <c r="C1097" s="245">
        <f t="shared" si="127"/>
        <v>70</v>
      </c>
      <c r="D1097" s="245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45"/>
    </row>
    <row r="1098" spans="1:21">
      <c r="A1098" s="245" t="s">
        <v>3992</v>
      </c>
      <c r="B1098" s="245">
        <f t="shared" si="126"/>
        <v>140</v>
      </c>
      <c r="C1098" s="245">
        <f t="shared" si="127"/>
        <v>70</v>
      </c>
      <c r="D1098" s="245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45"/>
    </row>
    <row r="1099" spans="1:21">
      <c r="A1099" s="245" t="s">
        <v>3992</v>
      </c>
      <c r="B1099" s="245">
        <f t="shared" si="126"/>
        <v>140</v>
      </c>
      <c r="C1099" s="245">
        <f t="shared" si="127"/>
        <v>70</v>
      </c>
      <c r="D1099" s="245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45"/>
    </row>
    <row r="1100" spans="1:21">
      <c r="A1100" s="245" t="s">
        <v>3992</v>
      </c>
      <c r="B1100" s="245">
        <f t="shared" si="126"/>
        <v>140</v>
      </c>
      <c r="C1100" s="245">
        <f t="shared" si="127"/>
        <v>70</v>
      </c>
      <c r="D1100" s="245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45"/>
    </row>
    <row r="1101" spans="1:21">
      <c r="A1101" s="245" t="s">
        <v>3992</v>
      </c>
      <c r="B1101" s="245">
        <f t="shared" si="126"/>
        <v>140</v>
      </c>
      <c r="C1101" s="245">
        <f t="shared" si="127"/>
        <v>70</v>
      </c>
      <c r="D1101" s="245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45"/>
    </row>
    <row r="1102" spans="1:21">
      <c r="A1102" s="245" t="s">
        <v>3992</v>
      </c>
      <c r="B1102" s="245">
        <f t="shared" si="126"/>
        <v>140</v>
      </c>
      <c r="C1102" s="245">
        <f t="shared" si="127"/>
        <v>70</v>
      </c>
      <c r="D1102" s="245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45"/>
    </row>
    <row r="1103" spans="1:21">
      <c r="A1103" s="245" t="s">
        <v>3992</v>
      </c>
      <c r="B1103" s="245">
        <f t="shared" si="126"/>
        <v>140</v>
      </c>
      <c r="C1103" s="245">
        <f t="shared" si="127"/>
        <v>70</v>
      </c>
      <c r="D1103" s="245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45"/>
    </row>
    <row r="1104" spans="1:21">
      <c r="A1104" s="245" t="s">
        <v>3992</v>
      </c>
      <c r="B1104" s="245">
        <f t="shared" si="126"/>
        <v>140</v>
      </c>
      <c r="C1104" s="245">
        <f t="shared" si="127"/>
        <v>70</v>
      </c>
      <c r="D1104" s="245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45"/>
    </row>
    <row r="1105" spans="1:21">
      <c r="A1105" s="245" t="s">
        <v>3992</v>
      </c>
      <c r="B1105" s="245">
        <f t="shared" si="126"/>
        <v>140</v>
      </c>
      <c r="C1105" s="245">
        <f t="shared" si="127"/>
        <v>70</v>
      </c>
      <c r="D1105" s="245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45"/>
    </row>
    <row r="1106" spans="1:21">
      <c r="A1106" s="245" t="s">
        <v>3992</v>
      </c>
      <c r="B1106" s="245">
        <f t="shared" si="126"/>
        <v>140</v>
      </c>
      <c r="C1106" s="245">
        <f t="shared" si="127"/>
        <v>70</v>
      </c>
      <c r="D1106" s="245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45"/>
    </row>
    <row r="1107" spans="1:21">
      <c r="A1107" s="245" t="s">
        <v>3992</v>
      </c>
      <c r="B1107" s="245">
        <f t="shared" si="126"/>
        <v>140</v>
      </c>
      <c r="C1107" s="245">
        <f t="shared" si="127"/>
        <v>70</v>
      </c>
      <c r="D1107" s="245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45"/>
    </row>
    <row r="1108" spans="1:21">
      <c r="A1108" s="245" t="s">
        <v>3992</v>
      </c>
      <c r="B1108" s="245">
        <f t="shared" si="126"/>
        <v>140</v>
      </c>
      <c r="C1108" s="245">
        <f t="shared" si="127"/>
        <v>70</v>
      </c>
      <c r="D1108" s="245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45"/>
    </row>
    <row r="1109" spans="1:21">
      <c r="A1109" t="s">
        <v>3992</v>
      </c>
      <c r="B1109" s="245">
        <f t="shared" si="126"/>
        <v>140</v>
      </c>
      <c r="C1109" s="245">
        <f t="shared" si="127"/>
        <v>70</v>
      </c>
      <c r="D1109" s="245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45"/>
    </row>
    <row r="1110" spans="1:21">
      <c r="A1110" t="s">
        <v>3992</v>
      </c>
      <c r="B1110" s="245">
        <f t="shared" si="126"/>
        <v>140</v>
      </c>
      <c r="C1110" s="245">
        <f t="shared" si="127"/>
        <v>70</v>
      </c>
      <c r="D1110" s="245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45"/>
    </row>
    <row r="1111" spans="1:21">
      <c r="A1111" s="245" t="s">
        <v>3992</v>
      </c>
      <c r="B1111" s="245">
        <f t="shared" si="126"/>
        <v>140</v>
      </c>
      <c r="C1111" s="245">
        <f t="shared" si="127"/>
        <v>70</v>
      </c>
      <c r="D1111" s="245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45"/>
    </row>
    <row r="1112" spans="1:21">
      <c r="A1112" s="245" t="s">
        <v>3992</v>
      </c>
      <c r="B1112" s="245">
        <f t="shared" si="126"/>
        <v>140</v>
      </c>
      <c r="C1112" s="245">
        <f t="shared" si="127"/>
        <v>70</v>
      </c>
      <c r="D1112" s="245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45"/>
    </row>
    <row r="1113" spans="1:21">
      <c r="A1113" s="245" t="s">
        <v>3992</v>
      </c>
      <c r="B1113" s="245">
        <f t="shared" si="126"/>
        <v>140</v>
      </c>
      <c r="C1113" s="245">
        <f t="shared" si="127"/>
        <v>70</v>
      </c>
      <c r="D1113" s="245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45"/>
    </row>
    <row r="1114" spans="1:21">
      <c r="A1114" s="245" t="s">
        <v>3992</v>
      </c>
      <c r="B1114" s="245">
        <f t="shared" si="126"/>
        <v>140</v>
      </c>
      <c r="C1114" s="245">
        <f t="shared" si="127"/>
        <v>80</v>
      </c>
      <c r="D1114" s="245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45"/>
    </row>
    <row r="1115" spans="1:21">
      <c r="A1115" s="245" t="s">
        <v>3992</v>
      </c>
      <c r="B1115" s="245">
        <f t="shared" si="126"/>
        <v>140</v>
      </c>
      <c r="C1115" s="245">
        <f t="shared" si="127"/>
        <v>80</v>
      </c>
      <c r="D1115" s="245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45"/>
    </row>
    <row r="1116" spans="1:21">
      <c r="A1116" s="245" t="s">
        <v>3992</v>
      </c>
      <c r="B1116" s="245">
        <f t="shared" si="126"/>
        <v>140</v>
      </c>
      <c r="C1116" s="245">
        <f t="shared" si="127"/>
        <v>80</v>
      </c>
      <c r="D1116" s="245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45"/>
    </row>
    <row r="1117" spans="1:21">
      <c r="A1117" s="245" t="s">
        <v>3992</v>
      </c>
      <c r="B1117" s="245">
        <f t="shared" si="126"/>
        <v>140</v>
      </c>
      <c r="C1117" s="245">
        <f t="shared" si="127"/>
        <v>80</v>
      </c>
      <c r="D1117" s="245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45"/>
    </row>
    <row r="1118" spans="1:21">
      <c r="A1118" s="245" t="s">
        <v>3992</v>
      </c>
      <c r="B1118" s="245">
        <f t="shared" si="126"/>
        <v>140</v>
      </c>
      <c r="C1118" s="245">
        <f t="shared" si="127"/>
        <v>80</v>
      </c>
      <c r="D1118" s="245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45"/>
    </row>
    <row r="1119" spans="1:21">
      <c r="A1119" s="245" t="s">
        <v>3992</v>
      </c>
      <c r="B1119" s="245">
        <f t="shared" si="126"/>
        <v>140</v>
      </c>
      <c r="C1119" s="245">
        <f t="shared" si="127"/>
        <v>80</v>
      </c>
      <c r="D1119" s="245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45"/>
    </row>
    <row r="1120" spans="1:21">
      <c r="A1120" s="245" t="s">
        <v>3992</v>
      </c>
      <c r="B1120" s="245">
        <f t="shared" si="126"/>
        <v>140</v>
      </c>
      <c r="C1120" s="245">
        <f t="shared" si="127"/>
        <v>80</v>
      </c>
      <c r="D1120" s="245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45"/>
    </row>
    <row r="1121" spans="1:21">
      <c r="A1121" s="245" t="s">
        <v>3992</v>
      </c>
      <c r="B1121" s="245">
        <f t="shared" si="126"/>
        <v>140</v>
      </c>
      <c r="C1121" s="245">
        <f t="shared" si="127"/>
        <v>80</v>
      </c>
      <c r="D1121" s="245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45"/>
    </row>
    <row r="1122" spans="1:21">
      <c r="A1122" s="245" t="s">
        <v>3992</v>
      </c>
      <c r="B1122" s="245">
        <f t="shared" si="126"/>
        <v>140</v>
      </c>
      <c r="C1122" s="245">
        <f t="shared" si="127"/>
        <v>80</v>
      </c>
      <c r="D1122" s="245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45"/>
    </row>
    <row r="1123" spans="1:21">
      <c r="A1123" t="s">
        <v>3992</v>
      </c>
      <c r="B1123" s="245">
        <f t="shared" si="126"/>
        <v>140</v>
      </c>
      <c r="C1123" s="245">
        <f t="shared" si="127"/>
        <v>80</v>
      </c>
      <c r="D1123" s="245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45"/>
    </row>
    <row r="1124" spans="1:21">
      <c r="A1124" s="245" t="s">
        <v>3992</v>
      </c>
      <c r="B1124" s="245">
        <f t="shared" si="126"/>
        <v>140</v>
      </c>
      <c r="C1124" s="245">
        <f t="shared" si="127"/>
        <v>80</v>
      </c>
      <c r="D1124" s="245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45"/>
    </row>
    <row r="1125" spans="1:21">
      <c r="A1125" s="245" t="s">
        <v>3992</v>
      </c>
      <c r="B1125" s="245">
        <f t="shared" si="126"/>
        <v>140</v>
      </c>
      <c r="C1125" s="245">
        <f t="shared" si="127"/>
        <v>80</v>
      </c>
      <c r="D1125" s="245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45"/>
    </row>
    <row r="1126" spans="1:21">
      <c r="A1126" s="245" t="s">
        <v>3992</v>
      </c>
      <c r="B1126" s="245">
        <f t="shared" si="126"/>
        <v>140</v>
      </c>
      <c r="C1126" s="245">
        <f t="shared" si="127"/>
        <v>80</v>
      </c>
      <c r="D1126" s="245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45"/>
    </row>
    <row r="1127" spans="1:21">
      <c r="A1127" s="245" t="s">
        <v>3992</v>
      </c>
      <c r="B1127" s="245">
        <f t="shared" si="126"/>
        <v>140</v>
      </c>
      <c r="C1127" s="245">
        <f t="shared" si="127"/>
        <v>80</v>
      </c>
      <c r="D1127" s="245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45"/>
    </row>
    <row r="1128" spans="1:21">
      <c r="A1128" s="245" t="s">
        <v>3992</v>
      </c>
      <c r="B1128" s="245">
        <f t="shared" si="126"/>
        <v>140</v>
      </c>
      <c r="C1128" s="245">
        <f t="shared" si="127"/>
        <v>80</v>
      </c>
      <c r="D1128" s="245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45"/>
    </row>
    <row r="1129" spans="1:21">
      <c r="A1129" s="245" t="s">
        <v>3992</v>
      </c>
      <c r="B1129" s="245">
        <f t="shared" si="126"/>
        <v>140</v>
      </c>
      <c r="C1129" s="245">
        <f t="shared" si="127"/>
        <v>80</v>
      </c>
      <c r="D1129" s="245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45"/>
    </row>
    <row r="1130" spans="1:21">
      <c r="A1130" s="245" t="s">
        <v>3992</v>
      </c>
      <c r="B1130" s="245">
        <f t="shared" si="126"/>
        <v>150</v>
      </c>
      <c r="C1130" s="245">
        <f t="shared" si="127"/>
        <v>50</v>
      </c>
      <c r="D1130" s="245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45"/>
    </row>
    <row r="1131" spans="1:21">
      <c r="A1131" s="245" t="s">
        <v>3992</v>
      </c>
      <c r="B1131" s="245">
        <f t="shared" si="126"/>
        <v>150</v>
      </c>
      <c r="C1131" s="245">
        <f t="shared" si="127"/>
        <v>50</v>
      </c>
      <c r="D1131" s="245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45"/>
    </row>
    <row r="1132" spans="1:21">
      <c r="A1132" s="245" t="s">
        <v>3992</v>
      </c>
      <c r="B1132" s="245">
        <f t="shared" si="126"/>
        <v>150</v>
      </c>
      <c r="C1132" s="245">
        <f t="shared" si="127"/>
        <v>50</v>
      </c>
      <c r="D1132" s="245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45"/>
    </row>
    <row r="1133" spans="1:21">
      <c r="A1133" s="245" t="s">
        <v>3992</v>
      </c>
      <c r="B1133" s="245">
        <f t="shared" si="126"/>
        <v>150</v>
      </c>
      <c r="C1133" s="245">
        <f t="shared" si="127"/>
        <v>75</v>
      </c>
      <c r="D1133" s="245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45"/>
    </row>
    <row r="1134" spans="1:21">
      <c r="A1134" s="245" t="s">
        <v>3992</v>
      </c>
      <c r="B1134" s="245">
        <f t="shared" si="126"/>
        <v>150</v>
      </c>
      <c r="C1134" s="245">
        <f t="shared" si="127"/>
        <v>75</v>
      </c>
      <c r="D1134" s="245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45"/>
    </row>
    <row r="1135" spans="1:21">
      <c r="A1135" s="245" t="s">
        <v>3992</v>
      </c>
      <c r="B1135" s="245">
        <f t="shared" si="126"/>
        <v>150</v>
      </c>
      <c r="C1135" s="245">
        <f t="shared" si="127"/>
        <v>100</v>
      </c>
      <c r="D1135" s="245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45"/>
    </row>
    <row r="1136" spans="1:21">
      <c r="A1136" t="s">
        <v>3992</v>
      </c>
      <c r="B1136" s="245">
        <f t="shared" si="126"/>
        <v>150</v>
      </c>
      <c r="C1136" s="245">
        <f t="shared" si="127"/>
        <v>100</v>
      </c>
      <c r="D1136" s="245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45"/>
    </row>
    <row r="1137" spans="1:21">
      <c r="A1137" s="245" t="s">
        <v>3992</v>
      </c>
      <c r="B1137" s="245">
        <f t="shared" si="126"/>
        <v>150</v>
      </c>
      <c r="C1137" s="245">
        <f t="shared" si="127"/>
        <v>100</v>
      </c>
      <c r="D1137" s="245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45"/>
    </row>
    <row r="1138" spans="1:21">
      <c r="A1138" s="245" t="s">
        <v>3992</v>
      </c>
      <c r="B1138" s="245">
        <f t="shared" si="126"/>
        <v>150</v>
      </c>
      <c r="C1138" s="245">
        <f t="shared" si="127"/>
        <v>100</v>
      </c>
      <c r="D1138" s="245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45"/>
    </row>
    <row r="1139" spans="1:21">
      <c r="A1139" s="245" t="s">
        <v>3992</v>
      </c>
      <c r="B1139" s="245">
        <f t="shared" si="126"/>
        <v>150</v>
      </c>
      <c r="C1139" s="245">
        <f t="shared" si="127"/>
        <v>100</v>
      </c>
      <c r="D1139" s="245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45"/>
    </row>
    <row r="1140" spans="1:21">
      <c r="A1140" s="245" t="s">
        <v>3992</v>
      </c>
      <c r="B1140" s="245">
        <f t="shared" si="126"/>
        <v>150</v>
      </c>
      <c r="C1140" s="245">
        <f t="shared" si="127"/>
        <v>100</v>
      </c>
      <c r="D1140" s="245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45"/>
    </row>
    <row r="1141" spans="1:21">
      <c r="A1141" s="245" t="s">
        <v>3992</v>
      </c>
      <c r="B1141" s="245">
        <f t="shared" si="126"/>
        <v>150</v>
      </c>
      <c r="C1141" s="245">
        <f t="shared" si="127"/>
        <v>100</v>
      </c>
      <c r="D1141" s="245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45"/>
    </row>
    <row r="1142" spans="1:21">
      <c r="A1142" s="245" t="s">
        <v>3992</v>
      </c>
      <c r="B1142" s="245">
        <f t="shared" si="126"/>
        <v>150</v>
      </c>
      <c r="C1142" s="245">
        <f t="shared" si="127"/>
        <v>100</v>
      </c>
      <c r="D1142" s="245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45"/>
    </row>
    <row r="1143" spans="1:21">
      <c r="A1143" s="245" t="s">
        <v>3992</v>
      </c>
      <c r="B1143" s="245">
        <f t="shared" si="126"/>
        <v>150</v>
      </c>
      <c r="C1143" s="245">
        <f t="shared" si="127"/>
        <v>100</v>
      </c>
      <c r="D1143" s="245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45"/>
    </row>
    <row r="1144" spans="1:21">
      <c r="A1144" t="s">
        <v>3992</v>
      </c>
      <c r="B1144" s="245">
        <f t="shared" si="126"/>
        <v>150</v>
      </c>
      <c r="C1144" s="245">
        <f t="shared" si="127"/>
        <v>100</v>
      </c>
      <c r="D1144" s="245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45"/>
    </row>
    <row r="1145" spans="1:21">
      <c r="A1145" s="245" t="s">
        <v>3992</v>
      </c>
      <c r="B1145" s="245">
        <f t="shared" si="126"/>
        <v>150</v>
      </c>
      <c r="C1145" s="245">
        <f t="shared" si="127"/>
        <v>100</v>
      </c>
      <c r="D1145" s="245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45"/>
    </row>
    <row r="1146" spans="1:21">
      <c r="A1146" s="245" t="s">
        <v>3992</v>
      </c>
      <c r="B1146" s="245">
        <f t="shared" si="126"/>
        <v>150</v>
      </c>
      <c r="C1146" s="245">
        <f t="shared" si="127"/>
        <v>100</v>
      </c>
      <c r="D1146" s="245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45"/>
    </row>
    <row r="1147" spans="1:21">
      <c r="A1147" t="s">
        <v>3992</v>
      </c>
      <c r="B1147" s="245">
        <f t="shared" si="126"/>
        <v>150</v>
      </c>
      <c r="C1147" s="245">
        <f t="shared" si="127"/>
        <v>100</v>
      </c>
      <c r="D1147" s="245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45"/>
    </row>
    <row r="1148" spans="1:21">
      <c r="A1148" t="s">
        <v>3992</v>
      </c>
      <c r="B1148" s="245">
        <f t="shared" ref="B1148:B1211" si="133">SPLITME($E1148,0,"*","tube")</f>
        <v>150</v>
      </c>
      <c r="C1148" s="245">
        <f t="shared" ref="C1148:C1211" si="134">SPLITME($E1148,1,"*","tube")</f>
        <v>100</v>
      </c>
      <c r="D1148" s="245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45"/>
    </row>
    <row r="1149" spans="1:21">
      <c r="A1149" s="245" t="s">
        <v>3992</v>
      </c>
      <c r="B1149" s="245">
        <f t="shared" si="133"/>
        <v>150</v>
      </c>
      <c r="C1149" s="245">
        <f t="shared" si="134"/>
        <v>100</v>
      </c>
      <c r="D1149" s="245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45"/>
    </row>
    <row r="1150" spans="1:21">
      <c r="A1150" s="245" t="s">
        <v>3992</v>
      </c>
      <c r="B1150" s="245">
        <f t="shared" si="133"/>
        <v>150</v>
      </c>
      <c r="C1150" s="245">
        <f t="shared" si="134"/>
        <v>100</v>
      </c>
      <c r="D1150" s="245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45"/>
    </row>
    <row r="1151" spans="1:21">
      <c r="A1151" s="245" t="s">
        <v>3992</v>
      </c>
      <c r="B1151" s="245">
        <f t="shared" si="133"/>
        <v>160</v>
      </c>
      <c r="C1151" s="245">
        <f t="shared" si="134"/>
        <v>80</v>
      </c>
      <c r="D1151" s="245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45"/>
    </row>
    <row r="1152" spans="1:21">
      <c r="A1152" s="245" t="s">
        <v>3992</v>
      </c>
      <c r="B1152" s="245">
        <f t="shared" si="133"/>
        <v>160</v>
      </c>
      <c r="C1152" s="245">
        <f t="shared" si="134"/>
        <v>80</v>
      </c>
      <c r="D1152" s="245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45"/>
    </row>
    <row r="1153" spans="1:21">
      <c r="A1153" t="s">
        <v>3992</v>
      </c>
      <c r="B1153" s="245">
        <f t="shared" si="133"/>
        <v>160</v>
      </c>
      <c r="C1153" s="245">
        <f t="shared" si="134"/>
        <v>80</v>
      </c>
      <c r="D1153" s="245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45"/>
    </row>
    <row r="1154" spans="1:21">
      <c r="A1154" s="245" t="s">
        <v>3992</v>
      </c>
      <c r="B1154" s="245">
        <f t="shared" si="133"/>
        <v>160</v>
      </c>
      <c r="C1154" s="245">
        <f t="shared" si="134"/>
        <v>80</v>
      </c>
      <c r="D1154" s="245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45"/>
    </row>
    <row r="1155" spans="1:21">
      <c r="A1155" s="245" t="s">
        <v>3992</v>
      </c>
      <c r="B1155" s="245">
        <f t="shared" si="133"/>
        <v>160</v>
      </c>
      <c r="C1155" s="245">
        <f t="shared" si="134"/>
        <v>80</v>
      </c>
      <c r="D1155" s="245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45"/>
    </row>
    <row r="1156" spans="1:21">
      <c r="A1156" s="245" t="s">
        <v>3992</v>
      </c>
      <c r="B1156" s="245">
        <f t="shared" si="133"/>
        <v>160</v>
      </c>
      <c r="C1156" s="245">
        <f t="shared" si="134"/>
        <v>80</v>
      </c>
      <c r="D1156" s="245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45"/>
    </row>
    <row r="1157" spans="1:21">
      <c r="A1157" t="s">
        <v>3992</v>
      </c>
      <c r="B1157" s="245">
        <f t="shared" si="133"/>
        <v>160</v>
      </c>
      <c r="C1157" s="245">
        <f t="shared" si="134"/>
        <v>80</v>
      </c>
      <c r="D1157" s="245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45"/>
    </row>
    <row r="1158" spans="1:21">
      <c r="A1158" t="s">
        <v>3992</v>
      </c>
      <c r="B1158" s="245">
        <f t="shared" si="133"/>
        <v>160</v>
      </c>
      <c r="C1158" s="245">
        <f t="shared" si="134"/>
        <v>80</v>
      </c>
      <c r="D1158" s="245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45"/>
    </row>
    <row r="1159" spans="1:21">
      <c r="A1159" s="245" t="s">
        <v>3992</v>
      </c>
      <c r="B1159" s="245">
        <f t="shared" si="133"/>
        <v>160</v>
      </c>
      <c r="C1159" s="245">
        <f t="shared" si="134"/>
        <v>80</v>
      </c>
      <c r="D1159" s="245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45"/>
    </row>
    <row r="1160" spans="1:21">
      <c r="A1160" s="245" t="s">
        <v>3992</v>
      </c>
      <c r="B1160" s="245">
        <f t="shared" si="133"/>
        <v>160</v>
      </c>
      <c r="C1160" s="245">
        <f t="shared" si="134"/>
        <v>80</v>
      </c>
      <c r="D1160" s="245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45"/>
    </row>
    <row r="1161" spans="1:21">
      <c r="A1161" s="245" t="s">
        <v>3992</v>
      </c>
      <c r="B1161" s="245">
        <f t="shared" si="133"/>
        <v>160</v>
      </c>
      <c r="C1161" s="245">
        <f t="shared" si="134"/>
        <v>80</v>
      </c>
      <c r="D1161" s="245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45"/>
    </row>
    <row r="1162" spans="1:21">
      <c r="A1162" s="245" t="s">
        <v>3992</v>
      </c>
      <c r="B1162" s="245">
        <f t="shared" si="133"/>
        <v>160</v>
      </c>
      <c r="C1162" s="245">
        <f t="shared" si="134"/>
        <v>80</v>
      </c>
      <c r="D1162" s="245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45"/>
    </row>
    <row r="1163" spans="1:21">
      <c r="A1163" s="245" t="s">
        <v>3992</v>
      </c>
      <c r="B1163" s="245">
        <f t="shared" si="133"/>
        <v>160</v>
      </c>
      <c r="C1163" s="245">
        <f t="shared" si="134"/>
        <v>80</v>
      </c>
      <c r="D1163" s="245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45"/>
    </row>
    <row r="1164" spans="1:21">
      <c r="A1164" s="245" t="s">
        <v>3992</v>
      </c>
      <c r="B1164" s="245">
        <f t="shared" si="133"/>
        <v>160</v>
      </c>
      <c r="C1164" s="245">
        <f t="shared" si="134"/>
        <v>80</v>
      </c>
      <c r="D1164" s="245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45"/>
    </row>
    <row r="1165" spans="1:21">
      <c r="A1165" s="245" t="s">
        <v>3992</v>
      </c>
      <c r="B1165" s="245">
        <f t="shared" si="133"/>
        <v>160</v>
      </c>
      <c r="C1165" s="245">
        <f t="shared" si="134"/>
        <v>80</v>
      </c>
      <c r="D1165" s="245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45"/>
    </row>
    <row r="1166" spans="1:21">
      <c r="A1166" s="245" t="s">
        <v>3992</v>
      </c>
      <c r="B1166" s="245">
        <f t="shared" si="133"/>
        <v>160</v>
      </c>
      <c r="C1166" s="245">
        <f t="shared" si="134"/>
        <v>80</v>
      </c>
      <c r="D1166" s="245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45"/>
    </row>
    <row r="1167" spans="1:21">
      <c r="A1167" s="245" t="s">
        <v>3992</v>
      </c>
      <c r="B1167" s="245">
        <f t="shared" si="133"/>
        <v>160</v>
      </c>
      <c r="C1167" s="245">
        <f t="shared" si="134"/>
        <v>90</v>
      </c>
      <c r="D1167" s="245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45"/>
    </row>
    <row r="1168" spans="1:21">
      <c r="A1168" s="245" t="s">
        <v>3992</v>
      </c>
      <c r="B1168" s="245">
        <f t="shared" si="133"/>
        <v>160</v>
      </c>
      <c r="C1168" s="245">
        <f t="shared" si="134"/>
        <v>90</v>
      </c>
      <c r="D1168" s="245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45"/>
    </row>
    <row r="1169" spans="1:21">
      <c r="A1169" s="245" t="s">
        <v>3992</v>
      </c>
      <c r="B1169" s="245">
        <f t="shared" si="133"/>
        <v>160</v>
      </c>
      <c r="C1169" s="245">
        <f t="shared" si="134"/>
        <v>90</v>
      </c>
      <c r="D1169" s="245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45"/>
    </row>
    <row r="1170" spans="1:21">
      <c r="A1170" s="245" t="s">
        <v>3992</v>
      </c>
      <c r="B1170" s="245">
        <f t="shared" si="133"/>
        <v>160</v>
      </c>
      <c r="C1170" s="245">
        <f t="shared" si="134"/>
        <v>90</v>
      </c>
      <c r="D1170" s="245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45"/>
    </row>
    <row r="1171" spans="1:21">
      <c r="A1171" s="245" t="s">
        <v>3992</v>
      </c>
      <c r="B1171" s="245">
        <f t="shared" si="133"/>
        <v>160</v>
      </c>
      <c r="C1171" s="245">
        <f t="shared" si="134"/>
        <v>90</v>
      </c>
      <c r="D1171" s="245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45"/>
    </row>
    <row r="1172" spans="1:21">
      <c r="A1172" s="245" t="s">
        <v>3992</v>
      </c>
      <c r="B1172" s="245">
        <f t="shared" si="133"/>
        <v>160</v>
      </c>
      <c r="C1172" s="245">
        <f t="shared" si="134"/>
        <v>90</v>
      </c>
      <c r="D1172" s="245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45"/>
    </row>
    <row r="1173" spans="1:21">
      <c r="A1173" s="245" t="s">
        <v>3992</v>
      </c>
      <c r="B1173" s="245">
        <f t="shared" si="133"/>
        <v>160</v>
      </c>
      <c r="C1173" s="245">
        <f t="shared" si="134"/>
        <v>90</v>
      </c>
      <c r="D1173" s="245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45"/>
    </row>
    <row r="1174" spans="1:21">
      <c r="A1174" s="245" t="s">
        <v>3992</v>
      </c>
      <c r="B1174" s="245">
        <f t="shared" si="133"/>
        <v>160</v>
      </c>
      <c r="C1174" s="245">
        <f t="shared" si="134"/>
        <v>90</v>
      </c>
      <c r="D1174" s="245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45"/>
    </row>
    <row r="1175" spans="1:21">
      <c r="A1175" s="245" t="s">
        <v>3992</v>
      </c>
      <c r="B1175" s="245">
        <f t="shared" si="133"/>
        <v>160</v>
      </c>
      <c r="C1175" s="245">
        <f t="shared" si="134"/>
        <v>90</v>
      </c>
      <c r="D1175" s="245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45"/>
    </row>
    <row r="1176" spans="1:21">
      <c r="A1176" s="245" t="s">
        <v>3992</v>
      </c>
      <c r="B1176" s="245">
        <f t="shared" si="133"/>
        <v>160</v>
      </c>
      <c r="C1176" s="245">
        <f t="shared" si="134"/>
        <v>90</v>
      </c>
      <c r="D1176" s="245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45"/>
    </row>
    <row r="1177" spans="1:21">
      <c r="A1177" s="245" t="s">
        <v>3992</v>
      </c>
      <c r="B1177" s="245">
        <f t="shared" si="133"/>
        <v>160</v>
      </c>
      <c r="C1177" s="245">
        <f t="shared" si="134"/>
        <v>90</v>
      </c>
      <c r="D1177" s="245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45"/>
    </row>
    <row r="1178" spans="1:21">
      <c r="A1178" s="245" t="s">
        <v>3992</v>
      </c>
      <c r="B1178" s="245">
        <f t="shared" si="133"/>
        <v>160</v>
      </c>
      <c r="C1178" s="245">
        <f t="shared" si="134"/>
        <v>90</v>
      </c>
      <c r="D1178" s="245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45"/>
    </row>
    <row r="1179" spans="1:21">
      <c r="A1179" s="245" t="s">
        <v>3992</v>
      </c>
      <c r="B1179" s="245">
        <f t="shared" si="133"/>
        <v>160</v>
      </c>
      <c r="C1179" s="245">
        <f t="shared" si="134"/>
        <v>90</v>
      </c>
      <c r="D1179" s="245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45"/>
    </row>
    <row r="1180" spans="1:21">
      <c r="A1180" s="245" t="s">
        <v>3992</v>
      </c>
      <c r="B1180" s="245">
        <f t="shared" si="133"/>
        <v>160</v>
      </c>
      <c r="C1180" s="245">
        <f t="shared" si="134"/>
        <v>90</v>
      </c>
      <c r="D1180" s="245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45"/>
    </row>
    <row r="1181" spans="1:21">
      <c r="A1181" s="245" t="s">
        <v>3992</v>
      </c>
      <c r="B1181" s="245">
        <f t="shared" si="133"/>
        <v>160</v>
      </c>
      <c r="C1181" s="245">
        <f t="shared" si="134"/>
        <v>90</v>
      </c>
      <c r="D1181" s="245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45"/>
    </row>
    <row r="1182" spans="1:21">
      <c r="A1182" t="s">
        <v>3992</v>
      </c>
      <c r="B1182" s="245">
        <f t="shared" si="133"/>
        <v>160</v>
      </c>
      <c r="C1182" s="245">
        <f t="shared" si="134"/>
        <v>90</v>
      </c>
      <c r="D1182" s="245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45"/>
    </row>
    <row r="1183" spans="1:21">
      <c r="A1183" s="245" t="s">
        <v>3992</v>
      </c>
      <c r="B1183" s="245">
        <f t="shared" si="133"/>
        <v>180</v>
      </c>
      <c r="C1183" s="245">
        <f t="shared" si="134"/>
        <v>80</v>
      </c>
      <c r="D1183" s="245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45"/>
    </row>
    <row r="1184" spans="1:21">
      <c r="A1184" s="245" t="s">
        <v>3992</v>
      </c>
      <c r="B1184" s="245">
        <f t="shared" si="133"/>
        <v>180</v>
      </c>
      <c r="C1184" s="245">
        <f t="shared" si="134"/>
        <v>100</v>
      </c>
      <c r="D1184" s="245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45"/>
    </row>
    <row r="1185" spans="1:21">
      <c r="A1185" s="245" t="s">
        <v>3992</v>
      </c>
      <c r="B1185" s="245">
        <f t="shared" si="133"/>
        <v>180</v>
      </c>
      <c r="C1185" s="245">
        <f t="shared" si="134"/>
        <v>100</v>
      </c>
      <c r="D1185" s="245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45"/>
    </row>
    <row r="1186" spans="1:21">
      <c r="A1186" s="245" t="s">
        <v>3992</v>
      </c>
      <c r="B1186" s="245">
        <f t="shared" si="133"/>
        <v>180</v>
      </c>
      <c r="C1186" s="245">
        <f t="shared" si="134"/>
        <v>100</v>
      </c>
      <c r="D1186" s="245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45"/>
    </row>
    <row r="1187" spans="1:21">
      <c r="A1187" s="245" t="s">
        <v>3992</v>
      </c>
      <c r="B1187" s="245">
        <f t="shared" si="133"/>
        <v>180</v>
      </c>
      <c r="C1187" s="245">
        <f t="shared" si="134"/>
        <v>100</v>
      </c>
      <c r="D1187" s="245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45"/>
    </row>
    <row r="1188" spans="1:21">
      <c r="A1188" s="245" t="s">
        <v>3992</v>
      </c>
      <c r="B1188" s="245">
        <f t="shared" si="133"/>
        <v>180</v>
      </c>
      <c r="C1188" s="245">
        <f t="shared" si="134"/>
        <v>100</v>
      </c>
      <c r="D1188" s="245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45"/>
    </row>
    <row r="1189" spans="1:21">
      <c r="A1189" s="245" t="s">
        <v>3992</v>
      </c>
      <c r="B1189" s="245">
        <f t="shared" si="133"/>
        <v>180</v>
      </c>
      <c r="C1189" s="245">
        <f t="shared" si="134"/>
        <v>100</v>
      </c>
      <c r="D1189" s="245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45"/>
    </row>
    <row r="1190" spans="1:21">
      <c r="A1190" s="245" t="s">
        <v>3992</v>
      </c>
      <c r="B1190" s="245">
        <f t="shared" si="133"/>
        <v>180</v>
      </c>
      <c r="C1190" s="245">
        <f t="shared" si="134"/>
        <v>100</v>
      </c>
      <c r="D1190" s="245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45"/>
    </row>
    <row r="1191" spans="1:21">
      <c r="A1191" s="245" t="s">
        <v>3992</v>
      </c>
      <c r="B1191" s="245">
        <f t="shared" si="133"/>
        <v>180</v>
      </c>
      <c r="C1191" s="245">
        <f t="shared" si="134"/>
        <v>100</v>
      </c>
      <c r="D1191" s="245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45"/>
    </row>
    <row r="1192" spans="1:21">
      <c r="A1192" s="245" t="s">
        <v>3992</v>
      </c>
      <c r="B1192" s="245">
        <f t="shared" si="133"/>
        <v>180</v>
      </c>
      <c r="C1192" s="245">
        <f t="shared" si="134"/>
        <v>100</v>
      </c>
      <c r="D1192" s="245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45"/>
    </row>
    <row r="1193" spans="1:21">
      <c r="A1193" s="245" t="s">
        <v>3992</v>
      </c>
      <c r="B1193" s="245">
        <f t="shared" si="133"/>
        <v>180</v>
      </c>
      <c r="C1193" s="245">
        <f t="shared" si="134"/>
        <v>100</v>
      </c>
      <c r="D1193" s="245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45"/>
    </row>
    <row r="1194" spans="1:21">
      <c r="A1194" s="245" t="s">
        <v>3992</v>
      </c>
      <c r="B1194" s="245">
        <f t="shared" si="133"/>
        <v>180</v>
      </c>
      <c r="C1194" s="245">
        <f t="shared" si="134"/>
        <v>100</v>
      </c>
      <c r="D1194" s="245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45"/>
    </row>
    <row r="1195" spans="1:21">
      <c r="A1195" s="245" t="s">
        <v>3992</v>
      </c>
      <c r="B1195" s="245">
        <f t="shared" si="133"/>
        <v>180</v>
      </c>
      <c r="C1195" s="245">
        <f t="shared" si="134"/>
        <v>100</v>
      </c>
      <c r="D1195" s="245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45"/>
    </row>
    <row r="1196" spans="1:21">
      <c r="A1196" t="s">
        <v>3992</v>
      </c>
      <c r="B1196" s="245">
        <f t="shared" si="133"/>
        <v>180</v>
      </c>
      <c r="C1196" s="245">
        <f t="shared" si="134"/>
        <v>100</v>
      </c>
      <c r="D1196" s="245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45"/>
    </row>
    <row r="1197" spans="1:21">
      <c r="A1197" s="245" t="s">
        <v>3992</v>
      </c>
      <c r="B1197" s="245">
        <f t="shared" si="133"/>
        <v>180</v>
      </c>
      <c r="C1197" s="245">
        <f t="shared" si="134"/>
        <v>100</v>
      </c>
      <c r="D1197" s="245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45"/>
    </row>
    <row r="1198" spans="1:21">
      <c r="A1198" s="245" t="s">
        <v>3992</v>
      </c>
      <c r="B1198" s="245">
        <f t="shared" si="133"/>
        <v>200</v>
      </c>
      <c r="C1198" s="245">
        <f t="shared" si="134"/>
        <v>100</v>
      </c>
      <c r="D1198" s="245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45"/>
    </row>
    <row r="1199" spans="1:21">
      <c r="A1199" s="245" t="s">
        <v>3992</v>
      </c>
      <c r="B1199" s="245">
        <f t="shared" si="133"/>
        <v>200</v>
      </c>
      <c r="C1199" s="245">
        <f t="shared" si="134"/>
        <v>100</v>
      </c>
      <c r="D1199" s="245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45"/>
    </row>
    <row r="1200" spans="1:21">
      <c r="A1200" s="245" t="s">
        <v>3992</v>
      </c>
      <c r="B1200" s="245">
        <f t="shared" si="133"/>
        <v>200</v>
      </c>
      <c r="C1200" s="245">
        <f t="shared" si="134"/>
        <v>100</v>
      </c>
      <c r="D1200" s="245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45"/>
    </row>
    <row r="1201" spans="1:21">
      <c r="A1201" t="s">
        <v>3992</v>
      </c>
      <c r="B1201" s="245">
        <f t="shared" si="133"/>
        <v>200</v>
      </c>
      <c r="C1201" s="245">
        <f t="shared" si="134"/>
        <v>100</v>
      </c>
      <c r="D1201" s="245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45"/>
    </row>
    <row r="1202" spans="1:21">
      <c r="A1202" t="s">
        <v>3992</v>
      </c>
      <c r="B1202" s="245">
        <f t="shared" si="133"/>
        <v>200</v>
      </c>
      <c r="C1202" s="245">
        <f t="shared" si="134"/>
        <v>100</v>
      </c>
      <c r="D1202" s="245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45"/>
    </row>
    <row r="1203" spans="1:21">
      <c r="A1203" s="245" t="s">
        <v>3992</v>
      </c>
      <c r="B1203" s="245">
        <f t="shared" si="133"/>
        <v>200</v>
      </c>
      <c r="C1203" s="245">
        <f t="shared" si="134"/>
        <v>100</v>
      </c>
      <c r="D1203" s="245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45"/>
    </row>
    <row r="1204" spans="1:21">
      <c r="A1204" s="245" t="s">
        <v>3992</v>
      </c>
      <c r="B1204" s="245">
        <f t="shared" si="133"/>
        <v>200</v>
      </c>
      <c r="C1204" s="245">
        <f t="shared" si="134"/>
        <v>100</v>
      </c>
      <c r="D1204" s="245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45"/>
    </row>
    <row r="1205" spans="1:21">
      <c r="A1205" s="245" t="s">
        <v>3992</v>
      </c>
      <c r="B1205" s="245">
        <f t="shared" si="133"/>
        <v>200</v>
      </c>
      <c r="C1205" s="245">
        <f t="shared" si="134"/>
        <v>100</v>
      </c>
      <c r="D1205" s="245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45"/>
    </row>
    <row r="1206" spans="1:21">
      <c r="A1206" s="245" t="s">
        <v>3992</v>
      </c>
      <c r="B1206" s="245">
        <f t="shared" si="133"/>
        <v>200</v>
      </c>
      <c r="C1206" s="245">
        <f t="shared" si="134"/>
        <v>100</v>
      </c>
      <c r="D1206" s="245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45"/>
    </row>
    <row r="1207" spans="1:21">
      <c r="A1207" s="245" t="s">
        <v>3992</v>
      </c>
      <c r="B1207" s="245">
        <f t="shared" si="133"/>
        <v>200</v>
      </c>
      <c r="C1207" s="245">
        <f t="shared" si="134"/>
        <v>100</v>
      </c>
      <c r="D1207" s="245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45"/>
    </row>
    <row r="1208" spans="1:21">
      <c r="A1208" s="245" t="s">
        <v>3992</v>
      </c>
      <c r="B1208" s="245">
        <f t="shared" si="133"/>
        <v>200</v>
      </c>
      <c r="C1208" s="245">
        <f t="shared" si="134"/>
        <v>100</v>
      </c>
      <c r="D1208" s="245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45"/>
    </row>
    <row r="1209" spans="1:21">
      <c r="A1209" s="245" t="s">
        <v>3992</v>
      </c>
      <c r="B1209" s="245">
        <f t="shared" si="133"/>
        <v>200</v>
      </c>
      <c r="C1209" s="245">
        <f t="shared" si="134"/>
        <v>100</v>
      </c>
      <c r="D1209" s="245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45"/>
    </row>
    <row r="1210" spans="1:21">
      <c r="A1210" s="245" t="s">
        <v>3992</v>
      </c>
      <c r="B1210" s="245">
        <f t="shared" si="133"/>
        <v>200</v>
      </c>
      <c r="C1210" s="245">
        <f t="shared" si="134"/>
        <v>100</v>
      </c>
      <c r="D1210" s="245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45"/>
    </row>
    <row r="1211" spans="1:21">
      <c r="A1211" s="245" t="s">
        <v>3992</v>
      </c>
      <c r="B1211" s="245">
        <f t="shared" si="133"/>
        <v>200</v>
      </c>
      <c r="C1211" s="245">
        <f t="shared" si="134"/>
        <v>100</v>
      </c>
      <c r="D1211" s="245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45"/>
    </row>
    <row r="1212" spans="1:21">
      <c r="A1212" s="245" t="s">
        <v>3992</v>
      </c>
      <c r="B1212" s="245">
        <f t="shared" ref="B1212:B1275" si="140">SPLITME($E1212,0,"*","tube")</f>
        <v>200</v>
      </c>
      <c r="C1212" s="245">
        <f t="shared" ref="C1212:C1275" si="141">SPLITME($E1212,1,"*","tube")</f>
        <v>100</v>
      </c>
      <c r="D1212" s="245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45"/>
    </row>
    <row r="1213" spans="1:21">
      <c r="A1213" s="245" t="s">
        <v>3992</v>
      </c>
      <c r="B1213" s="245">
        <f t="shared" si="140"/>
        <v>200</v>
      </c>
      <c r="C1213" s="245">
        <f t="shared" si="141"/>
        <v>120</v>
      </c>
      <c r="D1213" s="245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45"/>
    </row>
    <row r="1214" spans="1:21">
      <c r="A1214" s="245" t="s">
        <v>3992</v>
      </c>
      <c r="B1214" s="245">
        <f t="shared" si="140"/>
        <v>200</v>
      </c>
      <c r="C1214" s="245">
        <f t="shared" si="141"/>
        <v>120</v>
      </c>
      <c r="D1214" s="245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45"/>
    </row>
    <row r="1215" spans="1:21">
      <c r="A1215" s="245" t="s">
        <v>3992</v>
      </c>
      <c r="B1215" s="245">
        <f t="shared" si="140"/>
        <v>200</v>
      </c>
      <c r="C1215" s="245">
        <f t="shared" si="141"/>
        <v>120</v>
      </c>
      <c r="D1215" s="245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45"/>
    </row>
    <row r="1216" spans="1:21">
      <c r="A1216" s="245" t="s">
        <v>3992</v>
      </c>
      <c r="B1216" s="245">
        <f t="shared" si="140"/>
        <v>200</v>
      </c>
      <c r="C1216" s="245">
        <f t="shared" si="141"/>
        <v>120</v>
      </c>
      <c r="D1216" s="245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45"/>
    </row>
    <row r="1217" spans="1:21">
      <c r="A1217" s="245" t="s">
        <v>3992</v>
      </c>
      <c r="B1217" s="245">
        <f t="shared" si="140"/>
        <v>200</v>
      </c>
      <c r="C1217" s="245">
        <f t="shared" si="141"/>
        <v>120</v>
      </c>
      <c r="D1217" s="245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45"/>
    </row>
    <row r="1218" spans="1:21">
      <c r="A1218" s="245" t="s">
        <v>3992</v>
      </c>
      <c r="B1218" s="245">
        <f t="shared" si="140"/>
        <v>200</v>
      </c>
      <c r="C1218" s="245">
        <f t="shared" si="141"/>
        <v>120</v>
      </c>
      <c r="D1218" s="245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45"/>
    </row>
    <row r="1219" spans="1:21">
      <c r="A1219" s="245" t="s">
        <v>3992</v>
      </c>
      <c r="B1219" s="245">
        <f t="shared" si="140"/>
        <v>200</v>
      </c>
      <c r="C1219" s="245">
        <f t="shared" si="141"/>
        <v>120</v>
      </c>
      <c r="D1219" s="245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45"/>
    </row>
    <row r="1220" spans="1:21">
      <c r="A1220" s="245" t="s">
        <v>3992</v>
      </c>
      <c r="B1220" s="245">
        <f t="shared" si="140"/>
        <v>200</v>
      </c>
      <c r="C1220" s="245">
        <f t="shared" si="141"/>
        <v>120</v>
      </c>
      <c r="D1220" s="245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45"/>
    </row>
    <row r="1221" spans="1:21">
      <c r="A1221" s="245" t="s">
        <v>3992</v>
      </c>
      <c r="B1221" s="245">
        <f t="shared" si="140"/>
        <v>200</v>
      </c>
      <c r="C1221" s="245">
        <f t="shared" si="141"/>
        <v>120</v>
      </c>
      <c r="D1221" s="245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45"/>
    </row>
    <row r="1222" spans="1:21">
      <c r="A1222" s="245" t="s">
        <v>3992</v>
      </c>
      <c r="B1222" s="245">
        <f t="shared" si="140"/>
        <v>200</v>
      </c>
      <c r="C1222" s="245">
        <f t="shared" si="141"/>
        <v>120</v>
      </c>
      <c r="D1222" s="245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45"/>
    </row>
    <row r="1223" spans="1:21">
      <c r="A1223" s="245" t="s">
        <v>3992</v>
      </c>
      <c r="B1223" s="245">
        <f t="shared" si="140"/>
        <v>200</v>
      </c>
      <c r="C1223" s="245">
        <f t="shared" si="141"/>
        <v>120</v>
      </c>
      <c r="D1223" s="245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45"/>
    </row>
    <row r="1224" spans="1:21">
      <c r="A1224" s="245" t="s">
        <v>3992</v>
      </c>
      <c r="B1224" s="245">
        <f t="shared" si="140"/>
        <v>200</v>
      </c>
      <c r="C1224" s="245">
        <f t="shared" si="141"/>
        <v>120</v>
      </c>
      <c r="D1224" s="245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45"/>
    </row>
    <row r="1225" spans="1:21">
      <c r="A1225" t="s">
        <v>3992</v>
      </c>
      <c r="B1225" s="245">
        <f t="shared" si="140"/>
        <v>200</v>
      </c>
      <c r="C1225" s="245">
        <f t="shared" si="141"/>
        <v>120</v>
      </c>
      <c r="D1225" s="245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45"/>
    </row>
    <row r="1226" spans="1:21">
      <c r="A1226" s="245" t="s">
        <v>3992</v>
      </c>
      <c r="B1226" s="245">
        <f t="shared" si="140"/>
        <v>200</v>
      </c>
      <c r="C1226" s="245">
        <f t="shared" si="141"/>
        <v>120</v>
      </c>
      <c r="D1226" s="245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45"/>
    </row>
    <row r="1227" spans="1:21">
      <c r="A1227" s="245" t="s">
        <v>3992</v>
      </c>
      <c r="B1227" s="245">
        <f t="shared" si="140"/>
        <v>200</v>
      </c>
      <c r="C1227" s="245">
        <f t="shared" si="141"/>
        <v>150</v>
      </c>
      <c r="D1227" s="245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45"/>
    </row>
    <row r="1228" spans="1:21">
      <c r="A1228" s="245" t="s">
        <v>3992</v>
      </c>
      <c r="B1228" s="245">
        <f t="shared" si="140"/>
        <v>220</v>
      </c>
      <c r="C1228" s="245">
        <f t="shared" si="141"/>
        <v>80</v>
      </c>
      <c r="D1228" s="245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45"/>
    </row>
    <row r="1229" spans="1:21">
      <c r="A1229" s="245" t="s">
        <v>3992</v>
      </c>
      <c r="B1229" s="245">
        <f t="shared" si="140"/>
        <v>220</v>
      </c>
      <c r="C1229" s="245">
        <f t="shared" si="141"/>
        <v>80</v>
      </c>
      <c r="D1229" s="245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45"/>
    </row>
    <row r="1230" spans="1:21">
      <c r="A1230" s="245" t="s">
        <v>3992</v>
      </c>
      <c r="B1230" s="245">
        <f t="shared" si="140"/>
        <v>220</v>
      </c>
      <c r="C1230" s="245">
        <f t="shared" si="141"/>
        <v>80</v>
      </c>
      <c r="D1230" s="245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45"/>
    </row>
    <row r="1231" spans="1:21">
      <c r="A1231" s="245" t="s">
        <v>3992</v>
      </c>
      <c r="B1231" s="245">
        <f t="shared" si="140"/>
        <v>220</v>
      </c>
      <c r="C1231" s="245">
        <f t="shared" si="141"/>
        <v>120</v>
      </c>
      <c r="D1231" s="245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45"/>
    </row>
    <row r="1232" spans="1:21">
      <c r="A1232" s="245" t="s">
        <v>3992</v>
      </c>
      <c r="B1232" s="245">
        <f t="shared" si="140"/>
        <v>220</v>
      </c>
      <c r="C1232" s="245">
        <f t="shared" si="141"/>
        <v>120</v>
      </c>
      <c r="D1232" s="245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45"/>
    </row>
    <row r="1233" spans="1:21">
      <c r="A1233" s="245" t="s">
        <v>3992</v>
      </c>
      <c r="B1233" s="245">
        <f t="shared" si="140"/>
        <v>220</v>
      </c>
      <c r="C1233" s="245">
        <f t="shared" si="141"/>
        <v>120</v>
      </c>
      <c r="D1233" s="245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45"/>
    </row>
    <row r="1234" spans="1:21">
      <c r="A1234" s="245" t="s">
        <v>3992</v>
      </c>
      <c r="B1234" s="245">
        <f t="shared" si="140"/>
        <v>220</v>
      </c>
      <c r="C1234" s="245">
        <f t="shared" si="141"/>
        <v>120</v>
      </c>
      <c r="D1234" s="245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45"/>
    </row>
    <row r="1235" spans="1:21">
      <c r="A1235" s="245" t="s">
        <v>3992</v>
      </c>
      <c r="B1235" s="245">
        <f t="shared" si="140"/>
        <v>220</v>
      </c>
      <c r="C1235" s="245">
        <f t="shared" si="141"/>
        <v>120</v>
      </c>
      <c r="D1235" s="245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45"/>
    </row>
    <row r="1236" spans="1:21">
      <c r="A1236" s="245" t="s">
        <v>3992</v>
      </c>
      <c r="B1236" s="245">
        <f t="shared" si="140"/>
        <v>220</v>
      </c>
      <c r="C1236" s="245">
        <f t="shared" si="141"/>
        <v>120</v>
      </c>
      <c r="D1236" s="245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45"/>
    </row>
    <row r="1237" spans="1:21">
      <c r="A1237" s="245" t="s">
        <v>3992</v>
      </c>
      <c r="B1237" s="245">
        <f t="shared" si="140"/>
        <v>220</v>
      </c>
      <c r="C1237" s="245">
        <f t="shared" si="141"/>
        <v>120</v>
      </c>
      <c r="D1237" s="245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45"/>
    </row>
    <row r="1238" spans="1:21">
      <c r="A1238" s="245" t="s">
        <v>3992</v>
      </c>
      <c r="B1238" s="245">
        <f t="shared" si="140"/>
        <v>220</v>
      </c>
      <c r="C1238" s="245">
        <f t="shared" si="141"/>
        <v>120</v>
      </c>
      <c r="D1238" s="245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45"/>
    </row>
    <row r="1239" spans="1:21">
      <c r="A1239" t="s">
        <v>3992</v>
      </c>
      <c r="B1239" s="245">
        <f t="shared" si="140"/>
        <v>220</v>
      </c>
      <c r="C1239" s="245">
        <f t="shared" si="141"/>
        <v>120</v>
      </c>
      <c r="D1239" s="245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45"/>
    </row>
    <row r="1240" spans="1:21">
      <c r="A1240" s="245" t="s">
        <v>3992</v>
      </c>
      <c r="B1240" s="245">
        <f t="shared" si="140"/>
        <v>220</v>
      </c>
      <c r="C1240" s="245">
        <f t="shared" si="141"/>
        <v>120</v>
      </c>
      <c r="D1240" s="245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45"/>
    </row>
    <row r="1241" spans="1:21">
      <c r="A1241" s="245" t="s">
        <v>3992</v>
      </c>
      <c r="B1241" s="245">
        <f t="shared" si="140"/>
        <v>220</v>
      </c>
      <c r="C1241" s="245">
        <f t="shared" si="141"/>
        <v>120</v>
      </c>
      <c r="D1241" s="245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45"/>
    </row>
    <row r="1242" spans="1:21">
      <c r="A1242" s="245" t="s">
        <v>3992</v>
      </c>
      <c r="B1242" s="245">
        <f t="shared" si="140"/>
        <v>220</v>
      </c>
      <c r="C1242" s="245">
        <f t="shared" si="141"/>
        <v>120</v>
      </c>
      <c r="D1242" s="245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45"/>
    </row>
    <row r="1243" spans="1:21">
      <c r="A1243" s="245" t="s">
        <v>3992</v>
      </c>
      <c r="B1243" s="245">
        <f t="shared" si="140"/>
        <v>250</v>
      </c>
      <c r="C1243" s="245">
        <f t="shared" si="141"/>
        <v>50</v>
      </c>
      <c r="D1243" s="245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45"/>
    </row>
    <row r="1244" spans="1:21">
      <c r="A1244" s="245" t="s">
        <v>3992</v>
      </c>
      <c r="B1244" s="245">
        <f t="shared" si="140"/>
        <v>250</v>
      </c>
      <c r="C1244" s="245">
        <f t="shared" si="141"/>
        <v>50</v>
      </c>
      <c r="D1244" s="245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45"/>
    </row>
    <row r="1245" spans="1:21">
      <c r="A1245" s="245" t="s">
        <v>3992</v>
      </c>
      <c r="B1245" s="245">
        <f t="shared" si="140"/>
        <v>250</v>
      </c>
      <c r="C1245" s="245">
        <f t="shared" si="141"/>
        <v>50</v>
      </c>
      <c r="D1245" s="245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45"/>
    </row>
    <row r="1246" spans="1:21">
      <c r="A1246" s="245" t="s">
        <v>3992</v>
      </c>
      <c r="B1246" s="245">
        <f t="shared" si="140"/>
        <v>250</v>
      </c>
      <c r="C1246" s="245">
        <f t="shared" si="141"/>
        <v>100</v>
      </c>
      <c r="D1246" s="245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45"/>
    </row>
    <row r="1247" spans="1:21">
      <c r="A1247" s="245" t="s">
        <v>3992</v>
      </c>
      <c r="B1247" s="245">
        <f t="shared" si="140"/>
        <v>250</v>
      </c>
      <c r="C1247" s="245">
        <f t="shared" si="141"/>
        <v>150</v>
      </c>
      <c r="D1247" s="245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45"/>
    </row>
    <row r="1248" spans="1:21">
      <c r="A1248" s="245" t="s">
        <v>3992</v>
      </c>
      <c r="B1248" s="245">
        <f t="shared" si="140"/>
        <v>250</v>
      </c>
      <c r="C1248" s="245">
        <f t="shared" si="141"/>
        <v>150</v>
      </c>
      <c r="D1248" s="245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45"/>
    </row>
    <row r="1249" spans="1:21">
      <c r="A1249" s="245" t="s">
        <v>3992</v>
      </c>
      <c r="B1249" s="245">
        <f t="shared" si="140"/>
        <v>250</v>
      </c>
      <c r="C1249" s="245">
        <f t="shared" si="141"/>
        <v>150</v>
      </c>
      <c r="D1249" s="245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45"/>
    </row>
    <row r="1250" spans="1:21">
      <c r="A1250" s="245" t="s">
        <v>3992</v>
      </c>
      <c r="B1250" s="245">
        <f t="shared" si="140"/>
        <v>250</v>
      </c>
      <c r="C1250" s="245">
        <f t="shared" si="141"/>
        <v>150</v>
      </c>
      <c r="D1250" s="245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45"/>
    </row>
    <row r="1251" spans="1:21">
      <c r="A1251" s="245" t="s">
        <v>3992</v>
      </c>
      <c r="B1251" s="245">
        <f t="shared" si="140"/>
        <v>250</v>
      </c>
      <c r="C1251" s="245">
        <f t="shared" si="141"/>
        <v>150</v>
      </c>
      <c r="D1251" s="245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45"/>
    </row>
    <row r="1252" spans="1:21">
      <c r="A1252" s="245" t="s">
        <v>3992</v>
      </c>
      <c r="B1252" s="245">
        <f t="shared" si="140"/>
        <v>250</v>
      </c>
      <c r="C1252" s="245">
        <f t="shared" si="141"/>
        <v>150</v>
      </c>
      <c r="D1252" s="245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45"/>
    </row>
    <row r="1253" spans="1:21">
      <c r="A1253" s="245" t="s">
        <v>3992</v>
      </c>
      <c r="B1253" s="245">
        <f t="shared" si="140"/>
        <v>250</v>
      </c>
      <c r="C1253" s="245">
        <f t="shared" si="141"/>
        <v>150</v>
      </c>
      <c r="D1253" s="245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45"/>
    </row>
    <row r="1254" spans="1:21">
      <c r="A1254" s="245" t="s">
        <v>3992</v>
      </c>
      <c r="B1254" s="245">
        <f t="shared" si="140"/>
        <v>250</v>
      </c>
      <c r="C1254" s="245">
        <f t="shared" si="141"/>
        <v>150</v>
      </c>
      <c r="D1254" s="245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45"/>
    </row>
    <row r="1255" spans="1:21">
      <c r="A1255" s="245" t="s">
        <v>3992</v>
      </c>
      <c r="B1255" s="245">
        <f t="shared" si="140"/>
        <v>250</v>
      </c>
      <c r="C1255" s="245">
        <f t="shared" si="141"/>
        <v>150</v>
      </c>
      <c r="D1255" s="245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45"/>
    </row>
    <row r="1256" spans="1:21">
      <c r="A1256" s="245" t="s">
        <v>3992</v>
      </c>
      <c r="B1256" s="245">
        <f t="shared" si="140"/>
        <v>250</v>
      </c>
      <c r="C1256" s="245">
        <f t="shared" si="141"/>
        <v>150</v>
      </c>
      <c r="D1256" s="245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45"/>
    </row>
    <row r="1257" spans="1:21">
      <c r="A1257" t="s">
        <v>3992</v>
      </c>
      <c r="B1257" s="245">
        <f t="shared" si="140"/>
        <v>250</v>
      </c>
      <c r="C1257" s="245">
        <f t="shared" si="141"/>
        <v>150</v>
      </c>
      <c r="D1257" s="245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45"/>
    </row>
    <row r="1258" spans="1:21">
      <c r="A1258" s="245" t="s">
        <v>3992</v>
      </c>
      <c r="B1258" s="245">
        <f t="shared" si="140"/>
        <v>250</v>
      </c>
      <c r="C1258" s="245">
        <f t="shared" si="141"/>
        <v>150</v>
      </c>
      <c r="D1258" s="245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45"/>
    </row>
    <row r="1259" spans="1:21">
      <c r="A1259" s="245" t="s">
        <v>3992</v>
      </c>
      <c r="B1259" s="245">
        <f t="shared" si="140"/>
        <v>260</v>
      </c>
      <c r="C1259" s="245">
        <f t="shared" si="141"/>
        <v>140</v>
      </c>
      <c r="D1259" s="245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45"/>
    </row>
    <row r="1260" spans="1:21">
      <c r="A1260" s="245" t="s">
        <v>3992</v>
      </c>
      <c r="B1260" s="245">
        <f t="shared" si="140"/>
        <v>260</v>
      </c>
      <c r="C1260" s="245">
        <f t="shared" si="141"/>
        <v>140</v>
      </c>
      <c r="D1260" s="245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45"/>
    </row>
    <row r="1261" spans="1:21">
      <c r="A1261" s="245" t="s">
        <v>3992</v>
      </c>
      <c r="B1261" s="245">
        <f t="shared" si="140"/>
        <v>260</v>
      </c>
      <c r="C1261" s="245">
        <f t="shared" si="141"/>
        <v>140</v>
      </c>
      <c r="D1261" s="245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45"/>
    </row>
    <row r="1262" spans="1:21">
      <c r="A1262" s="245" t="s">
        <v>3992</v>
      </c>
      <c r="B1262" s="245">
        <f t="shared" si="140"/>
        <v>260</v>
      </c>
      <c r="C1262" s="245">
        <f t="shared" si="141"/>
        <v>140</v>
      </c>
      <c r="D1262" s="245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45"/>
    </row>
    <row r="1263" spans="1:21">
      <c r="A1263" s="245" t="s">
        <v>3992</v>
      </c>
      <c r="B1263" s="245">
        <f t="shared" si="140"/>
        <v>260</v>
      </c>
      <c r="C1263" s="245">
        <f t="shared" si="141"/>
        <v>140</v>
      </c>
      <c r="D1263" s="245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45"/>
    </row>
    <row r="1264" spans="1:21">
      <c r="A1264" s="245" t="s">
        <v>3992</v>
      </c>
      <c r="B1264" s="245">
        <f t="shared" si="140"/>
        <v>260</v>
      </c>
      <c r="C1264" s="245">
        <f t="shared" si="141"/>
        <v>140</v>
      </c>
      <c r="D1264" s="245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45"/>
    </row>
    <row r="1265" spans="1:21">
      <c r="A1265" s="245" t="s">
        <v>3992</v>
      </c>
      <c r="B1265" s="245">
        <f t="shared" si="140"/>
        <v>260</v>
      </c>
      <c r="C1265" s="245">
        <f t="shared" si="141"/>
        <v>140</v>
      </c>
      <c r="D1265" s="245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45"/>
    </row>
    <row r="1266" spans="1:21">
      <c r="A1266" s="245" t="s">
        <v>3992</v>
      </c>
      <c r="B1266" s="245">
        <f t="shared" si="140"/>
        <v>260</v>
      </c>
      <c r="C1266" s="245">
        <f t="shared" si="141"/>
        <v>140</v>
      </c>
      <c r="D1266" s="245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45"/>
    </row>
    <row r="1267" spans="1:21">
      <c r="A1267" s="245" t="s">
        <v>3992</v>
      </c>
      <c r="B1267" s="245">
        <f t="shared" si="140"/>
        <v>260</v>
      </c>
      <c r="C1267" s="245">
        <f t="shared" si="141"/>
        <v>140</v>
      </c>
      <c r="D1267" s="245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45"/>
    </row>
    <row r="1268" spans="1:21">
      <c r="A1268" s="245" t="s">
        <v>3992</v>
      </c>
      <c r="B1268" s="245">
        <f t="shared" si="140"/>
        <v>260</v>
      </c>
      <c r="C1268" s="245">
        <f t="shared" si="141"/>
        <v>140</v>
      </c>
      <c r="D1268" s="245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45"/>
    </row>
    <row r="1269" spans="1:21">
      <c r="A1269" s="245" t="s">
        <v>3992</v>
      </c>
      <c r="B1269" s="245">
        <f t="shared" si="140"/>
        <v>260</v>
      </c>
      <c r="C1269" s="245">
        <f t="shared" si="141"/>
        <v>140</v>
      </c>
      <c r="D1269" s="245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45"/>
    </row>
    <row r="1270" spans="1:21">
      <c r="A1270" s="245" t="s">
        <v>3992</v>
      </c>
      <c r="B1270" s="245">
        <f t="shared" si="140"/>
        <v>260</v>
      </c>
      <c r="C1270" s="245">
        <f t="shared" si="141"/>
        <v>140</v>
      </c>
      <c r="D1270" s="245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45"/>
    </row>
    <row r="1271" spans="1:21">
      <c r="A1271" s="245" t="s">
        <v>3992</v>
      </c>
      <c r="B1271" s="245">
        <f t="shared" si="140"/>
        <v>260</v>
      </c>
      <c r="C1271" s="245">
        <f t="shared" si="141"/>
        <v>180</v>
      </c>
      <c r="D1271" s="245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45"/>
    </row>
    <row r="1272" spans="1:21">
      <c r="A1272" t="s">
        <v>3992</v>
      </c>
      <c r="B1272" s="245">
        <f t="shared" si="140"/>
        <v>260</v>
      </c>
      <c r="C1272" s="245">
        <f t="shared" si="141"/>
        <v>180</v>
      </c>
      <c r="D1272" s="245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45"/>
    </row>
    <row r="1273" spans="1:21">
      <c r="A1273" t="s">
        <v>3992</v>
      </c>
      <c r="B1273" s="245">
        <f t="shared" si="140"/>
        <v>260</v>
      </c>
      <c r="C1273" s="245">
        <f t="shared" si="141"/>
        <v>180</v>
      </c>
      <c r="D1273" s="245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45"/>
    </row>
    <row r="1274" spans="1:21">
      <c r="A1274" s="245" t="s">
        <v>3992</v>
      </c>
      <c r="B1274" s="245">
        <f t="shared" si="140"/>
        <v>260</v>
      </c>
      <c r="C1274" s="245">
        <f t="shared" si="141"/>
        <v>180</v>
      </c>
      <c r="D1274" s="245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45"/>
    </row>
    <row r="1275" spans="1:21">
      <c r="A1275" s="245" t="s">
        <v>3992</v>
      </c>
      <c r="B1275" s="245">
        <f t="shared" si="140"/>
        <v>260</v>
      </c>
      <c r="C1275" s="245">
        <f t="shared" si="141"/>
        <v>180</v>
      </c>
      <c r="D1275" s="245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45"/>
    </row>
    <row r="1276" spans="1:21">
      <c r="A1276" s="245" t="s">
        <v>3992</v>
      </c>
      <c r="B1276" s="245">
        <f t="shared" ref="B1276:B1317" si="147">SPLITME($E1276,0,"*","tube")</f>
        <v>260</v>
      </c>
      <c r="C1276" s="245">
        <f t="shared" ref="C1276:C1317" si="148">SPLITME($E1276,1,"*","tube")</f>
        <v>180</v>
      </c>
      <c r="D1276" s="245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45"/>
    </row>
    <row r="1277" spans="1:21">
      <c r="A1277" s="245" t="s">
        <v>3992</v>
      </c>
      <c r="B1277" s="245">
        <f t="shared" si="147"/>
        <v>260</v>
      </c>
      <c r="C1277" s="245">
        <f t="shared" si="148"/>
        <v>180</v>
      </c>
      <c r="D1277" s="245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45"/>
    </row>
    <row r="1278" spans="1:21">
      <c r="A1278" s="245" t="s">
        <v>3992</v>
      </c>
      <c r="B1278" s="245">
        <f t="shared" si="147"/>
        <v>260</v>
      </c>
      <c r="C1278" s="245">
        <f t="shared" si="148"/>
        <v>180</v>
      </c>
      <c r="D1278" s="245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45"/>
    </row>
    <row r="1279" spans="1:21">
      <c r="A1279" s="245" t="s">
        <v>3992</v>
      </c>
      <c r="B1279" s="245">
        <f t="shared" si="147"/>
        <v>260</v>
      </c>
      <c r="C1279" s="245">
        <f t="shared" si="148"/>
        <v>180</v>
      </c>
      <c r="D1279" s="245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45"/>
    </row>
    <row r="1280" spans="1:21">
      <c r="A1280" s="245" t="s">
        <v>3992</v>
      </c>
      <c r="B1280" s="245">
        <f t="shared" si="147"/>
        <v>260</v>
      </c>
      <c r="C1280" s="245">
        <f t="shared" si="148"/>
        <v>180</v>
      </c>
      <c r="D1280" s="245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45"/>
    </row>
    <row r="1281" spans="1:21">
      <c r="A1281" s="245" t="s">
        <v>3992</v>
      </c>
      <c r="B1281" s="245">
        <f t="shared" si="147"/>
        <v>260</v>
      </c>
      <c r="C1281" s="245">
        <f t="shared" si="148"/>
        <v>180</v>
      </c>
      <c r="D1281" s="245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45"/>
    </row>
    <row r="1282" spans="1:21">
      <c r="A1282" s="245" t="s">
        <v>3992</v>
      </c>
      <c r="B1282" s="245">
        <f t="shared" si="147"/>
        <v>260</v>
      </c>
      <c r="C1282" s="245">
        <f t="shared" si="148"/>
        <v>180</v>
      </c>
      <c r="D1282" s="245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45"/>
    </row>
    <row r="1283" spans="1:21">
      <c r="A1283" s="245" t="s">
        <v>3992</v>
      </c>
      <c r="B1283" s="245">
        <f t="shared" si="147"/>
        <v>300</v>
      </c>
      <c r="C1283" s="245">
        <f t="shared" si="148"/>
        <v>50</v>
      </c>
      <c r="D1283" s="245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45"/>
    </row>
    <row r="1284" spans="1:21">
      <c r="A1284" s="245" t="s">
        <v>3992</v>
      </c>
      <c r="B1284" s="245">
        <f t="shared" si="147"/>
        <v>300</v>
      </c>
      <c r="C1284" s="245">
        <f t="shared" si="148"/>
        <v>50</v>
      </c>
      <c r="D1284" s="245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45"/>
    </row>
    <row r="1285" spans="1:21">
      <c r="A1285" s="245" t="s">
        <v>3992</v>
      </c>
      <c r="B1285" s="245">
        <f t="shared" si="147"/>
        <v>300</v>
      </c>
      <c r="C1285" s="245">
        <f t="shared" si="148"/>
        <v>50</v>
      </c>
      <c r="D1285" s="245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45"/>
    </row>
    <row r="1286" spans="1:21">
      <c r="A1286" s="245" t="s">
        <v>3992</v>
      </c>
      <c r="B1286" s="245">
        <f t="shared" si="147"/>
        <v>300</v>
      </c>
      <c r="C1286" s="245">
        <f t="shared" si="148"/>
        <v>100</v>
      </c>
      <c r="D1286" s="245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45"/>
    </row>
    <row r="1287" spans="1:21">
      <c r="A1287" s="245" t="s">
        <v>3992</v>
      </c>
      <c r="B1287" s="245">
        <f t="shared" si="147"/>
        <v>300</v>
      </c>
      <c r="C1287" s="245">
        <f t="shared" si="148"/>
        <v>100</v>
      </c>
      <c r="D1287" s="245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45"/>
    </row>
    <row r="1288" spans="1:21">
      <c r="A1288" s="245" t="s">
        <v>3992</v>
      </c>
      <c r="B1288" s="245">
        <f t="shared" si="147"/>
        <v>300</v>
      </c>
      <c r="C1288" s="245">
        <f t="shared" si="148"/>
        <v>150</v>
      </c>
      <c r="D1288" s="245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45"/>
    </row>
    <row r="1289" spans="1:21">
      <c r="A1289" s="245" t="s">
        <v>3992</v>
      </c>
      <c r="B1289" s="245">
        <f t="shared" si="147"/>
        <v>300</v>
      </c>
      <c r="C1289" s="245">
        <f t="shared" si="148"/>
        <v>150</v>
      </c>
      <c r="D1289" s="245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45"/>
    </row>
    <row r="1290" spans="1:21">
      <c r="A1290" s="245" t="s">
        <v>3992</v>
      </c>
      <c r="B1290" s="245">
        <f t="shared" si="147"/>
        <v>300</v>
      </c>
      <c r="C1290" s="245">
        <f t="shared" si="148"/>
        <v>150</v>
      </c>
      <c r="D1290" s="245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45"/>
    </row>
    <row r="1291" spans="1:21">
      <c r="A1291" s="245" t="s">
        <v>3992</v>
      </c>
      <c r="B1291" s="245">
        <f t="shared" si="147"/>
        <v>300</v>
      </c>
      <c r="C1291" s="245">
        <f t="shared" si="148"/>
        <v>150</v>
      </c>
      <c r="D1291" s="245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45"/>
    </row>
    <row r="1292" spans="1:21">
      <c r="A1292" s="245" t="s">
        <v>3992</v>
      </c>
      <c r="B1292" s="245">
        <f t="shared" si="147"/>
        <v>300</v>
      </c>
      <c r="C1292" s="245">
        <f t="shared" si="148"/>
        <v>200</v>
      </c>
      <c r="D1292" s="245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45"/>
    </row>
    <row r="1293" spans="1:21">
      <c r="A1293" s="245" t="s">
        <v>3992</v>
      </c>
      <c r="B1293" s="245">
        <f t="shared" si="147"/>
        <v>300</v>
      </c>
      <c r="C1293" s="245">
        <f t="shared" si="148"/>
        <v>200</v>
      </c>
      <c r="D1293" s="245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45"/>
    </row>
    <row r="1294" spans="1:21">
      <c r="A1294" s="245" t="s">
        <v>3992</v>
      </c>
      <c r="B1294" s="245">
        <f t="shared" si="147"/>
        <v>300</v>
      </c>
      <c r="C1294" s="245">
        <f t="shared" si="148"/>
        <v>200</v>
      </c>
      <c r="D1294" s="245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45"/>
    </row>
    <row r="1295" spans="1:21">
      <c r="A1295" s="245" t="s">
        <v>3992</v>
      </c>
      <c r="B1295" s="245">
        <f t="shared" si="147"/>
        <v>300</v>
      </c>
      <c r="C1295" s="245">
        <f t="shared" si="148"/>
        <v>200</v>
      </c>
      <c r="D1295" s="245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45"/>
    </row>
    <row r="1296" spans="1:21">
      <c r="A1296" s="245" t="s">
        <v>3992</v>
      </c>
      <c r="B1296" s="245">
        <f t="shared" si="147"/>
        <v>300</v>
      </c>
      <c r="C1296" s="245">
        <f t="shared" si="148"/>
        <v>200</v>
      </c>
      <c r="D1296" s="245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45"/>
    </row>
    <row r="1297" spans="1:21">
      <c r="A1297" s="245" t="s">
        <v>3992</v>
      </c>
      <c r="B1297" s="245">
        <f t="shared" si="147"/>
        <v>350</v>
      </c>
      <c r="C1297" s="245">
        <f t="shared" si="148"/>
        <v>150</v>
      </c>
      <c r="D1297" s="245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45"/>
    </row>
    <row r="1298" spans="1:21">
      <c r="A1298" t="s">
        <v>3992</v>
      </c>
      <c r="B1298" s="245">
        <f t="shared" si="147"/>
        <v>350</v>
      </c>
      <c r="C1298" s="245">
        <f t="shared" si="148"/>
        <v>150</v>
      </c>
      <c r="D1298" s="245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45"/>
    </row>
    <row r="1299" spans="1:21">
      <c r="A1299" s="245" t="s">
        <v>3992</v>
      </c>
      <c r="B1299" s="245">
        <f t="shared" si="147"/>
        <v>350</v>
      </c>
      <c r="C1299" s="245">
        <f t="shared" si="148"/>
        <v>150</v>
      </c>
      <c r="D1299" s="245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45"/>
    </row>
    <row r="1300" spans="1:21">
      <c r="A1300" s="245" t="s">
        <v>3992</v>
      </c>
      <c r="B1300" s="245">
        <f t="shared" si="147"/>
        <v>350</v>
      </c>
      <c r="C1300" s="245">
        <f t="shared" si="148"/>
        <v>150</v>
      </c>
      <c r="D1300" s="245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45"/>
    </row>
    <row r="1301" spans="1:21">
      <c r="A1301" s="245" t="s">
        <v>3992</v>
      </c>
      <c r="B1301" s="245">
        <f t="shared" si="147"/>
        <v>350</v>
      </c>
      <c r="C1301" s="245">
        <f t="shared" si="148"/>
        <v>250</v>
      </c>
      <c r="D1301" s="245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45"/>
    </row>
    <row r="1302" spans="1:21">
      <c r="A1302" s="245" t="s">
        <v>3992</v>
      </c>
      <c r="B1302" s="245">
        <f t="shared" si="147"/>
        <v>350</v>
      </c>
      <c r="C1302" s="245">
        <f t="shared" si="148"/>
        <v>250</v>
      </c>
      <c r="D1302" s="245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45"/>
    </row>
    <row r="1303" spans="1:21">
      <c r="A1303" s="245" t="s">
        <v>3992</v>
      </c>
      <c r="B1303" s="245">
        <f t="shared" si="147"/>
        <v>350</v>
      </c>
      <c r="C1303" s="245">
        <f t="shared" si="148"/>
        <v>250</v>
      </c>
      <c r="D1303" s="245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45"/>
    </row>
    <row r="1304" spans="1:21">
      <c r="A1304" s="245" t="s">
        <v>3992</v>
      </c>
      <c r="B1304" s="245">
        <f t="shared" si="147"/>
        <v>350</v>
      </c>
      <c r="C1304" s="245">
        <f t="shared" si="148"/>
        <v>250</v>
      </c>
      <c r="D1304" s="245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45"/>
    </row>
    <row r="1305" spans="1:21">
      <c r="A1305" s="245" t="s">
        <v>3992</v>
      </c>
      <c r="B1305" s="245">
        <f t="shared" si="147"/>
        <v>400</v>
      </c>
      <c r="C1305" s="245">
        <f t="shared" si="148"/>
        <v>100</v>
      </c>
      <c r="D1305" s="245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45"/>
    </row>
    <row r="1306" spans="1:21">
      <c r="A1306" s="245" t="s">
        <v>3992</v>
      </c>
      <c r="B1306" s="245">
        <f t="shared" si="147"/>
        <v>400</v>
      </c>
      <c r="C1306" s="245">
        <f t="shared" si="148"/>
        <v>100</v>
      </c>
      <c r="D1306" s="245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45"/>
    </row>
    <row r="1307" spans="1:21">
      <c r="A1307" s="245" t="s">
        <v>3992</v>
      </c>
      <c r="B1307" s="245">
        <f t="shared" si="147"/>
        <v>400</v>
      </c>
      <c r="C1307" s="245">
        <f t="shared" si="148"/>
        <v>100</v>
      </c>
      <c r="D1307" s="245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45"/>
    </row>
    <row r="1308" spans="1:21">
      <c r="A1308" s="245" t="s">
        <v>3992</v>
      </c>
      <c r="B1308" s="245">
        <f t="shared" si="147"/>
        <v>400</v>
      </c>
      <c r="C1308" s="245">
        <f t="shared" si="148"/>
        <v>100</v>
      </c>
      <c r="D1308" s="245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45"/>
    </row>
    <row r="1309" spans="1:21">
      <c r="A1309" s="245" t="s">
        <v>3992</v>
      </c>
      <c r="B1309" s="245">
        <f t="shared" si="147"/>
        <v>400</v>
      </c>
      <c r="C1309" s="245">
        <f t="shared" si="148"/>
        <v>200</v>
      </c>
      <c r="D1309" s="245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45"/>
    </row>
    <row r="1310" spans="1:21">
      <c r="A1310" s="245" t="s">
        <v>3992</v>
      </c>
      <c r="B1310" s="245">
        <f t="shared" si="147"/>
        <v>400</v>
      </c>
      <c r="C1310" s="245">
        <f t="shared" si="148"/>
        <v>200</v>
      </c>
      <c r="D1310" s="245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45"/>
    </row>
    <row r="1311" spans="1:21">
      <c r="A1311" s="245" t="s">
        <v>3992</v>
      </c>
      <c r="B1311" s="245">
        <f t="shared" si="147"/>
        <v>400</v>
      </c>
      <c r="C1311" s="245">
        <f t="shared" si="148"/>
        <v>200</v>
      </c>
      <c r="D1311" s="245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45"/>
    </row>
    <row r="1312" spans="1:21">
      <c r="A1312" t="s">
        <v>3992</v>
      </c>
      <c r="B1312" s="245">
        <f t="shared" si="147"/>
        <v>400</v>
      </c>
      <c r="C1312" s="245">
        <f t="shared" si="148"/>
        <v>300</v>
      </c>
      <c r="D1312" s="245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45"/>
    </row>
    <row r="1313" spans="1:21">
      <c r="A1313" s="245" t="s">
        <v>3992</v>
      </c>
      <c r="B1313" s="245">
        <f t="shared" si="147"/>
        <v>450</v>
      </c>
      <c r="C1313" s="245">
        <f t="shared" si="148"/>
        <v>250</v>
      </c>
      <c r="D1313" s="245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45"/>
    </row>
    <row r="1314" spans="1:21">
      <c r="A1314" s="245" t="s">
        <v>3992</v>
      </c>
      <c r="B1314" s="245">
        <f t="shared" si="147"/>
        <v>450</v>
      </c>
      <c r="C1314" s="245">
        <f t="shared" si="148"/>
        <v>250</v>
      </c>
      <c r="D1314" s="245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45"/>
    </row>
    <row r="1315" spans="1:21">
      <c r="A1315" s="245" t="s">
        <v>3992</v>
      </c>
      <c r="B1315" s="245">
        <f t="shared" si="147"/>
        <v>500</v>
      </c>
      <c r="C1315" s="245">
        <f t="shared" si="148"/>
        <v>300</v>
      </c>
      <c r="D1315" s="245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45"/>
    </row>
    <row r="1316" spans="1:21">
      <c r="A1316" s="245" t="s">
        <v>3992</v>
      </c>
      <c r="B1316" s="245">
        <f t="shared" si="147"/>
        <v>500</v>
      </c>
      <c r="C1316" s="245">
        <f t="shared" si="148"/>
        <v>300</v>
      </c>
      <c r="D1316" s="245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45"/>
    </row>
    <row r="1317" spans="1:21">
      <c r="A1317" s="245" t="s">
        <v>3992</v>
      </c>
      <c r="B1317" s="245">
        <f t="shared" si="147"/>
        <v>500</v>
      </c>
      <c r="C1317" s="245">
        <f t="shared" si="148"/>
        <v>300</v>
      </c>
      <c r="D1317" s="245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45"/>
    </row>
    <row r="1318" spans="1:21">
      <c r="A1318" s="245" t="s">
        <v>3990</v>
      </c>
      <c r="B1318" s="245">
        <f t="shared" ref="B1318:B1381" si="154">SPLITME($E1318,0,"*","tube Ø")</f>
        <v>3</v>
      </c>
      <c r="C1318" s="245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45"/>
    </row>
    <row r="1319" spans="1:21">
      <c r="A1319" s="245" t="s">
        <v>3990</v>
      </c>
      <c r="B1319" s="245">
        <f t="shared" si="154"/>
        <v>3</v>
      </c>
      <c r="C1319" s="245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45"/>
    </row>
    <row r="1320" spans="1:21">
      <c r="A1320" s="245" t="s">
        <v>3990</v>
      </c>
      <c r="B1320" s="245">
        <f t="shared" si="154"/>
        <v>3</v>
      </c>
      <c r="C1320" s="245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45"/>
    </row>
    <row r="1321" spans="1:21">
      <c r="A1321" s="245" t="s">
        <v>3990</v>
      </c>
      <c r="B1321" s="245">
        <f t="shared" si="154"/>
        <v>4</v>
      </c>
      <c r="C1321" s="245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45"/>
    </row>
    <row r="1322" spans="1:21">
      <c r="A1322" s="245" t="s">
        <v>3990</v>
      </c>
      <c r="B1322" s="245">
        <f t="shared" si="154"/>
        <v>4</v>
      </c>
      <c r="C1322" s="245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45"/>
    </row>
    <row r="1323" spans="1:21">
      <c r="A1323" s="245" t="s">
        <v>3990</v>
      </c>
      <c r="B1323" s="245">
        <f t="shared" si="154"/>
        <v>4</v>
      </c>
      <c r="C1323" s="245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45"/>
    </row>
    <row r="1324" spans="1:21">
      <c r="A1324" s="245" t="s">
        <v>3990</v>
      </c>
      <c r="B1324" s="245">
        <f t="shared" si="154"/>
        <v>4</v>
      </c>
      <c r="C1324" s="245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45"/>
    </row>
    <row r="1325" spans="1:21">
      <c r="A1325" s="245" t="s">
        <v>3990</v>
      </c>
      <c r="B1325" s="245">
        <f t="shared" si="154"/>
        <v>4</v>
      </c>
      <c r="C1325" s="245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45"/>
    </row>
    <row r="1326" spans="1:21">
      <c r="A1326" s="245" t="s">
        <v>3990</v>
      </c>
      <c r="B1326" s="245">
        <f t="shared" si="154"/>
        <v>4.76</v>
      </c>
      <c r="C1326" s="245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45"/>
    </row>
    <row r="1327" spans="1:21">
      <c r="A1327" s="245" t="s">
        <v>3990</v>
      </c>
      <c r="B1327" s="245">
        <f t="shared" si="154"/>
        <v>5</v>
      </c>
      <c r="C1327" s="245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45"/>
    </row>
    <row r="1328" spans="1:21">
      <c r="A1328" s="245" t="s">
        <v>3990</v>
      </c>
      <c r="B1328" s="245">
        <f t="shared" si="154"/>
        <v>5</v>
      </c>
      <c r="C1328" s="245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45"/>
    </row>
    <row r="1329" spans="1:21">
      <c r="A1329" t="s">
        <v>3990</v>
      </c>
      <c r="B1329" s="245">
        <f t="shared" si="154"/>
        <v>5</v>
      </c>
      <c r="C1329" s="245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45"/>
    </row>
    <row r="1330" spans="1:21">
      <c r="A1330" s="245" t="s">
        <v>3990</v>
      </c>
      <c r="B1330" s="245">
        <f t="shared" si="154"/>
        <v>5</v>
      </c>
      <c r="C1330" s="245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45"/>
    </row>
    <row r="1331" spans="1:21">
      <c r="A1331" s="245" t="s">
        <v>3990</v>
      </c>
      <c r="B1331" s="245">
        <f t="shared" si="154"/>
        <v>5</v>
      </c>
      <c r="C1331" s="245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45"/>
    </row>
    <row r="1332" spans="1:21">
      <c r="A1332" s="245" t="s">
        <v>3990</v>
      </c>
      <c r="B1332" s="245">
        <f t="shared" si="154"/>
        <v>5</v>
      </c>
      <c r="C1332" s="245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45"/>
    </row>
    <row r="1333" spans="1:21">
      <c r="A1333" s="245" t="s">
        <v>3990</v>
      </c>
      <c r="B1333" s="245">
        <f t="shared" si="154"/>
        <v>5</v>
      </c>
      <c r="C1333" s="245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45"/>
    </row>
    <row r="1334" spans="1:21">
      <c r="A1334" s="245" t="s">
        <v>3990</v>
      </c>
      <c r="B1334" s="245">
        <f t="shared" si="154"/>
        <v>6</v>
      </c>
      <c r="C1334" s="245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45"/>
    </row>
    <row r="1335" spans="1:21">
      <c r="A1335" s="245" t="s">
        <v>3990</v>
      </c>
      <c r="B1335" s="245">
        <f t="shared" si="154"/>
        <v>6</v>
      </c>
      <c r="C1335" s="245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45"/>
    </row>
    <row r="1336" spans="1:21">
      <c r="A1336" s="245" t="s">
        <v>3990</v>
      </c>
      <c r="B1336" s="245">
        <f t="shared" si="154"/>
        <v>6</v>
      </c>
      <c r="C1336" s="245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45"/>
    </row>
    <row r="1337" spans="1:21">
      <c r="A1337" s="245" t="s">
        <v>3990</v>
      </c>
      <c r="B1337" s="245">
        <f t="shared" si="154"/>
        <v>6</v>
      </c>
      <c r="C1337" s="245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45"/>
    </row>
    <row r="1338" spans="1:21">
      <c r="A1338" s="245" t="s">
        <v>3990</v>
      </c>
      <c r="B1338" s="245">
        <f t="shared" si="154"/>
        <v>6</v>
      </c>
      <c r="C1338" s="245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45"/>
    </row>
    <row r="1339" spans="1:21">
      <c r="A1339" s="245" t="s">
        <v>3990</v>
      </c>
      <c r="B1339" s="245">
        <f t="shared" si="154"/>
        <v>6</v>
      </c>
      <c r="C1339" s="245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45"/>
    </row>
    <row r="1340" spans="1:21">
      <c r="A1340" s="245" t="s">
        <v>3990</v>
      </c>
      <c r="B1340" s="245">
        <f t="shared" si="154"/>
        <v>6</v>
      </c>
      <c r="C1340" s="245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45"/>
    </row>
    <row r="1341" spans="1:21">
      <c r="A1341" s="245" t="s">
        <v>3990</v>
      </c>
      <c r="B1341" s="245">
        <f t="shared" si="154"/>
        <v>6</v>
      </c>
      <c r="C1341" s="245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45"/>
    </row>
    <row r="1342" spans="1:21">
      <c r="A1342" s="245" t="s">
        <v>3990</v>
      </c>
      <c r="B1342" s="245">
        <f t="shared" si="154"/>
        <v>6</v>
      </c>
      <c r="C1342" s="245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45"/>
    </row>
    <row r="1343" spans="1:21">
      <c r="A1343" t="s">
        <v>3990</v>
      </c>
      <c r="B1343" s="245">
        <f t="shared" si="154"/>
        <v>6.35</v>
      </c>
      <c r="C1343" s="245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45"/>
    </row>
    <row r="1344" spans="1:21">
      <c r="A1344" t="s">
        <v>3990</v>
      </c>
      <c r="B1344" s="245">
        <f t="shared" si="154"/>
        <v>6.35</v>
      </c>
      <c r="C1344" s="245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45"/>
    </row>
    <row r="1345" spans="1:21">
      <c r="A1345" s="245" t="s">
        <v>3990</v>
      </c>
      <c r="B1345" s="245">
        <f t="shared" si="154"/>
        <v>7</v>
      </c>
      <c r="C1345" s="245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45"/>
    </row>
    <row r="1346" spans="1:21">
      <c r="A1346" s="245" t="s">
        <v>3990</v>
      </c>
      <c r="B1346" s="245">
        <f t="shared" si="154"/>
        <v>7</v>
      </c>
      <c r="C1346" s="245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45"/>
    </row>
    <row r="1347" spans="1:21">
      <c r="A1347" s="245" t="s">
        <v>3990</v>
      </c>
      <c r="B1347" s="245">
        <f t="shared" si="154"/>
        <v>7</v>
      </c>
      <c r="C1347" s="245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45"/>
    </row>
    <row r="1348" spans="1:21">
      <c r="A1348" s="245" t="s">
        <v>3990</v>
      </c>
      <c r="B1348" s="245">
        <f t="shared" si="154"/>
        <v>7</v>
      </c>
      <c r="C1348" s="245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45"/>
    </row>
    <row r="1349" spans="1:21">
      <c r="A1349" s="245" t="s">
        <v>3990</v>
      </c>
      <c r="B1349" s="245">
        <f t="shared" si="154"/>
        <v>7</v>
      </c>
      <c r="C1349" s="245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45"/>
    </row>
    <row r="1350" spans="1:21">
      <c r="A1350" s="245" t="s">
        <v>3990</v>
      </c>
      <c r="B1350" s="245">
        <f t="shared" si="154"/>
        <v>7</v>
      </c>
      <c r="C1350" s="245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45"/>
    </row>
    <row r="1351" spans="1:21">
      <c r="A1351" s="245" t="s">
        <v>3990</v>
      </c>
      <c r="B1351" s="245">
        <f t="shared" si="154"/>
        <v>7</v>
      </c>
      <c r="C1351" s="245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45"/>
    </row>
    <row r="1352" spans="1:21">
      <c r="A1352" s="245" t="s">
        <v>3990</v>
      </c>
      <c r="B1352" s="245">
        <f t="shared" si="154"/>
        <v>7</v>
      </c>
      <c r="C1352" s="245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45"/>
    </row>
    <row r="1353" spans="1:21">
      <c r="A1353" s="245" t="s">
        <v>3990</v>
      </c>
      <c r="B1353" s="245">
        <f t="shared" si="154"/>
        <v>7</v>
      </c>
      <c r="C1353" s="245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45"/>
    </row>
    <row r="1354" spans="1:21">
      <c r="A1354" s="245" t="s">
        <v>3990</v>
      </c>
      <c r="B1354" s="245">
        <f t="shared" si="154"/>
        <v>7</v>
      </c>
      <c r="C1354" s="245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45"/>
    </row>
    <row r="1355" spans="1:21">
      <c r="A1355" s="245" t="s">
        <v>3990</v>
      </c>
      <c r="B1355" s="245">
        <f t="shared" si="154"/>
        <v>7</v>
      </c>
      <c r="C1355" s="245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45"/>
    </row>
    <row r="1356" spans="1:21">
      <c r="A1356" s="245" t="s">
        <v>3990</v>
      </c>
      <c r="B1356" s="245">
        <f t="shared" si="154"/>
        <v>8</v>
      </c>
      <c r="C1356" s="245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45"/>
    </row>
    <row r="1357" spans="1:21">
      <c r="A1357" s="245" t="s">
        <v>3990</v>
      </c>
      <c r="B1357" s="245">
        <f t="shared" si="154"/>
        <v>8</v>
      </c>
      <c r="C1357" s="245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45"/>
    </row>
    <row r="1358" spans="1:21">
      <c r="A1358" s="245" t="s">
        <v>3990</v>
      </c>
      <c r="B1358" s="245">
        <f t="shared" si="154"/>
        <v>8</v>
      </c>
      <c r="C1358" s="245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45"/>
    </row>
    <row r="1359" spans="1:21">
      <c r="A1359" s="245" t="s">
        <v>3990</v>
      </c>
      <c r="B1359" s="245">
        <f t="shared" si="154"/>
        <v>8</v>
      </c>
      <c r="C1359" s="245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45"/>
    </row>
    <row r="1360" spans="1:21">
      <c r="A1360" s="245" t="s">
        <v>3990</v>
      </c>
      <c r="B1360" s="245">
        <f t="shared" si="154"/>
        <v>8</v>
      </c>
      <c r="C1360" s="245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45"/>
    </row>
    <row r="1361" spans="1:21">
      <c r="A1361" s="245" t="s">
        <v>3990</v>
      </c>
      <c r="B1361" s="245">
        <f t="shared" si="154"/>
        <v>8</v>
      </c>
      <c r="C1361" s="245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45"/>
    </row>
    <row r="1362" spans="1:21">
      <c r="A1362" s="245" t="s">
        <v>3990</v>
      </c>
      <c r="B1362" s="245">
        <f t="shared" si="154"/>
        <v>8</v>
      </c>
      <c r="C1362" s="245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45"/>
    </row>
    <row r="1363" spans="1:21">
      <c r="A1363" s="245" t="s">
        <v>3990</v>
      </c>
      <c r="B1363" s="245">
        <f t="shared" si="154"/>
        <v>8</v>
      </c>
      <c r="C1363" s="245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45"/>
    </row>
    <row r="1364" spans="1:21">
      <c r="A1364" s="245" t="s">
        <v>3990</v>
      </c>
      <c r="B1364" s="245">
        <f t="shared" si="154"/>
        <v>8</v>
      </c>
      <c r="C1364" s="245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45"/>
    </row>
    <row r="1365" spans="1:21">
      <c r="A1365" s="245" t="s">
        <v>3990</v>
      </c>
      <c r="B1365" s="245">
        <f t="shared" si="154"/>
        <v>8</v>
      </c>
      <c r="C1365" s="245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45"/>
    </row>
    <row r="1366" spans="1:21">
      <c r="A1366" s="245" t="s">
        <v>3990</v>
      </c>
      <c r="B1366" s="245">
        <f t="shared" si="154"/>
        <v>8</v>
      </c>
      <c r="C1366" s="245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45"/>
    </row>
    <row r="1367" spans="1:21">
      <c r="A1367" s="245" t="s">
        <v>3990</v>
      </c>
      <c r="B1367" s="245">
        <f t="shared" si="154"/>
        <v>9</v>
      </c>
      <c r="C1367" s="245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45"/>
    </row>
    <row r="1368" spans="1:21">
      <c r="A1368" s="245" t="s">
        <v>3990</v>
      </c>
      <c r="B1368" s="245">
        <f t="shared" si="154"/>
        <v>9</v>
      </c>
      <c r="C1368" s="245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45"/>
    </row>
    <row r="1369" spans="1:21">
      <c r="A1369" s="245" t="s">
        <v>3990</v>
      </c>
      <c r="B1369" s="245">
        <f t="shared" si="154"/>
        <v>9</v>
      </c>
      <c r="C1369" s="245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45"/>
    </row>
    <row r="1370" spans="1:21">
      <c r="A1370" s="245" t="s">
        <v>3990</v>
      </c>
      <c r="B1370" s="245">
        <f t="shared" si="154"/>
        <v>9</v>
      </c>
      <c r="C1370" s="245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45"/>
    </row>
    <row r="1371" spans="1:21">
      <c r="A1371" s="245" t="s">
        <v>3990</v>
      </c>
      <c r="B1371" s="245">
        <f t="shared" si="154"/>
        <v>9</v>
      </c>
      <c r="C1371" s="245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45"/>
    </row>
    <row r="1372" spans="1:21">
      <c r="A1372" s="245" t="s">
        <v>3990</v>
      </c>
      <c r="B1372" s="245">
        <f t="shared" si="154"/>
        <v>9</v>
      </c>
      <c r="C1372" s="245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45"/>
    </row>
    <row r="1373" spans="1:21">
      <c r="A1373" s="245" t="s">
        <v>3990</v>
      </c>
      <c r="B1373" s="245">
        <f t="shared" si="154"/>
        <v>9</v>
      </c>
      <c r="C1373" s="245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45"/>
    </row>
    <row r="1374" spans="1:21">
      <c r="A1374" s="245" t="s">
        <v>3990</v>
      </c>
      <c r="B1374" s="245">
        <f t="shared" si="154"/>
        <v>9</v>
      </c>
      <c r="C1374" s="245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45"/>
    </row>
    <row r="1375" spans="1:21">
      <c r="A1375" s="245" t="s">
        <v>3990</v>
      </c>
      <c r="B1375" s="245">
        <f t="shared" si="154"/>
        <v>9</v>
      </c>
      <c r="C1375" s="245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45"/>
    </row>
    <row r="1376" spans="1:21">
      <c r="A1376" s="245" t="s">
        <v>3990</v>
      </c>
      <c r="B1376" s="245">
        <f t="shared" si="154"/>
        <v>9</v>
      </c>
      <c r="C1376" s="245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45"/>
    </row>
    <row r="1377" spans="1:21">
      <c r="A1377" s="245" t="s">
        <v>3990</v>
      </c>
      <c r="B1377" s="245">
        <f t="shared" si="154"/>
        <v>9.5</v>
      </c>
      <c r="C1377" s="245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45"/>
    </row>
    <row r="1378" spans="1:21">
      <c r="A1378" s="245" t="s">
        <v>3990</v>
      </c>
      <c r="B1378" s="245">
        <f t="shared" si="154"/>
        <v>9.5</v>
      </c>
      <c r="C1378" s="245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45"/>
    </row>
    <row r="1379" spans="1:21">
      <c r="A1379" s="245" t="s">
        <v>3990</v>
      </c>
      <c r="B1379" s="245">
        <f t="shared" si="154"/>
        <v>10</v>
      </c>
      <c r="C1379" s="245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45"/>
    </row>
    <row r="1380" spans="1:21">
      <c r="A1380" s="245" t="s">
        <v>3990</v>
      </c>
      <c r="B1380" s="245">
        <f t="shared" si="154"/>
        <v>10</v>
      </c>
      <c r="C1380" s="245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45"/>
    </row>
    <row r="1381" spans="1:21">
      <c r="A1381" s="245" t="s">
        <v>3990</v>
      </c>
      <c r="B1381" s="245">
        <f t="shared" si="154"/>
        <v>10</v>
      </c>
      <c r="C1381" s="245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45"/>
    </row>
    <row r="1382" spans="1:21">
      <c r="A1382" s="245" t="s">
        <v>3990</v>
      </c>
      <c r="B1382" s="245">
        <f t="shared" ref="B1382:B1445" si="160">SPLITME($E1382,0,"*","tube Ø")</f>
        <v>10</v>
      </c>
      <c r="C1382" s="245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45"/>
    </row>
    <row r="1383" spans="1:21">
      <c r="A1383" s="245" t="s">
        <v>3990</v>
      </c>
      <c r="B1383" s="245">
        <f t="shared" si="160"/>
        <v>10</v>
      </c>
      <c r="C1383" s="245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45"/>
    </row>
    <row r="1384" spans="1:21">
      <c r="A1384" s="245" t="s">
        <v>3990</v>
      </c>
      <c r="B1384" s="245">
        <f t="shared" si="160"/>
        <v>10</v>
      </c>
      <c r="C1384" s="245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45"/>
    </row>
    <row r="1385" spans="1:21">
      <c r="A1385" s="245" t="s">
        <v>3990</v>
      </c>
      <c r="B1385" s="245">
        <f t="shared" si="160"/>
        <v>10</v>
      </c>
      <c r="C1385" s="245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45"/>
    </row>
    <row r="1386" spans="1:21">
      <c r="A1386" s="245" t="s">
        <v>3990</v>
      </c>
      <c r="B1386" s="245">
        <f t="shared" si="160"/>
        <v>10</v>
      </c>
      <c r="C1386" s="245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45"/>
    </row>
    <row r="1387" spans="1:21">
      <c r="A1387" s="245" t="s">
        <v>3990</v>
      </c>
      <c r="B1387" s="245">
        <f t="shared" si="160"/>
        <v>10</v>
      </c>
      <c r="C1387" s="245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45"/>
    </row>
    <row r="1388" spans="1:21">
      <c r="A1388" s="245" t="s">
        <v>3990</v>
      </c>
      <c r="B1388" s="245">
        <f t="shared" si="160"/>
        <v>10</v>
      </c>
      <c r="C1388" s="245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45"/>
    </row>
    <row r="1389" spans="1:21">
      <c r="A1389" s="245" t="s">
        <v>3990</v>
      </c>
      <c r="B1389" s="245">
        <f t="shared" si="160"/>
        <v>10</v>
      </c>
      <c r="C1389" s="245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45"/>
    </row>
    <row r="1390" spans="1:21">
      <c r="A1390" s="245" t="s">
        <v>3990</v>
      </c>
      <c r="B1390" s="245">
        <f t="shared" si="160"/>
        <v>10</v>
      </c>
      <c r="C1390" s="245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45"/>
    </row>
    <row r="1391" spans="1:21">
      <c r="A1391" s="245" t="s">
        <v>3990</v>
      </c>
      <c r="B1391" s="245">
        <f t="shared" si="160"/>
        <v>10</v>
      </c>
      <c r="C1391" s="245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45"/>
    </row>
    <row r="1392" spans="1:21">
      <c r="A1392" s="245" t="s">
        <v>3990</v>
      </c>
      <c r="B1392" s="245">
        <f t="shared" si="160"/>
        <v>10</v>
      </c>
      <c r="C1392" s="245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45"/>
    </row>
    <row r="1393" spans="1:21">
      <c r="A1393" s="245" t="s">
        <v>3990</v>
      </c>
      <c r="B1393" s="245">
        <f t="shared" si="160"/>
        <v>10</v>
      </c>
      <c r="C1393" s="245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45"/>
    </row>
    <row r="1394" spans="1:21">
      <c r="A1394" s="245" t="s">
        <v>3990</v>
      </c>
      <c r="B1394" s="245">
        <f t="shared" si="160"/>
        <v>10</v>
      </c>
      <c r="C1394" s="245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45"/>
    </row>
    <row r="1395" spans="1:21">
      <c r="A1395" s="245" t="s">
        <v>3990</v>
      </c>
      <c r="B1395" s="245">
        <f t="shared" si="160"/>
        <v>10</v>
      </c>
      <c r="C1395" s="245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45"/>
    </row>
    <row r="1396" spans="1:21">
      <c r="A1396" s="245" t="s">
        <v>3990</v>
      </c>
      <c r="B1396" s="245">
        <f t="shared" si="160"/>
        <v>10</v>
      </c>
      <c r="C1396" s="245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45"/>
    </row>
    <row r="1397" spans="1:21">
      <c r="A1397" s="245" t="s">
        <v>3990</v>
      </c>
      <c r="B1397" s="245">
        <f t="shared" si="160"/>
        <v>10.199999999999999</v>
      </c>
      <c r="C1397" s="245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45"/>
    </row>
    <row r="1398" spans="1:21">
      <c r="A1398" s="245" t="s">
        <v>3990</v>
      </c>
      <c r="B1398" s="245">
        <f t="shared" si="160"/>
        <v>10.199999999999999</v>
      </c>
      <c r="C1398" s="245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45"/>
    </row>
    <row r="1399" spans="1:21">
      <c r="A1399" s="245" t="s">
        <v>3990</v>
      </c>
      <c r="B1399" s="245">
        <f t="shared" si="160"/>
        <v>10.199999999999999</v>
      </c>
      <c r="C1399" s="245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45"/>
    </row>
    <row r="1400" spans="1:21">
      <c r="A1400" s="245" t="s">
        <v>3990</v>
      </c>
      <c r="B1400" s="245">
        <f t="shared" si="160"/>
        <v>11</v>
      </c>
      <c r="C1400" s="245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45"/>
    </row>
    <row r="1401" spans="1:21">
      <c r="A1401" s="245" t="s">
        <v>3990</v>
      </c>
      <c r="B1401" s="245">
        <f t="shared" si="160"/>
        <v>11</v>
      </c>
      <c r="C1401" s="245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45"/>
    </row>
    <row r="1402" spans="1:21">
      <c r="A1402" s="245" t="s">
        <v>3990</v>
      </c>
      <c r="B1402" s="245">
        <f t="shared" si="160"/>
        <v>11</v>
      </c>
      <c r="C1402" s="245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45"/>
    </row>
    <row r="1403" spans="1:21">
      <c r="A1403" s="245" t="s">
        <v>3990</v>
      </c>
      <c r="B1403" s="245">
        <f t="shared" si="160"/>
        <v>11</v>
      </c>
      <c r="C1403" s="245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45"/>
    </row>
    <row r="1404" spans="1:21">
      <c r="A1404" s="245" t="s">
        <v>3990</v>
      </c>
      <c r="B1404" s="245">
        <f t="shared" si="160"/>
        <v>11</v>
      </c>
      <c r="C1404" s="245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45"/>
    </row>
    <row r="1405" spans="1:21">
      <c r="A1405" s="245" t="s">
        <v>3990</v>
      </c>
      <c r="B1405" s="245">
        <f t="shared" si="160"/>
        <v>11</v>
      </c>
      <c r="C1405" s="245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45"/>
    </row>
    <row r="1406" spans="1:21">
      <c r="A1406" s="245" t="s">
        <v>3990</v>
      </c>
      <c r="B1406" s="245">
        <f t="shared" si="160"/>
        <v>11</v>
      </c>
      <c r="C1406" s="245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45"/>
    </row>
    <row r="1407" spans="1:21">
      <c r="A1407" s="245" t="s">
        <v>3990</v>
      </c>
      <c r="B1407" s="245">
        <f t="shared" si="160"/>
        <v>11</v>
      </c>
      <c r="C1407" s="245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45"/>
    </row>
    <row r="1408" spans="1:21">
      <c r="A1408" s="245" t="s">
        <v>3990</v>
      </c>
      <c r="B1408" s="245">
        <f t="shared" si="160"/>
        <v>11</v>
      </c>
      <c r="C1408" s="245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45"/>
    </row>
    <row r="1409" spans="1:21">
      <c r="A1409" s="245" t="s">
        <v>3990</v>
      </c>
      <c r="B1409" s="245">
        <f t="shared" si="160"/>
        <v>11</v>
      </c>
      <c r="C1409" s="245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45"/>
    </row>
    <row r="1410" spans="1:21">
      <c r="A1410" s="245" t="s">
        <v>3990</v>
      </c>
      <c r="B1410" s="245">
        <f t="shared" si="160"/>
        <v>11</v>
      </c>
      <c r="C1410" s="245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45"/>
    </row>
    <row r="1411" spans="1:21">
      <c r="A1411" s="245" t="s">
        <v>3990</v>
      </c>
      <c r="B1411" s="245">
        <f t="shared" si="160"/>
        <v>11</v>
      </c>
      <c r="C1411" s="245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45"/>
    </row>
    <row r="1412" spans="1:21">
      <c r="A1412" s="245" t="s">
        <v>3990</v>
      </c>
      <c r="B1412" s="245">
        <f t="shared" si="160"/>
        <v>11</v>
      </c>
      <c r="C1412" s="245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45"/>
    </row>
    <row r="1413" spans="1:21">
      <c r="A1413" s="245" t="s">
        <v>3990</v>
      </c>
      <c r="B1413" s="245">
        <f t="shared" si="160"/>
        <v>12</v>
      </c>
      <c r="C1413" s="245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45"/>
    </row>
    <row r="1414" spans="1:21">
      <c r="A1414" s="245" t="s">
        <v>3990</v>
      </c>
      <c r="B1414" s="245">
        <f t="shared" si="160"/>
        <v>12</v>
      </c>
      <c r="C1414" s="245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45"/>
    </row>
    <row r="1415" spans="1:21">
      <c r="A1415" s="245" t="s">
        <v>3990</v>
      </c>
      <c r="B1415" s="245">
        <f t="shared" si="160"/>
        <v>12</v>
      </c>
      <c r="C1415" s="245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45"/>
    </row>
    <row r="1416" spans="1:21">
      <c r="A1416" s="245" t="s">
        <v>3990</v>
      </c>
      <c r="B1416" s="245">
        <f t="shared" si="160"/>
        <v>12</v>
      </c>
      <c r="C1416" s="245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45"/>
    </row>
    <row r="1417" spans="1:21">
      <c r="A1417" s="245" t="s">
        <v>3990</v>
      </c>
      <c r="B1417" s="245">
        <f t="shared" si="160"/>
        <v>12</v>
      </c>
      <c r="C1417" s="245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45"/>
    </row>
    <row r="1418" spans="1:21">
      <c r="A1418" s="245" t="s">
        <v>3990</v>
      </c>
      <c r="B1418" s="245">
        <f t="shared" si="160"/>
        <v>12</v>
      </c>
      <c r="C1418" s="245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45"/>
    </row>
    <row r="1419" spans="1:21">
      <c r="A1419" s="245" t="s">
        <v>3990</v>
      </c>
      <c r="B1419" s="245">
        <f t="shared" si="160"/>
        <v>12</v>
      </c>
      <c r="C1419" s="245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45"/>
    </row>
    <row r="1420" spans="1:21">
      <c r="A1420" s="245" t="s">
        <v>3990</v>
      </c>
      <c r="B1420" s="245">
        <f t="shared" si="160"/>
        <v>12</v>
      </c>
      <c r="C1420" s="245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45"/>
    </row>
    <row r="1421" spans="1:21">
      <c r="A1421" s="245" t="s">
        <v>3990</v>
      </c>
      <c r="B1421" s="245">
        <f t="shared" si="160"/>
        <v>12</v>
      </c>
      <c r="C1421" s="245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45"/>
    </row>
    <row r="1422" spans="1:21">
      <c r="A1422" s="245" t="s">
        <v>3990</v>
      </c>
      <c r="B1422" s="245">
        <f t="shared" si="160"/>
        <v>12</v>
      </c>
      <c r="C1422" s="245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45"/>
    </row>
    <row r="1423" spans="1:21">
      <c r="A1423" s="245" t="s">
        <v>3990</v>
      </c>
      <c r="B1423" s="245">
        <f t="shared" si="160"/>
        <v>12</v>
      </c>
      <c r="C1423" s="245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45"/>
    </row>
    <row r="1424" spans="1:21">
      <c r="A1424" s="245" t="s">
        <v>3990</v>
      </c>
      <c r="B1424" s="245">
        <f t="shared" si="160"/>
        <v>12</v>
      </c>
      <c r="C1424" s="245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45"/>
    </row>
    <row r="1425" spans="1:21">
      <c r="A1425" s="245" t="s">
        <v>3990</v>
      </c>
      <c r="B1425" s="245">
        <f t="shared" si="160"/>
        <v>12</v>
      </c>
      <c r="C1425" s="245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45"/>
    </row>
    <row r="1426" spans="1:21">
      <c r="A1426" s="245" t="s">
        <v>3990</v>
      </c>
      <c r="B1426" s="245">
        <f t="shared" si="160"/>
        <v>12</v>
      </c>
      <c r="C1426" s="245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45"/>
    </row>
    <row r="1427" spans="1:21">
      <c r="A1427" s="245" t="s">
        <v>3990</v>
      </c>
      <c r="B1427" s="245">
        <f t="shared" si="160"/>
        <v>12</v>
      </c>
      <c r="C1427" s="245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45"/>
    </row>
    <row r="1428" spans="1:21">
      <c r="A1428" s="245" t="s">
        <v>3990</v>
      </c>
      <c r="B1428" s="245">
        <f t="shared" si="160"/>
        <v>12</v>
      </c>
      <c r="C1428" s="245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45"/>
    </row>
    <row r="1429" spans="1:21">
      <c r="A1429" s="245" t="s">
        <v>3990</v>
      </c>
      <c r="B1429" s="245">
        <f t="shared" si="160"/>
        <v>12</v>
      </c>
      <c r="C1429" s="245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45"/>
    </row>
    <row r="1430" spans="1:21">
      <c r="A1430" s="245" t="s">
        <v>3990</v>
      </c>
      <c r="B1430" s="245">
        <f t="shared" si="160"/>
        <v>12.7</v>
      </c>
      <c r="C1430" s="245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45"/>
    </row>
    <row r="1431" spans="1:21">
      <c r="A1431" s="245" t="s">
        <v>3990</v>
      </c>
      <c r="B1431" s="245">
        <f t="shared" si="160"/>
        <v>13</v>
      </c>
      <c r="C1431" s="245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45"/>
    </row>
    <row r="1432" spans="1:21">
      <c r="A1432" s="245" t="s">
        <v>3990</v>
      </c>
      <c r="B1432" s="245">
        <f t="shared" si="160"/>
        <v>13</v>
      </c>
      <c r="C1432" s="245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45"/>
    </row>
    <row r="1433" spans="1:21">
      <c r="A1433" s="245" t="s">
        <v>3990</v>
      </c>
      <c r="B1433" s="245">
        <f t="shared" si="160"/>
        <v>13</v>
      </c>
      <c r="C1433" s="245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45"/>
    </row>
    <row r="1434" spans="1:21">
      <c r="A1434" s="245" t="s">
        <v>3990</v>
      </c>
      <c r="B1434" s="245">
        <f t="shared" si="160"/>
        <v>13</v>
      </c>
      <c r="C1434" s="245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45"/>
    </row>
    <row r="1435" spans="1:21">
      <c r="A1435" s="245" t="s">
        <v>3990</v>
      </c>
      <c r="B1435" s="245">
        <f t="shared" si="160"/>
        <v>13</v>
      </c>
      <c r="C1435" s="245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45"/>
    </row>
    <row r="1436" spans="1:21">
      <c r="A1436" s="245" t="s">
        <v>3990</v>
      </c>
      <c r="B1436" s="245">
        <f t="shared" si="160"/>
        <v>13</v>
      </c>
      <c r="C1436" s="245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45"/>
    </row>
    <row r="1437" spans="1:21">
      <c r="A1437" s="245" t="s">
        <v>3990</v>
      </c>
      <c r="B1437" s="245">
        <f t="shared" si="160"/>
        <v>13</v>
      </c>
      <c r="C1437" s="245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45"/>
    </row>
    <row r="1438" spans="1:21">
      <c r="A1438" s="245" t="s">
        <v>3990</v>
      </c>
      <c r="B1438" s="245">
        <f t="shared" si="160"/>
        <v>13</v>
      </c>
      <c r="C1438" s="245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45"/>
    </row>
    <row r="1439" spans="1:21">
      <c r="A1439" s="245" t="s">
        <v>3990</v>
      </c>
      <c r="B1439" s="245">
        <f t="shared" si="160"/>
        <v>13</v>
      </c>
      <c r="C1439" s="245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45"/>
    </row>
    <row r="1440" spans="1:21">
      <c r="A1440" s="245" t="s">
        <v>3990</v>
      </c>
      <c r="B1440" s="245">
        <f t="shared" si="160"/>
        <v>13</v>
      </c>
      <c r="C1440" s="245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45"/>
    </row>
    <row r="1441" spans="1:21">
      <c r="A1441" s="245" t="s">
        <v>3990</v>
      </c>
      <c r="B1441" s="245">
        <f t="shared" si="160"/>
        <v>13</v>
      </c>
      <c r="C1441" s="245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45"/>
    </row>
    <row r="1442" spans="1:21">
      <c r="A1442" s="245" t="s">
        <v>3990</v>
      </c>
      <c r="B1442" s="245">
        <f t="shared" si="160"/>
        <v>13</v>
      </c>
      <c r="C1442" s="245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45"/>
    </row>
    <row r="1443" spans="1:21">
      <c r="A1443" s="245" t="s">
        <v>3990</v>
      </c>
      <c r="B1443" s="245">
        <f t="shared" si="160"/>
        <v>13</v>
      </c>
      <c r="C1443" s="245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45"/>
    </row>
    <row r="1444" spans="1:21">
      <c r="A1444" s="245" t="s">
        <v>3990</v>
      </c>
      <c r="B1444" s="245">
        <f t="shared" si="160"/>
        <v>13</v>
      </c>
      <c r="C1444" s="245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45"/>
    </row>
    <row r="1445" spans="1:21">
      <c r="A1445" s="245" t="s">
        <v>3990</v>
      </c>
      <c r="B1445" s="245">
        <f t="shared" si="160"/>
        <v>13</v>
      </c>
      <c r="C1445" s="245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45"/>
    </row>
    <row r="1446" spans="1:21">
      <c r="A1446" s="245" t="s">
        <v>3990</v>
      </c>
      <c r="B1446" s="245">
        <f t="shared" ref="B1446:B1509" si="166">SPLITME($E1446,0,"*","tube Ø")</f>
        <v>13.5</v>
      </c>
      <c r="C1446" s="245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45"/>
    </row>
    <row r="1447" spans="1:21">
      <c r="A1447" s="245" t="s">
        <v>3990</v>
      </c>
      <c r="B1447" s="245">
        <f t="shared" si="166"/>
        <v>13.5</v>
      </c>
      <c r="C1447" s="245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45"/>
    </row>
    <row r="1448" spans="1:21">
      <c r="A1448" s="245" t="s">
        <v>3990</v>
      </c>
      <c r="B1448" s="245">
        <f t="shared" si="166"/>
        <v>13.5</v>
      </c>
      <c r="C1448" s="245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45"/>
    </row>
    <row r="1449" spans="1:21">
      <c r="A1449" s="245" t="s">
        <v>3990</v>
      </c>
      <c r="B1449" s="245">
        <f t="shared" si="166"/>
        <v>13.5</v>
      </c>
      <c r="C1449" s="245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45"/>
    </row>
    <row r="1450" spans="1:21">
      <c r="A1450" s="245" t="s">
        <v>3990</v>
      </c>
      <c r="B1450" s="245">
        <f t="shared" si="166"/>
        <v>13.5</v>
      </c>
      <c r="C1450" s="245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45"/>
    </row>
    <row r="1451" spans="1:21">
      <c r="A1451" s="245" t="s">
        <v>3990</v>
      </c>
      <c r="B1451" s="245">
        <f t="shared" si="166"/>
        <v>14</v>
      </c>
      <c r="C1451" s="245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45"/>
    </row>
    <row r="1452" spans="1:21">
      <c r="A1452" s="245" t="s">
        <v>3990</v>
      </c>
      <c r="B1452" s="245">
        <f t="shared" si="166"/>
        <v>14</v>
      </c>
      <c r="C1452" s="245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45"/>
    </row>
    <row r="1453" spans="1:21">
      <c r="A1453" s="245" t="s">
        <v>3990</v>
      </c>
      <c r="B1453" s="245">
        <f t="shared" si="166"/>
        <v>14</v>
      </c>
      <c r="C1453" s="245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45"/>
    </row>
    <row r="1454" spans="1:21">
      <c r="A1454" s="245" t="s">
        <v>3990</v>
      </c>
      <c r="B1454" s="245">
        <f t="shared" si="166"/>
        <v>14</v>
      </c>
      <c r="C1454" s="245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45"/>
    </row>
    <row r="1455" spans="1:21">
      <c r="A1455" s="245" t="s">
        <v>3990</v>
      </c>
      <c r="B1455" s="245">
        <f t="shared" si="166"/>
        <v>14</v>
      </c>
      <c r="C1455" s="245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45"/>
    </row>
    <row r="1456" spans="1:21">
      <c r="A1456" s="245" t="s">
        <v>3990</v>
      </c>
      <c r="B1456" s="245">
        <f t="shared" si="166"/>
        <v>14</v>
      </c>
      <c r="C1456" s="245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45"/>
    </row>
    <row r="1457" spans="1:21">
      <c r="A1457" s="245" t="s">
        <v>3990</v>
      </c>
      <c r="B1457" s="245">
        <f t="shared" si="166"/>
        <v>14</v>
      </c>
      <c r="C1457" s="245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45"/>
    </row>
    <row r="1458" spans="1:21">
      <c r="A1458" s="245" t="s">
        <v>3990</v>
      </c>
      <c r="B1458" s="245">
        <f t="shared" si="166"/>
        <v>14</v>
      </c>
      <c r="C1458" s="245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45"/>
    </row>
    <row r="1459" spans="1:21">
      <c r="A1459" s="245" t="s">
        <v>3990</v>
      </c>
      <c r="B1459" s="245">
        <f t="shared" si="166"/>
        <v>14</v>
      </c>
      <c r="C1459" s="245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45"/>
    </row>
    <row r="1460" spans="1:21">
      <c r="A1460" s="245" t="s">
        <v>3990</v>
      </c>
      <c r="B1460" s="245">
        <f t="shared" si="166"/>
        <v>14</v>
      </c>
      <c r="C1460" s="245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45"/>
    </row>
    <row r="1461" spans="1:21">
      <c r="A1461" s="245" t="s">
        <v>3990</v>
      </c>
      <c r="B1461" s="245">
        <f t="shared" si="166"/>
        <v>14</v>
      </c>
      <c r="C1461" s="245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45"/>
    </row>
    <row r="1462" spans="1:21">
      <c r="A1462" s="245" t="s">
        <v>3990</v>
      </c>
      <c r="B1462" s="245">
        <f t="shared" si="166"/>
        <v>14</v>
      </c>
      <c r="C1462" s="245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45"/>
    </row>
    <row r="1463" spans="1:21">
      <c r="A1463" s="245" t="s">
        <v>3990</v>
      </c>
      <c r="B1463" s="245">
        <f t="shared" si="166"/>
        <v>14</v>
      </c>
      <c r="C1463" s="245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45"/>
    </row>
    <row r="1464" spans="1:21">
      <c r="A1464" s="245" t="s">
        <v>3990</v>
      </c>
      <c r="B1464" s="245">
        <f t="shared" si="166"/>
        <v>14</v>
      </c>
      <c r="C1464" s="245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45"/>
    </row>
    <row r="1465" spans="1:21">
      <c r="A1465" s="245" t="s">
        <v>3990</v>
      </c>
      <c r="B1465" s="245">
        <f t="shared" si="166"/>
        <v>14</v>
      </c>
      <c r="C1465" s="245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45"/>
    </row>
    <row r="1466" spans="1:21">
      <c r="A1466" s="245" t="s">
        <v>3990</v>
      </c>
      <c r="B1466" s="245">
        <f t="shared" si="166"/>
        <v>14</v>
      </c>
      <c r="C1466" s="245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45"/>
    </row>
    <row r="1467" spans="1:21">
      <c r="A1467" s="245" t="s">
        <v>3990</v>
      </c>
      <c r="B1467" s="245">
        <f t="shared" si="166"/>
        <v>14</v>
      </c>
      <c r="C1467" s="245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45"/>
    </row>
    <row r="1468" spans="1:21">
      <c r="A1468" s="245" t="s">
        <v>3990</v>
      </c>
      <c r="B1468" s="245">
        <f t="shared" si="166"/>
        <v>15</v>
      </c>
      <c r="C1468" s="245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45"/>
    </row>
    <row r="1469" spans="1:21">
      <c r="A1469" s="245" t="s">
        <v>3990</v>
      </c>
      <c r="B1469" s="245">
        <f t="shared" si="166"/>
        <v>15</v>
      </c>
      <c r="C1469" s="245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45"/>
    </row>
    <row r="1470" spans="1:21">
      <c r="A1470" s="245" t="s">
        <v>3990</v>
      </c>
      <c r="B1470" s="245">
        <f t="shared" si="166"/>
        <v>15</v>
      </c>
      <c r="C1470" s="245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45"/>
    </row>
    <row r="1471" spans="1:21">
      <c r="A1471" s="245" t="s">
        <v>3990</v>
      </c>
      <c r="B1471" s="245">
        <f t="shared" si="166"/>
        <v>15</v>
      </c>
      <c r="C1471" s="245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45"/>
    </row>
    <row r="1472" spans="1:21">
      <c r="A1472" s="245" t="s">
        <v>3990</v>
      </c>
      <c r="B1472" s="245">
        <f t="shared" si="166"/>
        <v>15</v>
      </c>
      <c r="C1472" s="245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45"/>
    </row>
    <row r="1473" spans="1:21">
      <c r="A1473" s="245" t="s">
        <v>3990</v>
      </c>
      <c r="B1473" s="245">
        <f t="shared" si="166"/>
        <v>15</v>
      </c>
      <c r="C1473" s="245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45"/>
    </row>
    <row r="1474" spans="1:21">
      <c r="A1474" s="245" t="s">
        <v>3990</v>
      </c>
      <c r="B1474" s="245">
        <f t="shared" si="166"/>
        <v>15</v>
      </c>
      <c r="C1474" s="245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45"/>
    </row>
    <row r="1475" spans="1:21">
      <c r="A1475" s="245" t="s">
        <v>3990</v>
      </c>
      <c r="B1475" s="245">
        <f t="shared" si="166"/>
        <v>15</v>
      </c>
      <c r="C1475" s="245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45"/>
    </row>
    <row r="1476" spans="1:21">
      <c r="A1476" s="245" t="s">
        <v>3990</v>
      </c>
      <c r="B1476" s="245">
        <f t="shared" si="166"/>
        <v>15</v>
      </c>
      <c r="C1476" s="245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45"/>
    </row>
    <row r="1477" spans="1:21">
      <c r="A1477" s="245" t="s">
        <v>3990</v>
      </c>
      <c r="B1477" s="245">
        <f t="shared" si="166"/>
        <v>15</v>
      </c>
      <c r="C1477" s="245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45"/>
    </row>
    <row r="1478" spans="1:21">
      <c r="A1478" s="245" t="s">
        <v>3990</v>
      </c>
      <c r="B1478" s="245">
        <f t="shared" si="166"/>
        <v>15</v>
      </c>
      <c r="C1478" s="245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45"/>
    </row>
    <row r="1479" spans="1:21">
      <c r="A1479" s="245" t="s">
        <v>3990</v>
      </c>
      <c r="B1479" s="245">
        <f t="shared" si="166"/>
        <v>15</v>
      </c>
      <c r="C1479" s="245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45"/>
    </row>
    <row r="1480" spans="1:21">
      <c r="A1480" s="245" t="s">
        <v>3990</v>
      </c>
      <c r="B1480" s="245">
        <f t="shared" si="166"/>
        <v>15</v>
      </c>
      <c r="C1480" s="245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45"/>
    </row>
    <row r="1481" spans="1:21">
      <c r="A1481" s="245" t="s">
        <v>3990</v>
      </c>
      <c r="B1481" s="245">
        <f t="shared" si="166"/>
        <v>15</v>
      </c>
      <c r="C1481" s="245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45"/>
    </row>
    <row r="1482" spans="1:21">
      <c r="A1482" s="245" t="s">
        <v>3990</v>
      </c>
      <c r="B1482" s="245">
        <f t="shared" si="166"/>
        <v>15</v>
      </c>
      <c r="C1482" s="245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45"/>
    </row>
    <row r="1483" spans="1:21">
      <c r="A1483" s="245" t="s">
        <v>3990</v>
      </c>
      <c r="B1483" s="245">
        <f t="shared" si="166"/>
        <v>15</v>
      </c>
      <c r="C1483" s="245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45"/>
    </row>
    <row r="1484" spans="1:21">
      <c r="A1484" s="245" t="s">
        <v>3990</v>
      </c>
      <c r="B1484" s="245">
        <f t="shared" si="166"/>
        <v>15</v>
      </c>
      <c r="C1484" s="245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45"/>
    </row>
    <row r="1485" spans="1:21">
      <c r="A1485" s="245" t="s">
        <v>3990</v>
      </c>
      <c r="B1485" s="245">
        <f t="shared" si="166"/>
        <v>15</v>
      </c>
      <c r="C1485" s="245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45"/>
    </row>
    <row r="1486" spans="1:21">
      <c r="A1486" s="245" t="s">
        <v>3990</v>
      </c>
      <c r="B1486" s="245">
        <f t="shared" si="166"/>
        <v>15</v>
      </c>
      <c r="C1486" s="245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45"/>
    </row>
    <row r="1487" spans="1:21">
      <c r="A1487" s="245" t="s">
        <v>3990</v>
      </c>
      <c r="B1487" s="245">
        <f t="shared" si="166"/>
        <v>15</v>
      </c>
      <c r="C1487" s="245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45"/>
    </row>
    <row r="1488" spans="1:21">
      <c r="A1488" s="245" t="s">
        <v>3990</v>
      </c>
      <c r="B1488" s="245">
        <f t="shared" si="166"/>
        <v>15</v>
      </c>
      <c r="C1488" s="245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45"/>
    </row>
    <row r="1489" spans="1:21">
      <c r="A1489" s="245" t="s">
        <v>3990</v>
      </c>
      <c r="B1489" s="245">
        <f t="shared" si="166"/>
        <v>15.9</v>
      </c>
      <c r="C1489" s="245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45"/>
    </row>
    <row r="1490" spans="1:21">
      <c r="A1490" s="245" t="s">
        <v>3990</v>
      </c>
      <c r="B1490" s="245">
        <f t="shared" si="166"/>
        <v>16</v>
      </c>
      <c r="C1490" s="245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45"/>
    </row>
    <row r="1491" spans="1:21">
      <c r="A1491" s="245" t="s">
        <v>3990</v>
      </c>
      <c r="B1491" s="245">
        <f t="shared" si="166"/>
        <v>16</v>
      </c>
      <c r="C1491" s="245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45"/>
    </row>
    <row r="1492" spans="1:21">
      <c r="A1492" s="245" t="s">
        <v>3990</v>
      </c>
      <c r="B1492" s="245">
        <f t="shared" si="166"/>
        <v>16</v>
      </c>
      <c r="C1492" s="245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45"/>
    </row>
    <row r="1493" spans="1:21">
      <c r="A1493" s="245" t="s">
        <v>3990</v>
      </c>
      <c r="B1493" s="245">
        <f t="shared" si="166"/>
        <v>16</v>
      </c>
      <c r="C1493" s="245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45"/>
    </row>
    <row r="1494" spans="1:21">
      <c r="A1494" s="245" t="s">
        <v>3990</v>
      </c>
      <c r="B1494" s="245">
        <f t="shared" si="166"/>
        <v>16</v>
      </c>
      <c r="C1494" s="245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45"/>
    </row>
    <row r="1495" spans="1:21">
      <c r="A1495" s="245" t="s">
        <v>3990</v>
      </c>
      <c r="B1495" s="245">
        <f t="shared" si="166"/>
        <v>16</v>
      </c>
      <c r="C1495" s="245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45"/>
    </row>
    <row r="1496" spans="1:21">
      <c r="A1496" s="245" t="s">
        <v>3990</v>
      </c>
      <c r="B1496" s="245">
        <f t="shared" si="166"/>
        <v>16</v>
      </c>
      <c r="C1496" s="245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45"/>
    </row>
    <row r="1497" spans="1:21">
      <c r="A1497" s="245" t="s">
        <v>3990</v>
      </c>
      <c r="B1497" s="245">
        <f t="shared" si="166"/>
        <v>16</v>
      </c>
      <c r="C1497" s="245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45"/>
    </row>
    <row r="1498" spans="1:21">
      <c r="A1498" s="245" t="s">
        <v>3990</v>
      </c>
      <c r="B1498" s="245">
        <f t="shared" si="166"/>
        <v>16</v>
      </c>
      <c r="C1498" s="245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45"/>
    </row>
    <row r="1499" spans="1:21">
      <c r="A1499" s="245" t="s">
        <v>3990</v>
      </c>
      <c r="B1499" s="245">
        <f t="shared" si="166"/>
        <v>16</v>
      </c>
      <c r="C1499" s="245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45"/>
    </row>
    <row r="1500" spans="1:21">
      <c r="A1500" s="245" t="s">
        <v>3990</v>
      </c>
      <c r="B1500" s="245">
        <f t="shared" si="166"/>
        <v>16</v>
      </c>
      <c r="C1500" s="245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45"/>
    </row>
    <row r="1501" spans="1:21">
      <c r="A1501" s="245" t="s">
        <v>3990</v>
      </c>
      <c r="B1501" s="245">
        <f t="shared" si="166"/>
        <v>16</v>
      </c>
      <c r="C1501" s="245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45"/>
    </row>
    <row r="1502" spans="1:21">
      <c r="A1502" s="245" t="s">
        <v>3990</v>
      </c>
      <c r="B1502" s="245">
        <f t="shared" si="166"/>
        <v>16</v>
      </c>
      <c r="C1502" s="245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45"/>
    </row>
    <row r="1503" spans="1:21">
      <c r="A1503" s="245" t="s">
        <v>3990</v>
      </c>
      <c r="B1503" s="245">
        <f t="shared" si="166"/>
        <v>16</v>
      </c>
      <c r="C1503" s="245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45"/>
    </row>
    <row r="1504" spans="1:21">
      <c r="A1504" s="245" t="s">
        <v>3990</v>
      </c>
      <c r="B1504" s="245">
        <f t="shared" si="166"/>
        <v>16</v>
      </c>
      <c r="C1504" s="245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45"/>
    </row>
    <row r="1505" spans="1:21">
      <c r="A1505" s="245" t="s">
        <v>3990</v>
      </c>
      <c r="B1505" s="245">
        <f t="shared" si="166"/>
        <v>16</v>
      </c>
      <c r="C1505" s="245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45"/>
    </row>
    <row r="1506" spans="1:21">
      <c r="A1506" s="245" t="s">
        <v>3990</v>
      </c>
      <c r="B1506" s="245">
        <f t="shared" si="166"/>
        <v>16</v>
      </c>
      <c r="C1506" s="245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45"/>
    </row>
    <row r="1507" spans="1:21">
      <c r="A1507" s="245" t="s">
        <v>3990</v>
      </c>
      <c r="B1507" s="245">
        <f t="shared" si="166"/>
        <v>16</v>
      </c>
      <c r="C1507" s="245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45"/>
    </row>
    <row r="1508" spans="1:21">
      <c r="A1508" s="245" t="s">
        <v>3990</v>
      </c>
      <c r="B1508" s="245">
        <f t="shared" si="166"/>
        <v>16</v>
      </c>
      <c r="C1508" s="245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45"/>
    </row>
    <row r="1509" spans="1:21">
      <c r="A1509" s="245" t="s">
        <v>3990</v>
      </c>
      <c r="B1509" s="245">
        <f t="shared" si="166"/>
        <v>16</v>
      </c>
      <c r="C1509" s="245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45"/>
    </row>
    <row r="1510" spans="1:21">
      <c r="A1510" s="245" t="s">
        <v>3990</v>
      </c>
      <c r="B1510" s="245">
        <f t="shared" ref="B1510:B1573" si="172">SPLITME($E1510,0,"*","tube Ø")</f>
        <v>16</v>
      </c>
      <c r="C1510" s="245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45"/>
    </row>
    <row r="1511" spans="1:21">
      <c r="A1511" s="245" t="s">
        <v>3990</v>
      </c>
      <c r="B1511" s="245">
        <f t="shared" si="172"/>
        <v>17</v>
      </c>
      <c r="C1511" s="245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45"/>
    </row>
    <row r="1512" spans="1:21">
      <c r="A1512" s="245" t="s">
        <v>3990</v>
      </c>
      <c r="B1512" s="245">
        <f t="shared" si="172"/>
        <v>17</v>
      </c>
      <c r="C1512" s="245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45"/>
    </row>
    <row r="1513" spans="1:21">
      <c r="A1513" s="245" t="s">
        <v>3990</v>
      </c>
      <c r="B1513" s="245">
        <f t="shared" si="172"/>
        <v>17</v>
      </c>
      <c r="C1513" s="245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45"/>
    </row>
    <row r="1514" spans="1:21">
      <c r="A1514" s="245" t="s">
        <v>3990</v>
      </c>
      <c r="B1514" s="245">
        <f t="shared" si="172"/>
        <v>17</v>
      </c>
      <c r="C1514" s="245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45"/>
    </row>
    <row r="1515" spans="1:21">
      <c r="A1515" s="245" t="s">
        <v>3990</v>
      </c>
      <c r="B1515" s="245">
        <f t="shared" si="172"/>
        <v>17</v>
      </c>
      <c r="C1515" s="245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45"/>
    </row>
    <row r="1516" spans="1:21">
      <c r="A1516" s="245" t="s">
        <v>3990</v>
      </c>
      <c r="B1516" s="245">
        <f t="shared" si="172"/>
        <v>17</v>
      </c>
      <c r="C1516" s="245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45"/>
    </row>
    <row r="1517" spans="1:21">
      <c r="A1517" s="245" t="s">
        <v>3990</v>
      </c>
      <c r="B1517" s="245">
        <f t="shared" si="172"/>
        <v>17</v>
      </c>
      <c r="C1517" s="245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45"/>
    </row>
    <row r="1518" spans="1:21">
      <c r="A1518" s="245" t="s">
        <v>3990</v>
      </c>
      <c r="B1518" s="245">
        <f t="shared" si="172"/>
        <v>17</v>
      </c>
      <c r="C1518" s="245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45"/>
    </row>
    <row r="1519" spans="1:21">
      <c r="A1519" s="245" t="s">
        <v>3990</v>
      </c>
      <c r="B1519" s="245">
        <f t="shared" si="172"/>
        <v>17</v>
      </c>
      <c r="C1519" s="245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45"/>
    </row>
    <row r="1520" spans="1:21">
      <c r="A1520" s="245" t="s">
        <v>3990</v>
      </c>
      <c r="B1520" s="245">
        <f t="shared" si="172"/>
        <v>17</v>
      </c>
      <c r="C1520" s="245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45"/>
    </row>
    <row r="1521" spans="1:21">
      <c r="A1521" s="245" t="s">
        <v>3990</v>
      </c>
      <c r="B1521" s="245">
        <f t="shared" si="172"/>
        <v>17</v>
      </c>
      <c r="C1521" s="245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45"/>
    </row>
    <row r="1522" spans="1:21">
      <c r="A1522" s="245" t="s">
        <v>3990</v>
      </c>
      <c r="B1522" s="245">
        <f t="shared" si="172"/>
        <v>17</v>
      </c>
      <c r="C1522" s="245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45"/>
    </row>
    <row r="1523" spans="1:21">
      <c r="A1523" s="245" t="s">
        <v>3990</v>
      </c>
      <c r="B1523" s="245">
        <f t="shared" si="172"/>
        <v>17</v>
      </c>
      <c r="C1523" s="245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45"/>
    </row>
    <row r="1524" spans="1:21">
      <c r="A1524" s="245" t="s">
        <v>3990</v>
      </c>
      <c r="B1524" s="245">
        <f t="shared" si="172"/>
        <v>17</v>
      </c>
      <c r="C1524" s="245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45"/>
    </row>
    <row r="1525" spans="1:21">
      <c r="A1525" s="245" t="s">
        <v>3990</v>
      </c>
      <c r="B1525" s="245">
        <f t="shared" si="172"/>
        <v>17</v>
      </c>
      <c r="C1525" s="245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45"/>
    </row>
    <row r="1526" spans="1:21">
      <c r="A1526" s="245" t="s">
        <v>3990</v>
      </c>
      <c r="B1526" s="245">
        <f t="shared" si="172"/>
        <v>17</v>
      </c>
      <c r="C1526" s="245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45"/>
    </row>
    <row r="1527" spans="1:21">
      <c r="A1527" s="245" t="s">
        <v>3990</v>
      </c>
      <c r="B1527" s="245">
        <f t="shared" si="172"/>
        <v>17.2</v>
      </c>
      <c r="C1527" s="245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45"/>
    </row>
    <row r="1528" spans="1:21">
      <c r="A1528" s="245" t="s">
        <v>3990</v>
      </c>
      <c r="B1528" s="245">
        <f t="shared" si="172"/>
        <v>17.2</v>
      </c>
      <c r="C1528" s="245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45"/>
    </row>
    <row r="1529" spans="1:21">
      <c r="A1529" s="245" t="s">
        <v>3990</v>
      </c>
      <c r="B1529" s="245">
        <f t="shared" si="172"/>
        <v>17.2</v>
      </c>
      <c r="C1529" s="245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45"/>
    </row>
    <row r="1530" spans="1:21">
      <c r="A1530" s="245" t="s">
        <v>3990</v>
      </c>
      <c r="B1530" s="245">
        <f t="shared" si="172"/>
        <v>17.2</v>
      </c>
      <c r="C1530" s="245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45"/>
    </row>
    <row r="1531" spans="1:21">
      <c r="A1531" s="245" t="s">
        <v>3990</v>
      </c>
      <c r="B1531" s="245">
        <f t="shared" si="172"/>
        <v>17.2</v>
      </c>
      <c r="C1531" s="245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45"/>
    </row>
    <row r="1532" spans="1:21">
      <c r="A1532" s="245" t="s">
        <v>3990</v>
      </c>
      <c r="B1532" s="245">
        <f t="shared" si="172"/>
        <v>17.2</v>
      </c>
      <c r="C1532" s="245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45"/>
    </row>
    <row r="1533" spans="1:21">
      <c r="A1533" s="245" t="s">
        <v>3990</v>
      </c>
      <c r="B1533" s="245">
        <f t="shared" si="172"/>
        <v>17.2</v>
      </c>
      <c r="C1533" s="245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45"/>
    </row>
    <row r="1534" spans="1:21">
      <c r="A1534" s="245" t="s">
        <v>3990</v>
      </c>
      <c r="B1534" s="245">
        <f t="shared" si="172"/>
        <v>18</v>
      </c>
      <c r="C1534" s="245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45"/>
    </row>
    <row r="1535" spans="1:21">
      <c r="A1535" s="245" t="s">
        <v>3990</v>
      </c>
      <c r="B1535" s="245">
        <f t="shared" si="172"/>
        <v>18</v>
      </c>
      <c r="C1535" s="245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45"/>
    </row>
    <row r="1536" spans="1:21">
      <c r="A1536" s="245" t="s">
        <v>3990</v>
      </c>
      <c r="B1536" s="245">
        <f t="shared" si="172"/>
        <v>18</v>
      </c>
      <c r="C1536" s="245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45"/>
    </row>
    <row r="1537" spans="1:21">
      <c r="A1537" s="245" t="s">
        <v>3990</v>
      </c>
      <c r="B1537" s="245">
        <f t="shared" si="172"/>
        <v>18</v>
      </c>
      <c r="C1537" s="245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45"/>
    </row>
    <row r="1538" spans="1:21">
      <c r="A1538" s="245" t="s">
        <v>3990</v>
      </c>
      <c r="B1538" s="245">
        <f t="shared" si="172"/>
        <v>18</v>
      </c>
      <c r="C1538" s="245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45"/>
    </row>
    <row r="1539" spans="1:21">
      <c r="A1539" s="245" t="s">
        <v>3990</v>
      </c>
      <c r="B1539" s="245">
        <f t="shared" si="172"/>
        <v>18</v>
      </c>
      <c r="C1539" s="245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45"/>
    </row>
    <row r="1540" spans="1:21">
      <c r="A1540" s="245" t="s">
        <v>3990</v>
      </c>
      <c r="B1540" s="245">
        <f t="shared" si="172"/>
        <v>18</v>
      </c>
      <c r="C1540" s="245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45"/>
    </row>
    <row r="1541" spans="1:21">
      <c r="A1541" s="245" t="s">
        <v>3990</v>
      </c>
      <c r="B1541" s="245">
        <f t="shared" si="172"/>
        <v>18</v>
      </c>
      <c r="C1541" s="245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45"/>
    </row>
    <row r="1542" spans="1:21">
      <c r="A1542" s="245" t="s">
        <v>3990</v>
      </c>
      <c r="B1542" s="245">
        <f t="shared" si="172"/>
        <v>18</v>
      </c>
      <c r="C1542" s="245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45"/>
    </row>
    <row r="1543" spans="1:21">
      <c r="A1543" s="245" t="s">
        <v>3990</v>
      </c>
      <c r="B1543" s="245">
        <f t="shared" si="172"/>
        <v>18</v>
      </c>
      <c r="C1543" s="245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45"/>
    </row>
    <row r="1544" spans="1:21">
      <c r="A1544" s="245" t="s">
        <v>3990</v>
      </c>
      <c r="B1544" s="245">
        <f t="shared" si="172"/>
        <v>18</v>
      </c>
      <c r="C1544" s="245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45"/>
    </row>
    <row r="1545" spans="1:21">
      <c r="A1545" s="245" t="s">
        <v>3990</v>
      </c>
      <c r="B1545" s="245">
        <f t="shared" si="172"/>
        <v>18</v>
      </c>
      <c r="C1545" s="245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45"/>
    </row>
    <row r="1546" spans="1:21">
      <c r="A1546" s="245" t="s">
        <v>3990</v>
      </c>
      <c r="B1546" s="245">
        <f t="shared" si="172"/>
        <v>18</v>
      </c>
      <c r="C1546" s="245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45"/>
    </row>
    <row r="1547" spans="1:21">
      <c r="A1547" s="245" t="s">
        <v>3990</v>
      </c>
      <c r="B1547" s="245">
        <f t="shared" si="172"/>
        <v>18</v>
      </c>
      <c r="C1547" s="245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45"/>
    </row>
    <row r="1548" spans="1:21">
      <c r="A1548" s="245" t="s">
        <v>3990</v>
      </c>
      <c r="B1548" s="245">
        <f t="shared" si="172"/>
        <v>18</v>
      </c>
      <c r="C1548" s="245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45"/>
    </row>
    <row r="1549" spans="1:21">
      <c r="A1549" s="245" t="s">
        <v>3990</v>
      </c>
      <c r="B1549" s="245">
        <f t="shared" si="172"/>
        <v>18</v>
      </c>
      <c r="C1549" s="245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45"/>
    </row>
    <row r="1550" spans="1:21">
      <c r="A1550" s="245" t="s">
        <v>3990</v>
      </c>
      <c r="B1550" s="245">
        <f t="shared" si="172"/>
        <v>18</v>
      </c>
      <c r="C1550" s="245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45"/>
    </row>
    <row r="1551" spans="1:21">
      <c r="A1551" s="245" t="s">
        <v>3990</v>
      </c>
      <c r="B1551" s="245">
        <f t="shared" si="172"/>
        <v>18</v>
      </c>
      <c r="C1551" s="245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45"/>
    </row>
    <row r="1552" spans="1:21">
      <c r="A1552" s="245" t="s">
        <v>3990</v>
      </c>
      <c r="B1552" s="245">
        <f t="shared" si="172"/>
        <v>18</v>
      </c>
      <c r="C1552" s="245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45"/>
    </row>
    <row r="1553" spans="1:21">
      <c r="A1553" s="245" t="s">
        <v>3990</v>
      </c>
      <c r="B1553" s="245">
        <f t="shared" si="172"/>
        <v>18</v>
      </c>
      <c r="C1553" s="245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45"/>
    </row>
    <row r="1554" spans="1:21">
      <c r="A1554" s="245" t="s">
        <v>3990</v>
      </c>
      <c r="B1554" s="245">
        <f t="shared" si="172"/>
        <v>18</v>
      </c>
      <c r="C1554" s="245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45"/>
    </row>
    <row r="1555" spans="1:21">
      <c r="A1555" s="245" t="s">
        <v>3990</v>
      </c>
      <c r="B1555" s="245">
        <f t="shared" si="172"/>
        <v>18</v>
      </c>
      <c r="C1555" s="245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45"/>
    </row>
    <row r="1556" spans="1:21">
      <c r="A1556" s="245" t="s">
        <v>3990</v>
      </c>
      <c r="B1556" s="245">
        <f t="shared" si="172"/>
        <v>18</v>
      </c>
      <c r="C1556" s="245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45"/>
    </row>
    <row r="1557" spans="1:21">
      <c r="A1557" s="245" t="s">
        <v>3990</v>
      </c>
      <c r="B1557" s="245">
        <f t="shared" si="172"/>
        <v>19</v>
      </c>
      <c r="C1557" s="245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45"/>
    </row>
    <row r="1558" spans="1:21">
      <c r="A1558" s="245" t="s">
        <v>3990</v>
      </c>
      <c r="B1558" s="245">
        <f t="shared" si="172"/>
        <v>19</v>
      </c>
      <c r="C1558" s="245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45"/>
    </row>
    <row r="1559" spans="1:21">
      <c r="A1559" s="245" t="s">
        <v>3990</v>
      </c>
      <c r="B1559" s="245">
        <f t="shared" si="172"/>
        <v>19</v>
      </c>
      <c r="C1559" s="245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45"/>
    </row>
    <row r="1560" spans="1:21">
      <c r="A1560" s="245" t="s">
        <v>3990</v>
      </c>
      <c r="B1560" s="245">
        <f t="shared" si="172"/>
        <v>19</v>
      </c>
      <c r="C1560" s="245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45"/>
    </row>
    <row r="1561" spans="1:21">
      <c r="A1561" s="245" t="s">
        <v>3990</v>
      </c>
      <c r="B1561" s="245">
        <f t="shared" si="172"/>
        <v>19</v>
      </c>
      <c r="C1561" s="245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45"/>
    </row>
    <row r="1562" spans="1:21">
      <c r="A1562" s="245" t="s">
        <v>3990</v>
      </c>
      <c r="B1562" s="245">
        <f t="shared" si="172"/>
        <v>19</v>
      </c>
      <c r="C1562" s="245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45"/>
    </row>
    <row r="1563" spans="1:21">
      <c r="A1563" s="245" t="s">
        <v>3990</v>
      </c>
      <c r="B1563" s="245">
        <f t="shared" si="172"/>
        <v>19</v>
      </c>
      <c r="C1563" s="245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45"/>
    </row>
    <row r="1564" spans="1:21">
      <c r="A1564" s="245" t="s">
        <v>3990</v>
      </c>
      <c r="B1564" s="245">
        <f t="shared" si="172"/>
        <v>19</v>
      </c>
      <c r="C1564" s="245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45"/>
    </row>
    <row r="1565" spans="1:21">
      <c r="A1565" s="245" t="s">
        <v>3990</v>
      </c>
      <c r="B1565" s="245">
        <f t="shared" si="172"/>
        <v>19</v>
      </c>
      <c r="C1565" s="245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45"/>
    </row>
    <row r="1566" spans="1:21">
      <c r="A1566" s="245" t="s">
        <v>3990</v>
      </c>
      <c r="B1566" s="245">
        <f t="shared" si="172"/>
        <v>19</v>
      </c>
      <c r="C1566" s="245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45"/>
    </row>
    <row r="1567" spans="1:21">
      <c r="A1567" s="245" t="s">
        <v>3990</v>
      </c>
      <c r="B1567" s="245">
        <f t="shared" si="172"/>
        <v>19</v>
      </c>
      <c r="C1567" s="245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45"/>
    </row>
    <row r="1568" spans="1:21">
      <c r="A1568" s="245" t="s">
        <v>3990</v>
      </c>
      <c r="B1568" s="245">
        <f t="shared" si="172"/>
        <v>19</v>
      </c>
      <c r="C1568" s="245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45"/>
    </row>
    <row r="1569" spans="1:21">
      <c r="A1569" s="245" t="s">
        <v>3990</v>
      </c>
      <c r="B1569" s="245">
        <f t="shared" si="172"/>
        <v>19</v>
      </c>
      <c r="C1569" s="245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45"/>
    </row>
    <row r="1570" spans="1:21">
      <c r="A1570" s="245" t="s">
        <v>3990</v>
      </c>
      <c r="B1570" s="245">
        <f t="shared" si="172"/>
        <v>19</v>
      </c>
      <c r="C1570" s="245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45"/>
    </row>
    <row r="1571" spans="1:21">
      <c r="A1571" s="245" t="s">
        <v>3990</v>
      </c>
      <c r="B1571" s="245">
        <f t="shared" si="172"/>
        <v>19</v>
      </c>
      <c r="C1571" s="245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45"/>
    </row>
    <row r="1572" spans="1:21">
      <c r="A1572" s="245" t="s">
        <v>3990</v>
      </c>
      <c r="B1572" s="245">
        <f t="shared" si="172"/>
        <v>19</v>
      </c>
      <c r="C1572" s="245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45"/>
    </row>
    <row r="1573" spans="1:21">
      <c r="A1573" s="245" t="s">
        <v>3990</v>
      </c>
      <c r="B1573" s="245">
        <f t="shared" si="172"/>
        <v>19</v>
      </c>
      <c r="C1573" s="245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45"/>
    </row>
    <row r="1574" spans="1:21">
      <c r="A1574" s="245" t="s">
        <v>3990</v>
      </c>
      <c r="B1574" s="245">
        <f t="shared" ref="B1574:B1637" si="178">SPLITME($E1574,0,"*","tube Ø")</f>
        <v>19</v>
      </c>
      <c r="C1574" s="245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45"/>
    </row>
    <row r="1575" spans="1:21">
      <c r="A1575" s="245" t="s">
        <v>3990</v>
      </c>
      <c r="B1575" s="245">
        <f t="shared" si="178"/>
        <v>20</v>
      </c>
      <c r="C1575" s="245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45"/>
    </row>
    <row r="1576" spans="1:21">
      <c r="A1576" s="245" t="s">
        <v>3990</v>
      </c>
      <c r="B1576" s="245">
        <f t="shared" si="178"/>
        <v>20</v>
      </c>
      <c r="C1576" s="245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45"/>
    </row>
    <row r="1577" spans="1:21">
      <c r="A1577" s="245" t="s">
        <v>3990</v>
      </c>
      <c r="B1577" s="245">
        <f t="shared" si="178"/>
        <v>20</v>
      </c>
      <c r="C1577" s="245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45"/>
    </row>
    <row r="1578" spans="1:21">
      <c r="A1578" s="245" t="s">
        <v>3990</v>
      </c>
      <c r="B1578" s="245">
        <f t="shared" si="178"/>
        <v>20</v>
      </c>
      <c r="C1578" s="245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45"/>
    </row>
    <row r="1579" spans="1:21">
      <c r="A1579" s="245" t="s">
        <v>3990</v>
      </c>
      <c r="B1579" s="245">
        <f t="shared" si="178"/>
        <v>20</v>
      </c>
      <c r="C1579" s="245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45"/>
    </row>
    <row r="1580" spans="1:21">
      <c r="A1580" s="245" t="s">
        <v>3990</v>
      </c>
      <c r="B1580" s="245">
        <f t="shared" si="178"/>
        <v>20</v>
      </c>
      <c r="C1580" s="245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45"/>
    </row>
    <row r="1581" spans="1:21">
      <c r="A1581" s="245" t="s">
        <v>3990</v>
      </c>
      <c r="B1581" s="245">
        <f t="shared" si="178"/>
        <v>20</v>
      </c>
      <c r="C1581" s="245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45"/>
    </row>
    <row r="1582" spans="1:21">
      <c r="A1582" s="245" t="s">
        <v>3990</v>
      </c>
      <c r="B1582" s="245">
        <f t="shared" si="178"/>
        <v>20</v>
      </c>
      <c r="C1582" s="245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45"/>
    </row>
    <row r="1583" spans="1:21">
      <c r="A1583" s="245" t="s">
        <v>3990</v>
      </c>
      <c r="B1583" s="245">
        <f t="shared" si="178"/>
        <v>20</v>
      </c>
      <c r="C1583" s="245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45"/>
    </row>
    <row r="1584" spans="1:21">
      <c r="A1584" s="245" t="s">
        <v>3990</v>
      </c>
      <c r="B1584" s="245">
        <f t="shared" si="178"/>
        <v>20</v>
      </c>
      <c r="C1584" s="245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45"/>
    </row>
    <row r="1585" spans="1:21">
      <c r="A1585" s="245" t="s">
        <v>3990</v>
      </c>
      <c r="B1585" s="245">
        <f t="shared" si="178"/>
        <v>20</v>
      </c>
      <c r="C1585" s="245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45"/>
    </row>
    <row r="1586" spans="1:21">
      <c r="A1586" s="245" t="s">
        <v>3990</v>
      </c>
      <c r="B1586" s="245">
        <f t="shared" si="178"/>
        <v>20</v>
      </c>
      <c r="C1586" s="245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45"/>
    </row>
    <row r="1587" spans="1:21">
      <c r="A1587" s="245" t="s">
        <v>3990</v>
      </c>
      <c r="B1587" s="245">
        <f t="shared" si="178"/>
        <v>20</v>
      </c>
      <c r="C1587" s="245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45"/>
    </row>
    <row r="1588" spans="1:21">
      <c r="A1588" s="245" t="s">
        <v>3990</v>
      </c>
      <c r="B1588" s="245">
        <f t="shared" si="178"/>
        <v>20</v>
      </c>
      <c r="C1588" s="245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45"/>
    </row>
    <row r="1589" spans="1:21">
      <c r="A1589" s="245" t="s">
        <v>3990</v>
      </c>
      <c r="B1589" s="245">
        <f t="shared" si="178"/>
        <v>20</v>
      </c>
      <c r="C1589" s="245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45"/>
    </row>
    <row r="1590" spans="1:21">
      <c r="A1590" s="245" t="s">
        <v>3990</v>
      </c>
      <c r="B1590" s="245">
        <f t="shared" si="178"/>
        <v>20</v>
      </c>
      <c r="C1590" s="245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45"/>
    </row>
    <row r="1591" spans="1:21">
      <c r="A1591" s="245" t="s">
        <v>3990</v>
      </c>
      <c r="B1591" s="245">
        <f t="shared" si="178"/>
        <v>20</v>
      </c>
      <c r="C1591" s="245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45"/>
    </row>
    <row r="1592" spans="1:21">
      <c r="A1592" s="245" t="s">
        <v>3990</v>
      </c>
      <c r="B1592" s="245">
        <f t="shared" si="178"/>
        <v>20</v>
      </c>
      <c r="C1592" s="245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45"/>
    </row>
    <row r="1593" spans="1:21">
      <c r="A1593" s="245" t="s">
        <v>3990</v>
      </c>
      <c r="B1593" s="245">
        <f t="shared" si="178"/>
        <v>20</v>
      </c>
      <c r="C1593" s="245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45"/>
    </row>
    <row r="1594" spans="1:21">
      <c r="A1594" s="245" t="s">
        <v>3990</v>
      </c>
      <c r="B1594" s="245">
        <f t="shared" si="178"/>
        <v>20</v>
      </c>
      <c r="C1594" s="245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45"/>
    </row>
    <row r="1595" spans="1:21">
      <c r="A1595" s="245" t="s">
        <v>3990</v>
      </c>
      <c r="B1595" s="245">
        <f t="shared" si="178"/>
        <v>20</v>
      </c>
      <c r="C1595" s="245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45"/>
    </row>
    <row r="1596" spans="1:21">
      <c r="A1596" s="245" t="s">
        <v>3990</v>
      </c>
      <c r="B1596" s="245">
        <f t="shared" si="178"/>
        <v>20</v>
      </c>
      <c r="C1596" s="245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45"/>
    </row>
    <row r="1597" spans="1:21">
      <c r="A1597" s="245" t="s">
        <v>3990</v>
      </c>
      <c r="B1597" s="245">
        <f t="shared" si="178"/>
        <v>20</v>
      </c>
      <c r="C1597" s="245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45"/>
    </row>
    <row r="1598" spans="1:21">
      <c r="A1598" s="245" t="s">
        <v>3990</v>
      </c>
      <c r="B1598" s="245">
        <f t="shared" si="178"/>
        <v>20</v>
      </c>
      <c r="C1598" s="245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45"/>
    </row>
    <row r="1599" spans="1:21">
      <c r="A1599" s="245" t="s">
        <v>3990</v>
      </c>
      <c r="B1599" s="245">
        <f t="shared" si="178"/>
        <v>20</v>
      </c>
      <c r="C1599" s="245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45"/>
    </row>
    <row r="1600" spans="1:21">
      <c r="A1600" s="245" t="s">
        <v>3990</v>
      </c>
      <c r="B1600" s="245">
        <f t="shared" si="178"/>
        <v>20</v>
      </c>
      <c r="C1600" s="245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45"/>
    </row>
    <row r="1601" spans="1:21">
      <c r="A1601" s="245" t="s">
        <v>3990</v>
      </c>
      <c r="B1601" s="245">
        <f t="shared" si="178"/>
        <v>20</v>
      </c>
      <c r="C1601" s="245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45"/>
    </row>
    <row r="1602" spans="1:21">
      <c r="A1602" s="245" t="s">
        <v>3990</v>
      </c>
      <c r="B1602" s="245">
        <f t="shared" si="178"/>
        <v>21</v>
      </c>
      <c r="C1602" s="245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45"/>
    </row>
    <row r="1603" spans="1:21">
      <c r="A1603" s="245" t="s">
        <v>3990</v>
      </c>
      <c r="B1603" s="245">
        <f t="shared" si="178"/>
        <v>21</v>
      </c>
      <c r="C1603" s="245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45"/>
    </row>
    <row r="1604" spans="1:21">
      <c r="A1604" s="245" t="s">
        <v>3990</v>
      </c>
      <c r="B1604" s="245">
        <f t="shared" si="178"/>
        <v>21</v>
      </c>
      <c r="C1604" s="245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45"/>
    </row>
    <row r="1605" spans="1:21">
      <c r="A1605" s="245" t="s">
        <v>3990</v>
      </c>
      <c r="B1605" s="245">
        <f t="shared" si="178"/>
        <v>21</v>
      </c>
      <c r="C1605" s="245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45"/>
    </row>
    <row r="1606" spans="1:21">
      <c r="A1606" s="245" t="s">
        <v>3990</v>
      </c>
      <c r="B1606" s="245">
        <f t="shared" si="178"/>
        <v>21</v>
      </c>
      <c r="C1606" s="245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45"/>
    </row>
    <row r="1607" spans="1:21">
      <c r="A1607" s="245" t="s">
        <v>3990</v>
      </c>
      <c r="B1607" s="245">
        <f t="shared" si="178"/>
        <v>21</v>
      </c>
      <c r="C1607" s="245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45"/>
    </row>
    <row r="1608" spans="1:21">
      <c r="A1608" s="245" t="s">
        <v>3990</v>
      </c>
      <c r="B1608" s="245">
        <f t="shared" si="178"/>
        <v>21</v>
      </c>
      <c r="C1608" s="245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45"/>
    </row>
    <row r="1609" spans="1:21">
      <c r="A1609" s="245" t="s">
        <v>3990</v>
      </c>
      <c r="B1609" s="245">
        <f t="shared" si="178"/>
        <v>21</v>
      </c>
      <c r="C1609" s="245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45"/>
    </row>
    <row r="1610" spans="1:21">
      <c r="A1610" s="245" t="s">
        <v>3990</v>
      </c>
      <c r="B1610" s="245">
        <f t="shared" si="178"/>
        <v>21</v>
      </c>
      <c r="C1610" s="245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45"/>
    </row>
    <row r="1611" spans="1:21">
      <c r="A1611" s="245" t="s">
        <v>3990</v>
      </c>
      <c r="B1611" s="245">
        <f t="shared" si="178"/>
        <v>21</v>
      </c>
      <c r="C1611" s="245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45"/>
    </row>
    <row r="1612" spans="1:21">
      <c r="A1612" s="245" t="s">
        <v>3990</v>
      </c>
      <c r="B1612" s="245">
        <f t="shared" si="178"/>
        <v>21</v>
      </c>
      <c r="C1612" s="245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45"/>
    </row>
    <row r="1613" spans="1:21">
      <c r="A1613" s="245" t="s">
        <v>3990</v>
      </c>
      <c r="B1613" s="245">
        <f t="shared" si="178"/>
        <v>21</v>
      </c>
      <c r="C1613" s="245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45"/>
    </row>
    <row r="1614" spans="1:21">
      <c r="A1614" s="245" t="s">
        <v>3990</v>
      </c>
      <c r="B1614" s="245">
        <f t="shared" si="178"/>
        <v>21.3</v>
      </c>
      <c r="C1614" s="245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45"/>
    </row>
    <row r="1615" spans="1:21">
      <c r="A1615" s="245" t="s">
        <v>3990</v>
      </c>
      <c r="B1615" s="245">
        <f t="shared" si="178"/>
        <v>21.3</v>
      </c>
      <c r="C1615" s="245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45"/>
    </row>
    <row r="1616" spans="1:21">
      <c r="A1616" s="245" t="s">
        <v>3990</v>
      </c>
      <c r="B1616" s="245">
        <f t="shared" si="178"/>
        <v>21.3</v>
      </c>
      <c r="C1616" s="245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45"/>
    </row>
    <row r="1617" spans="1:21">
      <c r="A1617" s="245" t="s">
        <v>3990</v>
      </c>
      <c r="B1617" s="245">
        <f t="shared" si="178"/>
        <v>21.3</v>
      </c>
      <c r="C1617" s="245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45"/>
    </row>
    <row r="1618" spans="1:21">
      <c r="A1618" s="245" t="s">
        <v>3990</v>
      </c>
      <c r="B1618" s="245">
        <f t="shared" si="178"/>
        <v>21.3</v>
      </c>
      <c r="C1618" s="245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45"/>
    </row>
    <row r="1619" spans="1:21">
      <c r="A1619" s="245" t="s">
        <v>3990</v>
      </c>
      <c r="B1619" s="245">
        <f t="shared" si="178"/>
        <v>21.3</v>
      </c>
      <c r="C1619" s="245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45"/>
    </row>
    <row r="1620" spans="1:21">
      <c r="A1620" s="245" t="s">
        <v>3990</v>
      </c>
      <c r="B1620" s="245">
        <f t="shared" si="178"/>
        <v>21.3</v>
      </c>
      <c r="C1620" s="245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45"/>
    </row>
    <row r="1621" spans="1:21">
      <c r="A1621" s="245" t="s">
        <v>3990</v>
      </c>
      <c r="B1621" s="245">
        <f t="shared" si="178"/>
        <v>21.3</v>
      </c>
      <c r="C1621" s="245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45"/>
    </row>
    <row r="1622" spans="1:21">
      <c r="A1622" s="245" t="s">
        <v>3990</v>
      </c>
      <c r="B1622" s="245">
        <f t="shared" si="178"/>
        <v>21.3</v>
      </c>
      <c r="C1622" s="245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45"/>
    </row>
    <row r="1623" spans="1:21">
      <c r="A1623" s="245" t="s">
        <v>3990</v>
      </c>
      <c r="B1623" s="245">
        <f t="shared" si="178"/>
        <v>21.3</v>
      </c>
      <c r="C1623" s="245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45"/>
    </row>
    <row r="1624" spans="1:21">
      <c r="A1624" s="245" t="s">
        <v>3990</v>
      </c>
      <c r="B1624" s="245">
        <f t="shared" si="178"/>
        <v>21.3</v>
      </c>
      <c r="C1624" s="245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45"/>
    </row>
    <row r="1625" spans="1:21">
      <c r="A1625" s="245" t="s">
        <v>3990</v>
      </c>
      <c r="B1625" s="245">
        <f t="shared" si="178"/>
        <v>22</v>
      </c>
      <c r="C1625" s="245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45"/>
    </row>
    <row r="1626" spans="1:21">
      <c r="A1626" s="245" t="s">
        <v>3990</v>
      </c>
      <c r="B1626" s="245">
        <f t="shared" si="178"/>
        <v>22</v>
      </c>
      <c r="C1626" s="245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45"/>
    </row>
    <row r="1627" spans="1:21">
      <c r="A1627" s="245" t="s">
        <v>3990</v>
      </c>
      <c r="B1627" s="245">
        <f t="shared" si="178"/>
        <v>22</v>
      </c>
      <c r="C1627" s="245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45"/>
    </row>
    <row r="1628" spans="1:21">
      <c r="A1628" s="245" t="s">
        <v>3990</v>
      </c>
      <c r="B1628" s="245">
        <f t="shared" si="178"/>
        <v>22</v>
      </c>
      <c r="C1628" s="245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45"/>
    </row>
    <row r="1629" spans="1:21">
      <c r="A1629" s="245" t="s">
        <v>3990</v>
      </c>
      <c r="B1629" s="245">
        <f t="shared" si="178"/>
        <v>22</v>
      </c>
      <c r="C1629" s="245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45"/>
    </row>
    <row r="1630" spans="1:21">
      <c r="A1630" s="245" t="s">
        <v>3990</v>
      </c>
      <c r="B1630" s="245">
        <f t="shared" si="178"/>
        <v>22</v>
      </c>
      <c r="C1630" s="245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45"/>
    </row>
    <row r="1631" spans="1:21">
      <c r="A1631" s="245" t="s">
        <v>3990</v>
      </c>
      <c r="B1631" s="245">
        <f t="shared" si="178"/>
        <v>22</v>
      </c>
      <c r="C1631" s="245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45"/>
    </row>
    <row r="1632" spans="1:21">
      <c r="A1632" s="245" t="s">
        <v>3990</v>
      </c>
      <c r="B1632" s="245">
        <f t="shared" si="178"/>
        <v>22</v>
      </c>
      <c r="C1632" s="245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45"/>
    </row>
    <row r="1633" spans="1:21">
      <c r="A1633" s="245" t="s">
        <v>3990</v>
      </c>
      <c r="B1633" s="245">
        <f t="shared" si="178"/>
        <v>22</v>
      </c>
      <c r="C1633" s="245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45"/>
    </row>
    <row r="1634" spans="1:21">
      <c r="A1634" s="245" t="s">
        <v>3990</v>
      </c>
      <c r="B1634" s="245">
        <f t="shared" si="178"/>
        <v>22</v>
      </c>
      <c r="C1634" s="245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45"/>
    </row>
    <row r="1635" spans="1:21">
      <c r="A1635" s="245" t="s">
        <v>3990</v>
      </c>
      <c r="B1635" s="245">
        <f t="shared" si="178"/>
        <v>22</v>
      </c>
      <c r="C1635" s="245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45"/>
    </row>
    <row r="1636" spans="1:21">
      <c r="A1636" s="245" t="s">
        <v>3990</v>
      </c>
      <c r="B1636" s="245">
        <f t="shared" si="178"/>
        <v>22</v>
      </c>
      <c r="C1636" s="245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45"/>
    </row>
    <row r="1637" spans="1:21">
      <c r="A1637" s="245" t="s">
        <v>3990</v>
      </c>
      <c r="B1637" s="245">
        <f t="shared" si="178"/>
        <v>22</v>
      </c>
      <c r="C1637" s="245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45"/>
    </row>
    <row r="1638" spans="1:21">
      <c r="A1638" s="245" t="s">
        <v>3990</v>
      </c>
      <c r="B1638" s="245">
        <f t="shared" ref="B1638:B1701" si="184">SPLITME($E1638,0,"*","tube Ø")</f>
        <v>22</v>
      </c>
      <c r="C1638" s="245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45"/>
    </row>
    <row r="1639" spans="1:21">
      <c r="A1639" s="245" t="s">
        <v>3990</v>
      </c>
      <c r="B1639" s="245">
        <f t="shared" si="184"/>
        <v>22</v>
      </c>
      <c r="C1639" s="245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45"/>
    </row>
    <row r="1640" spans="1:21">
      <c r="A1640" s="245" t="s">
        <v>3990</v>
      </c>
      <c r="B1640" s="245">
        <f t="shared" si="184"/>
        <v>22</v>
      </c>
      <c r="C1640" s="245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45"/>
    </row>
    <row r="1641" spans="1:21">
      <c r="A1641" s="245" t="s">
        <v>3990</v>
      </c>
      <c r="B1641" s="245">
        <f t="shared" si="184"/>
        <v>22</v>
      </c>
      <c r="C1641" s="245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45"/>
    </row>
    <row r="1642" spans="1:21">
      <c r="A1642" s="245" t="s">
        <v>3990</v>
      </c>
      <c r="B1642" s="245">
        <f t="shared" si="184"/>
        <v>22</v>
      </c>
      <c r="C1642" s="245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45"/>
    </row>
    <row r="1643" spans="1:21">
      <c r="A1643" s="245" t="s">
        <v>3990</v>
      </c>
      <c r="B1643" s="245">
        <f t="shared" si="184"/>
        <v>22</v>
      </c>
      <c r="C1643" s="245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45"/>
    </row>
    <row r="1644" spans="1:21">
      <c r="A1644" s="245" t="s">
        <v>3990</v>
      </c>
      <c r="B1644" s="245">
        <f t="shared" si="184"/>
        <v>22</v>
      </c>
      <c r="C1644" s="245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45"/>
    </row>
    <row r="1645" spans="1:21">
      <c r="A1645" s="245" t="s">
        <v>3990</v>
      </c>
      <c r="B1645" s="245">
        <f t="shared" si="184"/>
        <v>22</v>
      </c>
      <c r="C1645" s="245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45"/>
    </row>
    <row r="1646" spans="1:21">
      <c r="A1646" s="245" t="s">
        <v>3990</v>
      </c>
      <c r="B1646" s="245">
        <f t="shared" si="184"/>
        <v>22</v>
      </c>
      <c r="C1646" s="245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45"/>
    </row>
    <row r="1647" spans="1:21">
      <c r="A1647" s="245" t="s">
        <v>3990</v>
      </c>
      <c r="B1647" s="245">
        <f t="shared" si="184"/>
        <v>22</v>
      </c>
      <c r="C1647" s="245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45"/>
    </row>
    <row r="1648" spans="1:21">
      <c r="A1648" s="245" t="s">
        <v>3990</v>
      </c>
      <c r="B1648" s="245">
        <f t="shared" si="184"/>
        <v>22</v>
      </c>
      <c r="C1648" s="245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45"/>
    </row>
    <row r="1649" spans="1:21">
      <c r="A1649" s="245" t="s">
        <v>3990</v>
      </c>
      <c r="B1649" s="245">
        <f t="shared" si="184"/>
        <v>22</v>
      </c>
      <c r="C1649" s="245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45"/>
    </row>
    <row r="1650" spans="1:21">
      <c r="A1650" s="245" t="s">
        <v>3990</v>
      </c>
      <c r="B1650" s="245">
        <f t="shared" si="184"/>
        <v>22</v>
      </c>
      <c r="C1650" s="245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45"/>
    </row>
    <row r="1651" spans="1:21">
      <c r="A1651" s="245" t="s">
        <v>3990</v>
      </c>
      <c r="B1651" s="245">
        <f t="shared" si="184"/>
        <v>22</v>
      </c>
      <c r="C1651" s="245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45"/>
    </row>
    <row r="1652" spans="1:21">
      <c r="A1652" s="245" t="s">
        <v>3990</v>
      </c>
      <c r="B1652" s="245">
        <f t="shared" si="184"/>
        <v>23</v>
      </c>
      <c r="C1652" s="245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45"/>
    </row>
    <row r="1653" spans="1:21">
      <c r="A1653" s="245" t="s">
        <v>3990</v>
      </c>
      <c r="B1653" s="245">
        <f t="shared" si="184"/>
        <v>23</v>
      </c>
      <c r="C1653" s="245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45"/>
    </row>
    <row r="1654" spans="1:21">
      <c r="A1654" s="245" t="s">
        <v>3990</v>
      </c>
      <c r="B1654" s="245">
        <f t="shared" si="184"/>
        <v>23</v>
      </c>
      <c r="C1654" s="245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45"/>
    </row>
    <row r="1655" spans="1:21">
      <c r="A1655" s="245" t="s">
        <v>3990</v>
      </c>
      <c r="B1655" s="245">
        <f t="shared" si="184"/>
        <v>23</v>
      </c>
      <c r="C1655" s="245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45"/>
    </row>
    <row r="1656" spans="1:21">
      <c r="A1656" s="245" t="s">
        <v>3990</v>
      </c>
      <c r="B1656" s="245">
        <f t="shared" si="184"/>
        <v>23</v>
      </c>
      <c r="C1656" s="245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45"/>
    </row>
    <row r="1657" spans="1:21">
      <c r="A1657" s="245" t="s">
        <v>3990</v>
      </c>
      <c r="B1657" s="245">
        <f t="shared" si="184"/>
        <v>23</v>
      </c>
      <c r="C1657" s="245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45"/>
    </row>
    <row r="1658" spans="1:21">
      <c r="A1658" s="245" t="s">
        <v>3990</v>
      </c>
      <c r="B1658" s="245">
        <f t="shared" si="184"/>
        <v>23</v>
      </c>
      <c r="C1658" s="245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45"/>
    </row>
    <row r="1659" spans="1:21">
      <c r="A1659" s="245" t="s">
        <v>3990</v>
      </c>
      <c r="B1659" s="245">
        <f t="shared" si="184"/>
        <v>23</v>
      </c>
      <c r="C1659" s="245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45"/>
    </row>
    <row r="1660" spans="1:21">
      <c r="A1660" s="245" t="s">
        <v>3990</v>
      </c>
      <c r="B1660" s="245">
        <f t="shared" si="184"/>
        <v>23</v>
      </c>
      <c r="C1660" s="245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45"/>
    </row>
    <row r="1661" spans="1:21">
      <c r="A1661" s="245" t="s">
        <v>3990</v>
      </c>
      <c r="B1661" s="245">
        <f t="shared" si="184"/>
        <v>23</v>
      </c>
      <c r="C1661" s="245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45"/>
    </row>
    <row r="1662" spans="1:21">
      <c r="A1662" s="245" t="s">
        <v>3990</v>
      </c>
      <c r="B1662" s="245">
        <f t="shared" si="184"/>
        <v>23</v>
      </c>
      <c r="C1662" s="245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45"/>
    </row>
    <row r="1663" spans="1:21">
      <c r="A1663" s="245" t="s">
        <v>3990</v>
      </c>
      <c r="B1663" s="245">
        <f t="shared" si="184"/>
        <v>23</v>
      </c>
      <c r="C1663" s="245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45"/>
    </row>
    <row r="1664" spans="1:21">
      <c r="A1664" s="245" t="s">
        <v>3990</v>
      </c>
      <c r="B1664" s="245">
        <f t="shared" si="184"/>
        <v>23</v>
      </c>
      <c r="C1664" s="245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45"/>
    </row>
    <row r="1665" spans="1:21">
      <c r="A1665" s="245" t="s">
        <v>3990</v>
      </c>
      <c r="B1665" s="245">
        <f t="shared" si="184"/>
        <v>23</v>
      </c>
      <c r="C1665" s="245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45"/>
    </row>
    <row r="1666" spans="1:21">
      <c r="A1666" s="245" t="s">
        <v>3990</v>
      </c>
      <c r="B1666" s="245">
        <f t="shared" si="184"/>
        <v>24</v>
      </c>
      <c r="C1666" s="245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45"/>
    </row>
    <row r="1667" spans="1:21">
      <c r="A1667" s="245" t="s">
        <v>3990</v>
      </c>
      <c r="B1667" s="245">
        <f t="shared" si="184"/>
        <v>24</v>
      </c>
      <c r="C1667" s="245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45"/>
    </row>
    <row r="1668" spans="1:21">
      <c r="A1668" s="245" t="s">
        <v>3990</v>
      </c>
      <c r="B1668" s="245">
        <f t="shared" si="184"/>
        <v>24</v>
      </c>
      <c r="C1668" s="245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45"/>
    </row>
    <row r="1669" spans="1:21">
      <c r="A1669" s="245" t="s">
        <v>3990</v>
      </c>
      <c r="B1669" s="245">
        <f t="shared" si="184"/>
        <v>24</v>
      </c>
      <c r="C1669" s="245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45"/>
    </row>
    <row r="1670" spans="1:21">
      <c r="A1670" s="245" t="s">
        <v>3990</v>
      </c>
      <c r="B1670" s="245">
        <f t="shared" si="184"/>
        <v>24</v>
      </c>
      <c r="C1670" s="245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45"/>
    </row>
    <row r="1671" spans="1:21">
      <c r="A1671" s="245" t="s">
        <v>3990</v>
      </c>
      <c r="B1671" s="245">
        <f t="shared" si="184"/>
        <v>24</v>
      </c>
      <c r="C1671" s="245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45"/>
    </row>
    <row r="1672" spans="1:21">
      <c r="A1672" s="245" t="s">
        <v>3990</v>
      </c>
      <c r="B1672" s="245">
        <f t="shared" si="184"/>
        <v>24</v>
      </c>
      <c r="C1672" s="245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45"/>
    </row>
    <row r="1673" spans="1:21">
      <c r="A1673" s="245" t="s">
        <v>3990</v>
      </c>
      <c r="B1673" s="245">
        <f t="shared" si="184"/>
        <v>24</v>
      </c>
      <c r="C1673" s="245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45"/>
    </row>
    <row r="1674" spans="1:21">
      <c r="A1674" s="245" t="s">
        <v>3990</v>
      </c>
      <c r="B1674" s="245">
        <f t="shared" si="184"/>
        <v>24</v>
      </c>
      <c r="C1674" s="245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45"/>
    </row>
    <row r="1675" spans="1:21">
      <c r="A1675" s="245" t="s">
        <v>3990</v>
      </c>
      <c r="B1675" s="245">
        <f t="shared" si="184"/>
        <v>24</v>
      </c>
      <c r="C1675" s="245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45"/>
    </row>
    <row r="1676" spans="1:21">
      <c r="A1676" s="245" t="s">
        <v>3990</v>
      </c>
      <c r="B1676" s="245">
        <f t="shared" si="184"/>
        <v>24</v>
      </c>
      <c r="C1676" s="245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45"/>
    </row>
    <row r="1677" spans="1:21">
      <c r="A1677" s="245" t="s">
        <v>3990</v>
      </c>
      <c r="B1677" s="245">
        <f t="shared" si="184"/>
        <v>24</v>
      </c>
      <c r="C1677" s="245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45"/>
    </row>
    <row r="1678" spans="1:21">
      <c r="A1678" s="245" t="s">
        <v>3990</v>
      </c>
      <c r="B1678" s="245">
        <f t="shared" si="184"/>
        <v>24</v>
      </c>
      <c r="C1678" s="245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45"/>
    </row>
    <row r="1679" spans="1:21">
      <c r="A1679" s="245" t="s">
        <v>3990</v>
      </c>
      <c r="B1679" s="245">
        <f t="shared" si="184"/>
        <v>24</v>
      </c>
      <c r="C1679" s="245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45"/>
    </row>
    <row r="1680" spans="1:21">
      <c r="A1680" s="245" t="s">
        <v>3990</v>
      </c>
      <c r="B1680" s="245">
        <f t="shared" si="184"/>
        <v>24</v>
      </c>
      <c r="C1680" s="245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45"/>
    </row>
    <row r="1681" spans="1:21">
      <c r="A1681" s="245" t="s">
        <v>3990</v>
      </c>
      <c r="B1681" s="245">
        <f t="shared" si="184"/>
        <v>24</v>
      </c>
      <c r="C1681" s="245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45"/>
    </row>
    <row r="1682" spans="1:21">
      <c r="A1682" s="245" t="s">
        <v>3990</v>
      </c>
      <c r="B1682" s="245">
        <f t="shared" si="184"/>
        <v>24</v>
      </c>
      <c r="C1682" s="245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45"/>
    </row>
    <row r="1683" spans="1:21">
      <c r="A1683" s="245" t="s">
        <v>3990</v>
      </c>
      <c r="B1683" s="245">
        <f t="shared" si="184"/>
        <v>24</v>
      </c>
      <c r="C1683" s="245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45"/>
    </row>
    <row r="1684" spans="1:21">
      <c r="A1684" s="245" t="s">
        <v>3990</v>
      </c>
      <c r="B1684" s="245">
        <f t="shared" si="184"/>
        <v>24</v>
      </c>
      <c r="C1684" s="245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45"/>
    </row>
    <row r="1685" spans="1:21">
      <c r="A1685" s="245" t="s">
        <v>3990</v>
      </c>
      <c r="B1685" s="245">
        <f t="shared" si="184"/>
        <v>24</v>
      </c>
      <c r="C1685" s="245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45"/>
    </row>
    <row r="1686" spans="1:21">
      <c r="A1686" s="245" t="s">
        <v>3990</v>
      </c>
      <c r="B1686" s="245">
        <f t="shared" si="184"/>
        <v>24</v>
      </c>
      <c r="C1686" s="245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45"/>
    </row>
    <row r="1687" spans="1:21">
      <c r="A1687" s="245" t="s">
        <v>3990</v>
      </c>
      <c r="B1687" s="245">
        <f t="shared" si="184"/>
        <v>24</v>
      </c>
      <c r="C1687" s="245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45"/>
    </row>
    <row r="1688" spans="1:21">
      <c r="A1688" s="245" t="s">
        <v>3990</v>
      </c>
      <c r="B1688" s="245">
        <f t="shared" si="184"/>
        <v>25</v>
      </c>
      <c r="C1688" s="245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45"/>
    </row>
    <row r="1689" spans="1:21">
      <c r="A1689" s="245" t="s">
        <v>3990</v>
      </c>
      <c r="B1689" s="245">
        <f t="shared" si="184"/>
        <v>25</v>
      </c>
      <c r="C1689" s="245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45"/>
    </row>
    <row r="1690" spans="1:21">
      <c r="A1690" s="245" t="s">
        <v>3990</v>
      </c>
      <c r="B1690" s="245">
        <f t="shared" si="184"/>
        <v>25</v>
      </c>
      <c r="C1690" s="245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45"/>
    </row>
    <row r="1691" spans="1:21">
      <c r="A1691" s="245" t="s">
        <v>3990</v>
      </c>
      <c r="B1691" s="245">
        <f t="shared" si="184"/>
        <v>25</v>
      </c>
      <c r="C1691" s="245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45"/>
    </row>
    <row r="1692" spans="1:21">
      <c r="A1692" s="245" t="s">
        <v>3990</v>
      </c>
      <c r="B1692" s="245">
        <f t="shared" si="184"/>
        <v>25</v>
      </c>
      <c r="C1692" s="245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45"/>
    </row>
    <row r="1693" spans="1:21">
      <c r="A1693" s="245" t="s">
        <v>3990</v>
      </c>
      <c r="B1693" s="245">
        <f t="shared" si="184"/>
        <v>25</v>
      </c>
      <c r="C1693" s="245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45"/>
    </row>
    <row r="1694" spans="1:21">
      <c r="A1694" s="245" t="s">
        <v>3990</v>
      </c>
      <c r="B1694" s="245">
        <f t="shared" si="184"/>
        <v>25</v>
      </c>
      <c r="C1694" s="245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45"/>
    </row>
    <row r="1695" spans="1:21">
      <c r="A1695" s="245" t="s">
        <v>3990</v>
      </c>
      <c r="B1695" s="245">
        <f t="shared" si="184"/>
        <v>25</v>
      </c>
      <c r="C1695" s="245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45"/>
    </row>
    <row r="1696" spans="1:21">
      <c r="A1696" s="245" t="s">
        <v>3990</v>
      </c>
      <c r="B1696" s="245">
        <f t="shared" si="184"/>
        <v>25</v>
      </c>
      <c r="C1696" s="245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45"/>
    </row>
    <row r="1697" spans="1:21">
      <c r="A1697" s="245" t="s">
        <v>3990</v>
      </c>
      <c r="B1697" s="245">
        <f t="shared" si="184"/>
        <v>25</v>
      </c>
      <c r="C1697" s="245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45"/>
    </row>
    <row r="1698" spans="1:21">
      <c r="A1698" s="245" t="s">
        <v>3990</v>
      </c>
      <c r="B1698" s="245">
        <f t="shared" si="184"/>
        <v>25</v>
      </c>
      <c r="C1698" s="245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45"/>
    </row>
    <row r="1699" spans="1:21">
      <c r="A1699" s="245" t="s">
        <v>3990</v>
      </c>
      <c r="B1699" s="245">
        <f t="shared" si="184"/>
        <v>25</v>
      </c>
      <c r="C1699" s="245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45"/>
    </row>
    <row r="1700" spans="1:21">
      <c r="A1700" s="245" t="s">
        <v>3990</v>
      </c>
      <c r="B1700" s="245">
        <f t="shared" si="184"/>
        <v>25</v>
      </c>
      <c r="C1700" s="245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45"/>
    </row>
    <row r="1701" spans="1:21">
      <c r="A1701" s="245" t="s">
        <v>3990</v>
      </c>
      <c r="B1701" s="245">
        <f t="shared" si="184"/>
        <v>25</v>
      </c>
      <c r="C1701" s="245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45"/>
    </row>
    <row r="1702" spans="1:21">
      <c r="A1702" s="245" t="s">
        <v>3990</v>
      </c>
      <c r="B1702" s="245">
        <f t="shared" ref="B1702:B1765" si="190">SPLITME($E1702,0,"*","tube Ø")</f>
        <v>25</v>
      </c>
      <c r="C1702" s="245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45"/>
    </row>
    <row r="1703" spans="1:21">
      <c r="A1703" s="245" t="s">
        <v>3990</v>
      </c>
      <c r="B1703" s="245">
        <f t="shared" si="190"/>
        <v>25</v>
      </c>
      <c r="C1703" s="245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45"/>
    </row>
    <row r="1704" spans="1:21">
      <c r="A1704" s="245" t="s">
        <v>3990</v>
      </c>
      <c r="B1704" s="245">
        <f t="shared" si="190"/>
        <v>25</v>
      </c>
      <c r="C1704" s="245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45"/>
    </row>
    <row r="1705" spans="1:21">
      <c r="A1705" s="245" t="s">
        <v>3990</v>
      </c>
      <c r="B1705" s="245">
        <f t="shared" si="190"/>
        <v>25</v>
      </c>
      <c r="C1705" s="245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45"/>
    </row>
    <row r="1706" spans="1:21">
      <c r="A1706" s="245" t="s">
        <v>3990</v>
      </c>
      <c r="B1706" s="245">
        <f t="shared" si="190"/>
        <v>25</v>
      </c>
      <c r="C1706" s="245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45"/>
    </row>
    <row r="1707" spans="1:21">
      <c r="A1707" s="245" t="s">
        <v>3990</v>
      </c>
      <c r="B1707" s="245">
        <f t="shared" si="190"/>
        <v>25</v>
      </c>
      <c r="C1707" s="245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45"/>
    </row>
    <row r="1708" spans="1:21">
      <c r="A1708" s="245" t="s">
        <v>3990</v>
      </c>
      <c r="B1708" s="245">
        <f t="shared" si="190"/>
        <v>25</v>
      </c>
      <c r="C1708" s="245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45"/>
    </row>
    <row r="1709" spans="1:21">
      <c r="A1709" s="245" t="s">
        <v>3990</v>
      </c>
      <c r="B1709" s="245">
        <f t="shared" si="190"/>
        <v>25</v>
      </c>
      <c r="C1709" s="245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45"/>
    </row>
    <row r="1710" spans="1:21">
      <c r="A1710" s="245" t="s">
        <v>3990</v>
      </c>
      <c r="B1710" s="245">
        <f t="shared" si="190"/>
        <v>25</v>
      </c>
      <c r="C1710" s="245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45"/>
    </row>
    <row r="1711" spans="1:21">
      <c r="A1711" s="245" t="s">
        <v>3990</v>
      </c>
      <c r="B1711" s="245">
        <f t="shared" si="190"/>
        <v>25</v>
      </c>
      <c r="C1711" s="245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45"/>
    </row>
    <row r="1712" spans="1:21">
      <c r="A1712" s="245" t="s">
        <v>3990</v>
      </c>
      <c r="B1712" s="245">
        <f t="shared" si="190"/>
        <v>25</v>
      </c>
      <c r="C1712" s="245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45"/>
    </row>
    <row r="1713" spans="1:21">
      <c r="A1713" s="245" t="s">
        <v>3990</v>
      </c>
      <c r="B1713" s="245">
        <f t="shared" si="190"/>
        <v>25.4</v>
      </c>
      <c r="C1713" s="245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45"/>
    </row>
    <row r="1714" spans="1:21">
      <c r="A1714" s="245" t="s">
        <v>3990</v>
      </c>
      <c r="B1714" s="245">
        <f t="shared" si="190"/>
        <v>26</v>
      </c>
      <c r="C1714" s="245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45"/>
    </row>
    <row r="1715" spans="1:21">
      <c r="A1715" s="245" t="s">
        <v>3990</v>
      </c>
      <c r="B1715" s="245">
        <f t="shared" si="190"/>
        <v>26</v>
      </c>
      <c r="C1715" s="245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45"/>
    </row>
    <row r="1716" spans="1:21">
      <c r="A1716" s="245" t="s">
        <v>3990</v>
      </c>
      <c r="B1716" s="245">
        <f t="shared" si="190"/>
        <v>26</v>
      </c>
      <c r="C1716" s="245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45"/>
    </row>
    <row r="1717" spans="1:21">
      <c r="A1717" s="245" t="s">
        <v>3990</v>
      </c>
      <c r="B1717" s="245">
        <f t="shared" si="190"/>
        <v>26</v>
      </c>
      <c r="C1717" s="245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45"/>
    </row>
    <row r="1718" spans="1:21">
      <c r="A1718" s="245" t="s">
        <v>3990</v>
      </c>
      <c r="B1718" s="245">
        <f t="shared" si="190"/>
        <v>26</v>
      </c>
      <c r="C1718" s="245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45"/>
    </row>
    <row r="1719" spans="1:21">
      <c r="A1719" s="245" t="s">
        <v>3990</v>
      </c>
      <c r="B1719" s="245">
        <f t="shared" si="190"/>
        <v>26</v>
      </c>
      <c r="C1719" s="245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45"/>
    </row>
    <row r="1720" spans="1:21">
      <c r="A1720" s="245" t="s">
        <v>3990</v>
      </c>
      <c r="B1720" s="245">
        <f t="shared" si="190"/>
        <v>26</v>
      </c>
      <c r="C1720" s="245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45"/>
    </row>
    <row r="1721" spans="1:21">
      <c r="A1721" s="245" t="s">
        <v>3990</v>
      </c>
      <c r="B1721" s="245">
        <f t="shared" si="190"/>
        <v>26</v>
      </c>
      <c r="C1721" s="245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45"/>
    </row>
    <row r="1722" spans="1:21">
      <c r="A1722" s="245" t="s">
        <v>3990</v>
      </c>
      <c r="B1722" s="245">
        <f t="shared" si="190"/>
        <v>26</v>
      </c>
      <c r="C1722" s="245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45"/>
    </row>
    <row r="1723" spans="1:21">
      <c r="A1723" s="245" t="s">
        <v>3990</v>
      </c>
      <c r="B1723" s="245">
        <f t="shared" si="190"/>
        <v>26</v>
      </c>
      <c r="C1723" s="245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45"/>
    </row>
    <row r="1724" spans="1:21">
      <c r="A1724" s="245" t="s">
        <v>3990</v>
      </c>
      <c r="B1724" s="245">
        <f t="shared" si="190"/>
        <v>26</v>
      </c>
      <c r="C1724" s="245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45"/>
    </row>
    <row r="1725" spans="1:21">
      <c r="A1725" s="245" t="s">
        <v>3990</v>
      </c>
      <c r="B1725" s="245">
        <f t="shared" si="190"/>
        <v>26</v>
      </c>
      <c r="C1725" s="245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45"/>
    </row>
    <row r="1726" spans="1:21">
      <c r="A1726" s="245" t="s">
        <v>3990</v>
      </c>
      <c r="B1726" s="245">
        <f t="shared" si="190"/>
        <v>26</v>
      </c>
      <c r="C1726" s="245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45"/>
    </row>
    <row r="1727" spans="1:21">
      <c r="A1727" s="245" t="s">
        <v>3990</v>
      </c>
      <c r="B1727" s="245">
        <f t="shared" si="190"/>
        <v>26</v>
      </c>
      <c r="C1727" s="245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45"/>
    </row>
    <row r="1728" spans="1:21">
      <c r="A1728" s="245" t="s">
        <v>3990</v>
      </c>
      <c r="B1728" s="245">
        <f t="shared" si="190"/>
        <v>26</v>
      </c>
      <c r="C1728" s="245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45"/>
    </row>
    <row r="1729" spans="1:21">
      <c r="A1729" s="245" t="s">
        <v>3990</v>
      </c>
      <c r="B1729" s="245">
        <f t="shared" si="190"/>
        <v>26</v>
      </c>
      <c r="C1729" s="245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45"/>
    </row>
    <row r="1730" spans="1:21">
      <c r="A1730" s="245" t="s">
        <v>3990</v>
      </c>
      <c r="B1730" s="245">
        <f t="shared" si="190"/>
        <v>26</v>
      </c>
      <c r="C1730" s="245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45"/>
    </row>
    <row r="1731" spans="1:21">
      <c r="A1731" s="245" t="s">
        <v>3990</v>
      </c>
      <c r="B1731" s="245">
        <f t="shared" si="190"/>
        <v>26</v>
      </c>
      <c r="C1731" s="245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45"/>
    </row>
    <row r="1732" spans="1:21">
      <c r="A1732" s="245" t="s">
        <v>3990</v>
      </c>
      <c r="B1732" s="245">
        <f t="shared" si="190"/>
        <v>26</v>
      </c>
      <c r="C1732" s="245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45"/>
    </row>
    <row r="1733" spans="1:21">
      <c r="A1733" s="245" t="s">
        <v>3990</v>
      </c>
      <c r="B1733" s="245">
        <f t="shared" si="190"/>
        <v>26</v>
      </c>
      <c r="C1733" s="245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45"/>
    </row>
    <row r="1734" spans="1:21">
      <c r="A1734" s="245" t="s">
        <v>3990</v>
      </c>
      <c r="B1734" s="245">
        <f t="shared" si="190"/>
        <v>26</v>
      </c>
      <c r="C1734" s="245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45"/>
    </row>
    <row r="1735" spans="1:21">
      <c r="A1735" s="245" t="s">
        <v>3990</v>
      </c>
      <c r="B1735" s="245">
        <f t="shared" si="190"/>
        <v>26</v>
      </c>
      <c r="C1735" s="245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45"/>
    </row>
    <row r="1736" spans="1:21">
      <c r="A1736" s="245" t="s">
        <v>3990</v>
      </c>
      <c r="B1736" s="245">
        <f t="shared" si="190"/>
        <v>26</v>
      </c>
      <c r="C1736" s="245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45"/>
    </row>
    <row r="1737" spans="1:21">
      <c r="A1737" s="245" t="s">
        <v>3990</v>
      </c>
      <c r="B1737" s="245">
        <f t="shared" si="190"/>
        <v>26</v>
      </c>
      <c r="C1737" s="245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45"/>
    </row>
    <row r="1738" spans="1:21">
      <c r="A1738" s="245" t="s">
        <v>3990</v>
      </c>
      <c r="B1738" s="245">
        <f t="shared" si="190"/>
        <v>26.9</v>
      </c>
      <c r="C1738" s="245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45"/>
    </row>
    <row r="1739" spans="1:21">
      <c r="A1739" s="245" t="s">
        <v>3990</v>
      </c>
      <c r="B1739" s="245">
        <f t="shared" si="190"/>
        <v>26.9</v>
      </c>
      <c r="C1739" s="245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45"/>
    </row>
    <row r="1740" spans="1:21">
      <c r="A1740" s="245" t="s">
        <v>3990</v>
      </c>
      <c r="B1740" s="245">
        <f t="shared" si="190"/>
        <v>26.9</v>
      </c>
      <c r="C1740" s="245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45"/>
    </row>
    <row r="1741" spans="1:21">
      <c r="A1741" s="245" t="s">
        <v>3990</v>
      </c>
      <c r="B1741" s="245">
        <f t="shared" si="190"/>
        <v>26.9</v>
      </c>
      <c r="C1741" s="245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45"/>
    </row>
    <row r="1742" spans="1:21">
      <c r="A1742" s="245" t="s">
        <v>3990</v>
      </c>
      <c r="B1742" s="245">
        <f t="shared" si="190"/>
        <v>26.9</v>
      </c>
      <c r="C1742" s="245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45"/>
    </row>
    <row r="1743" spans="1:21">
      <c r="A1743" s="245" t="s">
        <v>3990</v>
      </c>
      <c r="B1743" s="245">
        <f t="shared" si="190"/>
        <v>26.9</v>
      </c>
      <c r="C1743" s="245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45"/>
    </row>
    <row r="1744" spans="1:21">
      <c r="A1744" s="245" t="s">
        <v>3990</v>
      </c>
      <c r="B1744" s="245">
        <f t="shared" si="190"/>
        <v>26.9</v>
      </c>
      <c r="C1744" s="245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45"/>
    </row>
    <row r="1745" spans="1:21">
      <c r="A1745" s="245" t="s">
        <v>3990</v>
      </c>
      <c r="B1745" s="245">
        <f t="shared" si="190"/>
        <v>26.9</v>
      </c>
      <c r="C1745" s="245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45"/>
    </row>
    <row r="1746" spans="1:21">
      <c r="A1746" s="245" t="s">
        <v>3990</v>
      </c>
      <c r="B1746" s="245">
        <f t="shared" si="190"/>
        <v>26.9</v>
      </c>
      <c r="C1746" s="245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45"/>
    </row>
    <row r="1747" spans="1:21">
      <c r="A1747" s="245" t="s">
        <v>3990</v>
      </c>
      <c r="B1747" s="245">
        <f t="shared" si="190"/>
        <v>26.9</v>
      </c>
      <c r="C1747" s="245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45"/>
    </row>
    <row r="1748" spans="1:21">
      <c r="A1748" s="245" t="s">
        <v>3990</v>
      </c>
      <c r="B1748" s="245">
        <f t="shared" si="190"/>
        <v>27</v>
      </c>
      <c r="C1748" s="245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45"/>
    </row>
    <row r="1749" spans="1:21">
      <c r="A1749" s="245" t="s">
        <v>3990</v>
      </c>
      <c r="B1749" s="245">
        <f t="shared" si="190"/>
        <v>27</v>
      </c>
      <c r="C1749" s="245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45"/>
    </row>
    <row r="1750" spans="1:21">
      <c r="A1750" s="245" t="s">
        <v>3990</v>
      </c>
      <c r="B1750" s="245">
        <f t="shared" si="190"/>
        <v>27</v>
      </c>
      <c r="C1750" s="245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45"/>
    </row>
    <row r="1751" spans="1:21">
      <c r="A1751" s="245" t="s">
        <v>3990</v>
      </c>
      <c r="B1751" s="245">
        <f t="shared" si="190"/>
        <v>27</v>
      </c>
      <c r="C1751" s="245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45"/>
    </row>
    <row r="1752" spans="1:21">
      <c r="A1752" s="245" t="s">
        <v>3990</v>
      </c>
      <c r="B1752" s="245">
        <f t="shared" si="190"/>
        <v>27</v>
      </c>
      <c r="C1752" s="245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45"/>
    </row>
    <row r="1753" spans="1:21">
      <c r="A1753" s="245" t="s">
        <v>3990</v>
      </c>
      <c r="B1753" s="245">
        <f t="shared" si="190"/>
        <v>27</v>
      </c>
      <c r="C1753" s="245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45"/>
    </row>
    <row r="1754" spans="1:21">
      <c r="A1754" s="245" t="s">
        <v>3990</v>
      </c>
      <c r="B1754" s="245">
        <f t="shared" si="190"/>
        <v>27</v>
      </c>
      <c r="C1754" s="245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45"/>
    </row>
    <row r="1755" spans="1:21">
      <c r="A1755" s="245" t="s">
        <v>3990</v>
      </c>
      <c r="B1755" s="245">
        <f t="shared" si="190"/>
        <v>27</v>
      </c>
      <c r="C1755" s="245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45"/>
    </row>
    <row r="1756" spans="1:21">
      <c r="A1756" s="245" t="s">
        <v>3990</v>
      </c>
      <c r="B1756" s="245">
        <f t="shared" si="190"/>
        <v>27</v>
      </c>
      <c r="C1756" s="245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45"/>
    </row>
    <row r="1757" spans="1:21">
      <c r="A1757" s="245" t="s">
        <v>3990</v>
      </c>
      <c r="B1757" s="245">
        <f t="shared" si="190"/>
        <v>27</v>
      </c>
      <c r="C1757" s="245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45"/>
    </row>
    <row r="1758" spans="1:21">
      <c r="A1758" s="245" t="s">
        <v>3990</v>
      </c>
      <c r="B1758" s="245">
        <f t="shared" si="190"/>
        <v>27</v>
      </c>
      <c r="C1758" s="245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45"/>
    </row>
    <row r="1759" spans="1:21">
      <c r="A1759" s="245" t="s">
        <v>3990</v>
      </c>
      <c r="B1759" s="245">
        <f t="shared" si="190"/>
        <v>27</v>
      </c>
      <c r="C1759" s="245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45"/>
    </row>
    <row r="1760" spans="1:21">
      <c r="A1760" s="245" t="s">
        <v>3990</v>
      </c>
      <c r="B1760" s="245">
        <f t="shared" si="190"/>
        <v>27</v>
      </c>
      <c r="C1760" s="245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45"/>
    </row>
    <row r="1761" spans="1:21">
      <c r="A1761" s="245" t="s">
        <v>3990</v>
      </c>
      <c r="B1761" s="245">
        <f t="shared" si="190"/>
        <v>27</v>
      </c>
      <c r="C1761" s="245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45"/>
    </row>
    <row r="1762" spans="1:21">
      <c r="A1762" s="245" t="s">
        <v>3990</v>
      </c>
      <c r="B1762" s="245">
        <f t="shared" si="190"/>
        <v>27</v>
      </c>
      <c r="C1762" s="245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45"/>
    </row>
    <row r="1763" spans="1:21">
      <c r="A1763" s="245" t="s">
        <v>3990</v>
      </c>
      <c r="B1763" s="245">
        <f t="shared" si="190"/>
        <v>27</v>
      </c>
      <c r="C1763" s="245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45"/>
    </row>
    <row r="1764" spans="1:21">
      <c r="A1764" s="245" t="s">
        <v>3990</v>
      </c>
      <c r="B1764" s="245">
        <f t="shared" si="190"/>
        <v>28</v>
      </c>
      <c r="C1764" s="245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45"/>
    </row>
    <row r="1765" spans="1:21">
      <c r="A1765" s="245" t="s">
        <v>3990</v>
      </c>
      <c r="B1765" s="245">
        <f t="shared" si="190"/>
        <v>28</v>
      </c>
      <c r="C1765" s="245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45"/>
    </row>
    <row r="1766" spans="1:21">
      <c r="A1766" s="245" t="s">
        <v>3990</v>
      </c>
      <c r="B1766" s="245">
        <f t="shared" ref="B1766:B1829" si="196">SPLITME($E1766,0,"*","tube Ø")</f>
        <v>28</v>
      </c>
      <c r="C1766" s="245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45"/>
    </row>
    <row r="1767" spans="1:21">
      <c r="A1767" s="245" t="s">
        <v>3990</v>
      </c>
      <c r="B1767" s="245">
        <f t="shared" si="196"/>
        <v>28</v>
      </c>
      <c r="C1767" s="245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45"/>
    </row>
    <row r="1768" spans="1:21">
      <c r="A1768" s="245" t="s">
        <v>3990</v>
      </c>
      <c r="B1768" s="245">
        <f t="shared" si="196"/>
        <v>28</v>
      </c>
      <c r="C1768" s="245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45"/>
    </row>
    <row r="1769" spans="1:21">
      <c r="A1769" s="245" t="s">
        <v>3990</v>
      </c>
      <c r="B1769" s="245">
        <f t="shared" si="196"/>
        <v>28</v>
      </c>
      <c r="C1769" s="245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45"/>
    </row>
    <row r="1770" spans="1:21">
      <c r="A1770" s="245" t="s">
        <v>3990</v>
      </c>
      <c r="B1770" s="245">
        <f t="shared" si="196"/>
        <v>28</v>
      </c>
      <c r="C1770" s="245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45"/>
    </row>
    <row r="1771" spans="1:21">
      <c r="A1771" s="245" t="s">
        <v>3990</v>
      </c>
      <c r="B1771" s="245">
        <f t="shared" si="196"/>
        <v>28</v>
      </c>
      <c r="C1771" s="245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45"/>
    </row>
    <row r="1772" spans="1:21">
      <c r="A1772" s="245" t="s">
        <v>3990</v>
      </c>
      <c r="B1772" s="245">
        <f t="shared" si="196"/>
        <v>28</v>
      </c>
      <c r="C1772" s="245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45"/>
    </row>
    <row r="1773" spans="1:21">
      <c r="A1773" s="245" t="s">
        <v>3990</v>
      </c>
      <c r="B1773" s="245">
        <f t="shared" si="196"/>
        <v>28</v>
      </c>
      <c r="C1773" s="245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45"/>
    </row>
    <row r="1774" spans="1:21">
      <c r="A1774" s="245" t="s">
        <v>3990</v>
      </c>
      <c r="B1774" s="245">
        <f t="shared" si="196"/>
        <v>28</v>
      </c>
      <c r="C1774" s="245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45"/>
    </row>
    <row r="1775" spans="1:21">
      <c r="A1775" s="245" t="s">
        <v>3990</v>
      </c>
      <c r="B1775" s="245">
        <f t="shared" si="196"/>
        <v>28</v>
      </c>
      <c r="C1775" s="245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45"/>
    </row>
    <row r="1776" spans="1:21">
      <c r="A1776" s="245" t="s">
        <v>3990</v>
      </c>
      <c r="B1776" s="245">
        <f t="shared" si="196"/>
        <v>28</v>
      </c>
      <c r="C1776" s="245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45"/>
    </row>
    <row r="1777" spans="1:21">
      <c r="A1777" s="245" t="s">
        <v>3990</v>
      </c>
      <c r="B1777" s="245">
        <f t="shared" si="196"/>
        <v>28</v>
      </c>
      <c r="C1777" s="245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45"/>
    </row>
    <row r="1778" spans="1:21">
      <c r="A1778" s="245" t="s">
        <v>3990</v>
      </c>
      <c r="B1778" s="245">
        <f t="shared" si="196"/>
        <v>28</v>
      </c>
      <c r="C1778" s="245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45"/>
    </row>
    <row r="1779" spans="1:21">
      <c r="A1779" s="245" t="s">
        <v>3990</v>
      </c>
      <c r="B1779" s="245">
        <f t="shared" si="196"/>
        <v>28</v>
      </c>
      <c r="C1779" s="245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45"/>
    </row>
    <row r="1780" spans="1:21">
      <c r="A1780" s="245" t="s">
        <v>3990</v>
      </c>
      <c r="B1780" s="245">
        <f t="shared" si="196"/>
        <v>28</v>
      </c>
      <c r="C1780" s="245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45"/>
    </row>
    <row r="1781" spans="1:21">
      <c r="A1781" s="245" t="s">
        <v>3990</v>
      </c>
      <c r="B1781" s="245">
        <f t="shared" si="196"/>
        <v>28</v>
      </c>
      <c r="C1781" s="245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45"/>
    </row>
    <row r="1782" spans="1:21">
      <c r="A1782" s="245" t="s">
        <v>3990</v>
      </c>
      <c r="B1782" s="245">
        <f t="shared" si="196"/>
        <v>28</v>
      </c>
      <c r="C1782" s="245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45"/>
    </row>
    <row r="1783" spans="1:21">
      <c r="A1783" s="245" t="s">
        <v>3990</v>
      </c>
      <c r="B1783" s="245">
        <f t="shared" si="196"/>
        <v>28</v>
      </c>
      <c r="C1783" s="245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45"/>
    </row>
    <row r="1784" spans="1:21">
      <c r="A1784" s="245" t="s">
        <v>3990</v>
      </c>
      <c r="B1784" s="245">
        <f t="shared" si="196"/>
        <v>28</v>
      </c>
      <c r="C1784" s="245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45"/>
    </row>
    <row r="1785" spans="1:21">
      <c r="A1785" s="245" t="s">
        <v>3990</v>
      </c>
      <c r="B1785" s="245">
        <f t="shared" si="196"/>
        <v>28</v>
      </c>
      <c r="C1785" s="245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45"/>
    </row>
    <row r="1786" spans="1:21">
      <c r="A1786" s="245" t="s">
        <v>3990</v>
      </c>
      <c r="B1786" s="245">
        <f t="shared" si="196"/>
        <v>28</v>
      </c>
      <c r="C1786" s="245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45"/>
    </row>
    <row r="1787" spans="1:21">
      <c r="A1787" s="245" t="s">
        <v>3990</v>
      </c>
      <c r="B1787" s="245">
        <f t="shared" si="196"/>
        <v>28.6</v>
      </c>
      <c r="C1787" s="245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45"/>
    </row>
    <row r="1788" spans="1:21">
      <c r="A1788" s="245" t="s">
        <v>3990</v>
      </c>
      <c r="B1788" s="245">
        <f t="shared" si="196"/>
        <v>29</v>
      </c>
      <c r="C1788" s="245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45"/>
    </row>
    <row r="1789" spans="1:21">
      <c r="A1789" s="245" t="s">
        <v>3990</v>
      </c>
      <c r="B1789" s="245">
        <f t="shared" si="196"/>
        <v>29</v>
      </c>
      <c r="C1789" s="245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45"/>
    </row>
    <row r="1790" spans="1:21">
      <c r="A1790" s="245" t="s">
        <v>3990</v>
      </c>
      <c r="B1790" s="245">
        <f t="shared" si="196"/>
        <v>29</v>
      </c>
      <c r="C1790" s="245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45"/>
    </row>
    <row r="1791" spans="1:21">
      <c r="A1791" s="245" t="s">
        <v>3990</v>
      </c>
      <c r="B1791" s="245">
        <f t="shared" si="196"/>
        <v>29</v>
      </c>
      <c r="C1791" s="245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45"/>
    </row>
    <row r="1792" spans="1:21">
      <c r="A1792" s="245" t="s">
        <v>3990</v>
      </c>
      <c r="B1792" s="245">
        <f t="shared" si="196"/>
        <v>29</v>
      </c>
      <c r="C1792" s="245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45"/>
    </row>
    <row r="1793" spans="1:21">
      <c r="A1793" s="245" t="s">
        <v>3990</v>
      </c>
      <c r="B1793" s="245">
        <f t="shared" si="196"/>
        <v>29</v>
      </c>
      <c r="C1793" s="245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45"/>
    </row>
    <row r="1794" spans="1:21">
      <c r="A1794" s="245" t="s">
        <v>3990</v>
      </c>
      <c r="B1794" s="245">
        <f t="shared" si="196"/>
        <v>29</v>
      </c>
      <c r="C1794" s="245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45"/>
    </row>
    <row r="1795" spans="1:21">
      <c r="A1795" s="245" t="s">
        <v>3990</v>
      </c>
      <c r="B1795" s="245">
        <f t="shared" si="196"/>
        <v>29</v>
      </c>
      <c r="C1795" s="245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45"/>
    </row>
    <row r="1796" spans="1:21">
      <c r="A1796" s="245" t="s">
        <v>3990</v>
      </c>
      <c r="B1796" s="245">
        <f t="shared" si="196"/>
        <v>29</v>
      </c>
      <c r="C1796" s="245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45"/>
    </row>
    <row r="1797" spans="1:21">
      <c r="A1797" s="245" t="s">
        <v>3990</v>
      </c>
      <c r="B1797" s="245">
        <f t="shared" si="196"/>
        <v>29</v>
      </c>
      <c r="C1797" s="245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45"/>
    </row>
    <row r="1798" spans="1:21">
      <c r="A1798" s="245" t="s">
        <v>3990</v>
      </c>
      <c r="B1798" s="245">
        <f t="shared" si="196"/>
        <v>29</v>
      </c>
      <c r="C1798" s="245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45"/>
    </row>
    <row r="1799" spans="1:21">
      <c r="A1799" s="245" t="s">
        <v>3990</v>
      </c>
      <c r="B1799" s="245">
        <f t="shared" si="196"/>
        <v>29</v>
      </c>
      <c r="C1799" s="245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45"/>
    </row>
    <row r="1800" spans="1:21">
      <c r="A1800" s="245" t="s">
        <v>3990</v>
      </c>
      <c r="B1800" s="245">
        <f t="shared" si="196"/>
        <v>29</v>
      </c>
      <c r="C1800" s="245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45"/>
    </row>
    <row r="1801" spans="1:21">
      <c r="A1801" s="245" t="s">
        <v>3990</v>
      </c>
      <c r="B1801" s="245">
        <f t="shared" si="196"/>
        <v>29</v>
      </c>
      <c r="C1801" s="245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45"/>
    </row>
    <row r="1802" spans="1:21">
      <c r="A1802" s="245" t="s">
        <v>3990</v>
      </c>
      <c r="B1802" s="245">
        <f t="shared" si="196"/>
        <v>30</v>
      </c>
      <c r="C1802" s="245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45"/>
    </row>
    <row r="1803" spans="1:21">
      <c r="A1803" s="245" t="s">
        <v>3990</v>
      </c>
      <c r="B1803" s="245">
        <f t="shared" si="196"/>
        <v>30</v>
      </c>
      <c r="C1803" s="245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45"/>
    </row>
    <row r="1804" spans="1:21">
      <c r="A1804" s="245" t="s">
        <v>3990</v>
      </c>
      <c r="B1804" s="245">
        <f t="shared" si="196"/>
        <v>30</v>
      </c>
      <c r="C1804" s="245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45"/>
    </row>
    <row r="1805" spans="1:21">
      <c r="A1805" s="245" t="s">
        <v>3990</v>
      </c>
      <c r="B1805" s="245">
        <f t="shared" si="196"/>
        <v>30</v>
      </c>
      <c r="C1805" s="245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45"/>
    </row>
    <row r="1806" spans="1:21">
      <c r="A1806" s="245" t="s">
        <v>3990</v>
      </c>
      <c r="B1806" s="245">
        <f t="shared" si="196"/>
        <v>30</v>
      </c>
      <c r="C1806" s="245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45"/>
    </row>
    <row r="1807" spans="1:21">
      <c r="A1807" s="245" t="s">
        <v>3990</v>
      </c>
      <c r="B1807" s="245">
        <f t="shared" si="196"/>
        <v>30</v>
      </c>
      <c r="C1807" s="245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45"/>
    </row>
    <row r="1808" spans="1:21">
      <c r="A1808" s="245" t="s">
        <v>3990</v>
      </c>
      <c r="B1808" s="245">
        <f t="shared" si="196"/>
        <v>30</v>
      </c>
      <c r="C1808" s="245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45"/>
    </row>
    <row r="1809" spans="1:21">
      <c r="A1809" s="245" t="s">
        <v>3990</v>
      </c>
      <c r="B1809" s="245">
        <f t="shared" si="196"/>
        <v>30</v>
      </c>
      <c r="C1809" s="245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45"/>
    </row>
    <row r="1810" spans="1:21">
      <c r="A1810" s="245" t="s">
        <v>3990</v>
      </c>
      <c r="B1810" s="245">
        <f t="shared" si="196"/>
        <v>30</v>
      </c>
      <c r="C1810" s="245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45"/>
    </row>
    <row r="1811" spans="1:21">
      <c r="A1811" s="245" t="s">
        <v>3990</v>
      </c>
      <c r="B1811" s="245">
        <f t="shared" si="196"/>
        <v>30</v>
      </c>
      <c r="C1811" s="245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45"/>
    </row>
    <row r="1812" spans="1:21">
      <c r="A1812" s="245" t="s">
        <v>3990</v>
      </c>
      <c r="B1812" s="245">
        <f t="shared" si="196"/>
        <v>30</v>
      </c>
      <c r="C1812" s="245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45"/>
    </row>
    <row r="1813" spans="1:21">
      <c r="A1813" s="245" t="s">
        <v>3990</v>
      </c>
      <c r="B1813" s="245">
        <f t="shared" si="196"/>
        <v>30</v>
      </c>
      <c r="C1813" s="245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45"/>
    </row>
    <row r="1814" spans="1:21">
      <c r="A1814" s="245" t="s">
        <v>3990</v>
      </c>
      <c r="B1814" s="245">
        <f t="shared" si="196"/>
        <v>30</v>
      </c>
      <c r="C1814" s="245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45"/>
    </row>
    <row r="1815" spans="1:21">
      <c r="A1815" s="245" t="s">
        <v>3990</v>
      </c>
      <c r="B1815" s="245">
        <f t="shared" si="196"/>
        <v>30</v>
      </c>
      <c r="C1815" s="245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45"/>
    </row>
    <row r="1816" spans="1:21">
      <c r="A1816" s="245" t="s">
        <v>3990</v>
      </c>
      <c r="B1816" s="245">
        <f t="shared" si="196"/>
        <v>30</v>
      </c>
      <c r="C1816" s="245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45"/>
    </row>
    <row r="1817" spans="1:21">
      <c r="A1817" s="245" t="s">
        <v>3990</v>
      </c>
      <c r="B1817" s="245">
        <f t="shared" si="196"/>
        <v>30</v>
      </c>
      <c r="C1817" s="245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45"/>
    </row>
    <row r="1818" spans="1:21">
      <c r="A1818" s="245" t="s">
        <v>3990</v>
      </c>
      <c r="B1818" s="245">
        <f t="shared" si="196"/>
        <v>30</v>
      </c>
      <c r="C1818" s="245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45"/>
    </row>
    <row r="1819" spans="1:21">
      <c r="A1819" s="245" t="s">
        <v>3990</v>
      </c>
      <c r="B1819" s="245">
        <f t="shared" si="196"/>
        <v>30</v>
      </c>
      <c r="C1819" s="245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45"/>
    </row>
    <row r="1820" spans="1:21">
      <c r="A1820" s="245" t="s">
        <v>3990</v>
      </c>
      <c r="B1820" s="245">
        <f t="shared" si="196"/>
        <v>30</v>
      </c>
      <c r="C1820" s="245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45"/>
    </row>
    <row r="1821" spans="1:21">
      <c r="A1821" s="245" t="s">
        <v>3990</v>
      </c>
      <c r="B1821" s="245">
        <f t="shared" si="196"/>
        <v>30</v>
      </c>
      <c r="C1821" s="245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45"/>
    </row>
    <row r="1822" spans="1:21">
      <c r="A1822" s="245" t="s">
        <v>3990</v>
      </c>
      <c r="B1822" s="245">
        <f t="shared" si="196"/>
        <v>30</v>
      </c>
      <c r="C1822" s="245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45"/>
    </row>
    <row r="1823" spans="1:21">
      <c r="A1823" s="245" t="s">
        <v>3990</v>
      </c>
      <c r="B1823" s="245">
        <f t="shared" si="196"/>
        <v>30</v>
      </c>
      <c r="C1823" s="245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45"/>
    </row>
    <row r="1824" spans="1:21">
      <c r="A1824" s="245" t="s">
        <v>3990</v>
      </c>
      <c r="B1824" s="245">
        <f t="shared" si="196"/>
        <v>30</v>
      </c>
      <c r="C1824" s="245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45"/>
    </row>
    <row r="1825" spans="1:21">
      <c r="A1825" s="245" t="s">
        <v>3990</v>
      </c>
      <c r="B1825" s="245">
        <f t="shared" si="196"/>
        <v>30</v>
      </c>
      <c r="C1825" s="245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45"/>
    </row>
    <row r="1826" spans="1:21">
      <c r="A1826" s="245" t="s">
        <v>3990</v>
      </c>
      <c r="B1826" s="245">
        <f t="shared" si="196"/>
        <v>30</v>
      </c>
      <c r="C1826" s="245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45"/>
    </row>
    <row r="1827" spans="1:21">
      <c r="A1827" s="245" t="s">
        <v>3990</v>
      </c>
      <c r="B1827" s="245">
        <f t="shared" si="196"/>
        <v>30</v>
      </c>
      <c r="C1827" s="245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45"/>
    </row>
    <row r="1828" spans="1:21">
      <c r="A1828" s="245" t="s">
        <v>3990</v>
      </c>
      <c r="B1828" s="245">
        <f t="shared" si="196"/>
        <v>30</v>
      </c>
      <c r="C1828" s="245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45"/>
    </row>
    <row r="1829" spans="1:21">
      <c r="A1829" s="245" t="s">
        <v>3990</v>
      </c>
      <c r="B1829" s="245">
        <f t="shared" si="196"/>
        <v>30</v>
      </c>
      <c r="C1829" s="245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45"/>
    </row>
    <row r="1830" spans="1:21">
      <c r="A1830" s="245" t="s">
        <v>3990</v>
      </c>
      <c r="B1830" s="245">
        <f t="shared" ref="B1830:B1893" si="202">SPLITME($E1830,0,"*","tube Ø")</f>
        <v>30</v>
      </c>
      <c r="C1830" s="245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45"/>
    </row>
    <row r="1831" spans="1:21">
      <c r="A1831" s="245" t="s">
        <v>3990</v>
      </c>
      <c r="B1831" s="245">
        <f t="shared" si="202"/>
        <v>30</v>
      </c>
      <c r="C1831" s="245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45"/>
    </row>
    <row r="1832" spans="1:21">
      <c r="A1832" s="245" t="s">
        <v>3990</v>
      </c>
      <c r="B1832" s="245">
        <f t="shared" si="202"/>
        <v>31</v>
      </c>
      <c r="C1832" s="245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45"/>
    </row>
    <row r="1833" spans="1:21">
      <c r="A1833" s="245" t="s">
        <v>3990</v>
      </c>
      <c r="B1833" s="245">
        <f t="shared" si="202"/>
        <v>31</v>
      </c>
      <c r="C1833" s="245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45"/>
    </row>
    <row r="1834" spans="1:21">
      <c r="A1834" s="245" t="s">
        <v>3990</v>
      </c>
      <c r="B1834" s="245">
        <f t="shared" si="202"/>
        <v>31</v>
      </c>
      <c r="C1834" s="245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45"/>
    </row>
    <row r="1835" spans="1:21">
      <c r="A1835" s="245" t="s">
        <v>3990</v>
      </c>
      <c r="B1835" s="245">
        <f t="shared" si="202"/>
        <v>31</v>
      </c>
      <c r="C1835" s="245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45"/>
    </row>
    <row r="1836" spans="1:21">
      <c r="A1836" s="245" t="s">
        <v>3990</v>
      </c>
      <c r="B1836" s="245">
        <f t="shared" si="202"/>
        <v>31</v>
      </c>
      <c r="C1836" s="245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45"/>
    </row>
    <row r="1837" spans="1:21">
      <c r="A1837" s="245" t="s">
        <v>3990</v>
      </c>
      <c r="B1837" s="245">
        <f t="shared" si="202"/>
        <v>31</v>
      </c>
      <c r="C1837" s="245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45"/>
    </row>
    <row r="1838" spans="1:21">
      <c r="A1838" s="245" t="s">
        <v>3990</v>
      </c>
      <c r="B1838" s="245">
        <f t="shared" si="202"/>
        <v>31</v>
      </c>
      <c r="C1838" s="245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45"/>
    </row>
    <row r="1839" spans="1:21">
      <c r="A1839" s="245" t="s">
        <v>3990</v>
      </c>
      <c r="B1839" s="245">
        <f t="shared" si="202"/>
        <v>31</v>
      </c>
      <c r="C1839" s="245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45"/>
    </row>
    <row r="1840" spans="1:21">
      <c r="A1840" s="245" t="s">
        <v>3990</v>
      </c>
      <c r="B1840" s="245">
        <f t="shared" si="202"/>
        <v>31</v>
      </c>
      <c r="C1840" s="245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45"/>
    </row>
    <row r="1841" spans="1:21">
      <c r="A1841" s="245" t="s">
        <v>3990</v>
      </c>
      <c r="B1841" s="245">
        <f t="shared" si="202"/>
        <v>31</v>
      </c>
      <c r="C1841" s="245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45"/>
    </row>
    <row r="1842" spans="1:21">
      <c r="A1842" s="245" t="s">
        <v>3990</v>
      </c>
      <c r="B1842" s="245">
        <f t="shared" si="202"/>
        <v>31.8</v>
      </c>
      <c r="C1842" s="245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45"/>
    </row>
    <row r="1843" spans="1:21">
      <c r="A1843" s="245" t="s">
        <v>3990</v>
      </c>
      <c r="B1843" s="245">
        <f t="shared" si="202"/>
        <v>31.8</v>
      </c>
      <c r="C1843" s="245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45"/>
    </row>
    <row r="1844" spans="1:21">
      <c r="A1844" s="245" t="s">
        <v>3990</v>
      </c>
      <c r="B1844" s="245">
        <f t="shared" si="202"/>
        <v>31.8</v>
      </c>
      <c r="C1844" s="245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45"/>
    </row>
    <row r="1845" spans="1:21">
      <c r="A1845" s="245" t="s">
        <v>3990</v>
      </c>
      <c r="B1845" s="245">
        <f t="shared" si="202"/>
        <v>31.8</v>
      </c>
      <c r="C1845" s="245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45"/>
    </row>
    <row r="1846" spans="1:21">
      <c r="A1846" s="245" t="s">
        <v>3990</v>
      </c>
      <c r="B1846" s="245">
        <f t="shared" si="202"/>
        <v>31.8</v>
      </c>
      <c r="C1846" s="245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45"/>
    </row>
    <row r="1847" spans="1:21">
      <c r="A1847" s="245" t="s">
        <v>3990</v>
      </c>
      <c r="B1847" s="245">
        <f t="shared" si="202"/>
        <v>32</v>
      </c>
      <c r="C1847" s="245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45"/>
    </row>
    <row r="1848" spans="1:21">
      <c r="A1848" s="245" t="s">
        <v>3990</v>
      </c>
      <c r="B1848" s="245">
        <f t="shared" si="202"/>
        <v>32</v>
      </c>
      <c r="C1848" s="245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45"/>
    </row>
    <row r="1849" spans="1:21">
      <c r="A1849" s="245" t="s">
        <v>3990</v>
      </c>
      <c r="B1849" s="245">
        <f t="shared" si="202"/>
        <v>32</v>
      </c>
      <c r="C1849" s="245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45"/>
    </row>
    <row r="1850" spans="1:21">
      <c r="A1850" s="245" t="s">
        <v>3990</v>
      </c>
      <c r="B1850" s="245">
        <f t="shared" si="202"/>
        <v>32</v>
      </c>
      <c r="C1850" s="245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45"/>
    </row>
    <row r="1851" spans="1:21">
      <c r="A1851" s="245" t="s">
        <v>3990</v>
      </c>
      <c r="B1851" s="245">
        <f t="shared" si="202"/>
        <v>32</v>
      </c>
      <c r="C1851" s="245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45"/>
    </row>
    <row r="1852" spans="1:21">
      <c r="A1852" s="245" t="s">
        <v>3990</v>
      </c>
      <c r="B1852" s="245">
        <f t="shared" si="202"/>
        <v>32</v>
      </c>
      <c r="C1852" s="245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45"/>
    </row>
    <row r="1853" spans="1:21">
      <c r="A1853" s="245" t="s">
        <v>3990</v>
      </c>
      <c r="B1853" s="245">
        <f t="shared" si="202"/>
        <v>32</v>
      </c>
      <c r="C1853" s="245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45"/>
    </row>
    <row r="1854" spans="1:21">
      <c r="A1854" s="245" t="s">
        <v>3990</v>
      </c>
      <c r="B1854" s="245">
        <f t="shared" si="202"/>
        <v>32</v>
      </c>
      <c r="C1854" s="245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45"/>
    </row>
    <row r="1855" spans="1:21">
      <c r="A1855" s="245" t="s">
        <v>3990</v>
      </c>
      <c r="B1855" s="245">
        <f t="shared" si="202"/>
        <v>32</v>
      </c>
      <c r="C1855" s="245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45"/>
    </row>
    <row r="1856" spans="1:21">
      <c r="A1856" s="245" t="s">
        <v>3990</v>
      </c>
      <c r="B1856" s="245">
        <f t="shared" si="202"/>
        <v>32</v>
      </c>
      <c r="C1856" s="245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45"/>
    </row>
    <row r="1857" spans="1:21">
      <c r="A1857" s="245" t="s">
        <v>3990</v>
      </c>
      <c r="B1857" s="245">
        <f t="shared" si="202"/>
        <v>32</v>
      </c>
      <c r="C1857" s="245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45"/>
    </row>
    <row r="1858" spans="1:21">
      <c r="A1858" s="245" t="s">
        <v>3990</v>
      </c>
      <c r="B1858" s="245">
        <f t="shared" si="202"/>
        <v>32</v>
      </c>
      <c r="C1858" s="245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45"/>
    </row>
    <row r="1859" spans="1:21">
      <c r="A1859" s="245" t="s">
        <v>3990</v>
      </c>
      <c r="B1859" s="245">
        <f t="shared" si="202"/>
        <v>32</v>
      </c>
      <c r="C1859" s="245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45"/>
    </row>
    <row r="1860" spans="1:21">
      <c r="A1860" s="245" t="s">
        <v>3990</v>
      </c>
      <c r="B1860" s="245">
        <f t="shared" si="202"/>
        <v>32</v>
      </c>
      <c r="C1860" s="245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45"/>
    </row>
    <row r="1861" spans="1:21">
      <c r="A1861" s="245" t="s">
        <v>3990</v>
      </c>
      <c r="B1861" s="245">
        <f t="shared" si="202"/>
        <v>32</v>
      </c>
      <c r="C1861" s="245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45"/>
    </row>
    <row r="1862" spans="1:21">
      <c r="A1862" s="245" t="s">
        <v>3990</v>
      </c>
      <c r="B1862" s="245">
        <f t="shared" si="202"/>
        <v>32</v>
      </c>
      <c r="C1862" s="245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45"/>
    </row>
    <row r="1863" spans="1:21">
      <c r="A1863" s="245" t="s">
        <v>3990</v>
      </c>
      <c r="B1863" s="245">
        <f t="shared" si="202"/>
        <v>32</v>
      </c>
      <c r="C1863" s="245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45"/>
    </row>
    <row r="1864" spans="1:21">
      <c r="A1864" s="245" t="s">
        <v>3990</v>
      </c>
      <c r="B1864" s="245">
        <f t="shared" si="202"/>
        <v>32</v>
      </c>
      <c r="C1864" s="245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45"/>
    </row>
    <row r="1865" spans="1:21">
      <c r="A1865" s="245" t="s">
        <v>3990</v>
      </c>
      <c r="B1865" s="245">
        <f t="shared" si="202"/>
        <v>32</v>
      </c>
      <c r="C1865" s="245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45"/>
    </row>
    <row r="1866" spans="1:21">
      <c r="A1866" s="245" t="s">
        <v>3990</v>
      </c>
      <c r="B1866" s="245">
        <f t="shared" si="202"/>
        <v>32</v>
      </c>
      <c r="C1866" s="245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45"/>
    </row>
    <row r="1867" spans="1:21">
      <c r="A1867" s="245" t="s">
        <v>3990</v>
      </c>
      <c r="B1867" s="245">
        <f t="shared" si="202"/>
        <v>32</v>
      </c>
      <c r="C1867" s="245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45"/>
    </row>
    <row r="1868" spans="1:21">
      <c r="A1868" s="245" t="s">
        <v>3990</v>
      </c>
      <c r="B1868" s="245">
        <f t="shared" si="202"/>
        <v>32</v>
      </c>
      <c r="C1868" s="245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45"/>
    </row>
    <row r="1869" spans="1:21">
      <c r="A1869" s="245" t="s">
        <v>3990</v>
      </c>
      <c r="B1869" s="245">
        <f t="shared" si="202"/>
        <v>32</v>
      </c>
      <c r="C1869" s="245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45"/>
    </row>
    <row r="1870" spans="1:21">
      <c r="A1870" s="245" t="s">
        <v>3990</v>
      </c>
      <c r="B1870" s="245">
        <f t="shared" si="202"/>
        <v>32</v>
      </c>
      <c r="C1870" s="245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45"/>
    </row>
    <row r="1871" spans="1:21">
      <c r="A1871" s="245" t="s">
        <v>3990</v>
      </c>
      <c r="B1871" s="245">
        <f t="shared" si="202"/>
        <v>32</v>
      </c>
      <c r="C1871" s="245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45"/>
    </row>
    <row r="1872" spans="1:21">
      <c r="A1872" s="245" t="s">
        <v>3990</v>
      </c>
      <c r="B1872" s="245">
        <f t="shared" si="202"/>
        <v>32</v>
      </c>
      <c r="C1872" s="245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45"/>
    </row>
    <row r="1873" spans="1:21">
      <c r="A1873" s="245" t="s">
        <v>3990</v>
      </c>
      <c r="B1873" s="245">
        <f t="shared" si="202"/>
        <v>32</v>
      </c>
      <c r="C1873" s="245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45"/>
    </row>
    <row r="1874" spans="1:21">
      <c r="A1874" s="245" t="s">
        <v>3990</v>
      </c>
      <c r="B1874" s="245">
        <f t="shared" si="202"/>
        <v>32</v>
      </c>
      <c r="C1874" s="245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45"/>
    </row>
    <row r="1875" spans="1:21">
      <c r="A1875" s="245" t="s">
        <v>3990</v>
      </c>
      <c r="B1875" s="245">
        <f t="shared" si="202"/>
        <v>33</v>
      </c>
      <c r="C1875" s="245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45"/>
    </row>
    <row r="1876" spans="1:21">
      <c r="A1876" s="245" t="s">
        <v>3990</v>
      </c>
      <c r="B1876" s="245">
        <f t="shared" si="202"/>
        <v>33</v>
      </c>
      <c r="C1876" s="245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45"/>
    </row>
    <row r="1877" spans="1:21">
      <c r="A1877" s="245" t="s">
        <v>3990</v>
      </c>
      <c r="B1877" s="245">
        <f t="shared" si="202"/>
        <v>33</v>
      </c>
      <c r="C1877" s="245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45"/>
    </row>
    <row r="1878" spans="1:21">
      <c r="A1878" s="245" t="s">
        <v>3990</v>
      </c>
      <c r="B1878" s="245">
        <f t="shared" si="202"/>
        <v>33</v>
      </c>
      <c r="C1878" s="245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45"/>
    </row>
    <row r="1879" spans="1:21">
      <c r="A1879" s="245" t="s">
        <v>3990</v>
      </c>
      <c r="B1879" s="245">
        <f t="shared" si="202"/>
        <v>33</v>
      </c>
      <c r="C1879" s="245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45"/>
    </row>
    <row r="1880" spans="1:21">
      <c r="A1880" s="245" t="s">
        <v>3990</v>
      </c>
      <c r="B1880" s="245">
        <f t="shared" si="202"/>
        <v>33</v>
      </c>
      <c r="C1880" s="245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45"/>
    </row>
    <row r="1881" spans="1:21">
      <c r="A1881" s="245" t="s">
        <v>3990</v>
      </c>
      <c r="B1881" s="245">
        <f t="shared" si="202"/>
        <v>33</v>
      </c>
      <c r="C1881" s="245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45"/>
    </row>
    <row r="1882" spans="1:21">
      <c r="A1882" s="245" t="s">
        <v>3990</v>
      </c>
      <c r="B1882" s="245">
        <f t="shared" si="202"/>
        <v>33</v>
      </c>
      <c r="C1882" s="245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45"/>
    </row>
    <row r="1883" spans="1:21">
      <c r="A1883" s="245" t="s">
        <v>3990</v>
      </c>
      <c r="B1883" s="245">
        <f t="shared" si="202"/>
        <v>33</v>
      </c>
      <c r="C1883" s="245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45"/>
    </row>
    <row r="1884" spans="1:21">
      <c r="A1884" s="245" t="s">
        <v>3990</v>
      </c>
      <c r="B1884" s="245">
        <f t="shared" si="202"/>
        <v>33</v>
      </c>
      <c r="C1884" s="245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45"/>
    </row>
    <row r="1885" spans="1:21">
      <c r="A1885" s="245" t="s">
        <v>3990</v>
      </c>
      <c r="B1885" s="245">
        <f t="shared" si="202"/>
        <v>33</v>
      </c>
      <c r="C1885" s="245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45"/>
    </row>
    <row r="1886" spans="1:21">
      <c r="A1886" s="245" t="s">
        <v>3990</v>
      </c>
      <c r="B1886" s="245">
        <f t="shared" si="202"/>
        <v>33</v>
      </c>
      <c r="C1886" s="245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45"/>
    </row>
    <row r="1887" spans="1:21">
      <c r="A1887" s="245" t="s">
        <v>3990</v>
      </c>
      <c r="B1887" s="245">
        <f t="shared" si="202"/>
        <v>33</v>
      </c>
      <c r="C1887" s="245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45"/>
    </row>
    <row r="1888" spans="1:21">
      <c r="A1888" s="245" t="s">
        <v>3990</v>
      </c>
      <c r="B1888" s="245">
        <f t="shared" si="202"/>
        <v>33</v>
      </c>
      <c r="C1888" s="245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45"/>
    </row>
    <row r="1889" spans="1:21">
      <c r="A1889" s="245" t="s">
        <v>3990</v>
      </c>
      <c r="B1889" s="245">
        <f t="shared" si="202"/>
        <v>33.700000000000003</v>
      </c>
      <c r="C1889" s="245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45"/>
    </row>
    <row r="1890" spans="1:21">
      <c r="A1890" s="245" t="s">
        <v>3990</v>
      </c>
      <c r="B1890" s="245">
        <f t="shared" si="202"/>
        <v>33.700000000000003</v>
      </c>
      <c r="C1890" s="245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45"/>
    </row>
    <row r="1891" spans="1:21">
      <c r="A1891" s="245" t="s">
        <v>3990</v>
      </c>
      <c r="B1891" s="245">
        <f t="shared" si="202"/>
        <v>33.700000000000003</v>
      </c>
      <c r="C1891" s="245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45"/>
    </row>
    <row r="1892" spans="1:21">
      <c r="A1892" s="245" t="s">
        <v>3990</v>
      </c>
      <c r="B1892" s="245">
        <f t="shared" si="202"/>
        <v>33.700000000000003</v>
      </c>
      <c r="C1892" s="245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45"/>
    </row>
    <row r="1893" spans="1:21">
      <c r="A1893" s="245" t="s">
        <v>3990</v>
      </c>
      <c r="B1893" s="245">
        <f t="shared" si="202"/>
        <v>33.700000000000003</v>
      </c>
      <c r="C1893" s="245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45"/>
    </row>
    <row r="1894" spans="1:21">
      <c r="A1894" s="245" t="s">
        <v>3990</v>
      </c>
      <c r="B1894" s="245">
        <f t="shared" ref="B1894:B1957" si="208">SPLITME($E1894,0,"*","tube Ø")</f>
        <v>33.700000000000003</v>
      </c>
      <c r="C1894" s="245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45"/>
    </row>
    <row r="1895" spans="1:21">
      <c r="A1895" s="245" t="s">
        <v>3990</v>
      </c>
      <c r="B1895" s="245">
        <f t="shared" si="208"/>
        <v>33.700000000000003</v>
      </c>
      <c r="C1895" s="245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45"/>
    </row>
    <row r="1896" spans="1:21">
      <c r="A1896" s="245" t="s">
        <v>3990</v>
      </c>
      <c r="B1896" s="245">
        <f t="shared" si="208"/>
        <v>33.700000000000003</v>
      </c>
      <c r="C1896" s="245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45"/>
    </row>
    <row r="1897" spans="1:21">
      <c r="A1897" s="245" t="s">
        <v>3990</v>
      </c>
      <c r="B1897" s="245">
        <f t="shared" si="208"/>
        <v>33.700000000000003</v>
      </c>
      <c r="C1897" s="245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45"/>
    </row>
    <row r="1898" spans="1:21">
      <c r="A1898" s="245" t="s">
        <v>3990</v>
      </c>
      <c r="B1898" s="245">
        <f t="shared" si="208"/>
        <v>33.700000000000003</v>
      </c>
      <c r="C1898" s="245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45"/>
    </row>
    <row r="1899" spans="1:21">
      <c r="A1899" s="245" t="s">
        <v>3990</v>
      </c>
      <c r="B1899" s="245">
        <f t="shared" si="208"/>
        <v>33.700000000000003</v>
      </c>
      <c r="C1899" s="245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45"/>
    </row>
    <row r="1900" spans="1:21">
      <c r="A1900" s="245" t="s">
        <v>3990</v>
      </c>
      <c r="B1900" s="245">
        <f t="shared" si="208"/>
        <v>33.700000000000003</v>
      </c>
      <c r="C1900" s="245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45"/>
    </row>
    <row r="1901" spans="1:21">
      <c r="A1901" s="245" t="s">
        <v>3990</v>
      </c>
      <c r="B1901" s="245">
        <f t="shared" si="208"/>
        <v>34</v>
      </c>
      <c r="C1901" s="245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45"/>
    </row>
    <row r="1902" spans="1:21">
      <c r="A1902" s="245" t="s">
        <v>3990</v>
      </c>
      <c r="B1902" s="245">
        <f t="shared" si="208"/>
        <v>34</v>
      </c>
      <c r="C1902" s="245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45"/>
    </row>
    <row r="1903" spans="1:21">
      <c r="A1903" s="245" t="s">
        <v>3990</v>
      </c>
      <c r="B1903" s="245">
        <f t="shared" si="208"/>
        <v>34</v>
      </c>
      <c r="C1903" s="245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45"/>
    </row>
    <row r="1904" spans="1:21">
      <c r="A1904" s="245" t="s">
        <v>3990</v>
      </c>
      <c r="B1904" s="245">
        <f t="shared" si="208"/>
        <v>34</v>
      </c>
      <c r="C1904" s="245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45"/>
    </row>
    <row r="1905" spans="1:21">
      <c r="A1905" s="245" t="s">
        <v>3990</v>
      </c>
      <c r="B1905" s="245">
        <f t="shared" si="208"/>
        <v>34</v>
      </c>
      <c r="C1905" s="245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45"/>
    </row>
    <row r="1906" spans="1:21">
      <c r="A1906" s="245" t="s">
        <v>3990</v>
      </c>
      <c r="B1906" s="245">
        <f t="shared" si="208"/>
        <v>34</v>
      </c>
      <c r="C1906" s="245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45"/>
    </row>
    <row r="1907" spans="1:21">
      <c r="A1907" s="245" t="s">
        <v>3990</v>
      </c>
      <c r="B1907" s="245">
        <f t="shared" si="208"/>
        <v>34</v>
      </c>
      <c r="C1907" s="245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45"/>
    </row>
    <row r="1908" spans="1:21">
      <c r="A1908" s="245" t="s">
        <v>3990</v>
      </c>
      <c r="B1908" s="245">
        <f t="shared" si="208"/>
        <v>34</v>
      </c>
      <c r="C1908" s="245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45"/>
    </row>
    <row r="1909" spans="1:21">
      <c r="A1909" s="245" t="s">
        <v>3990</v>
      </c>
      <c r="B1909" s="245">
        <f t="shared" si="208"/>
        <v>34</v>
      </c>
      <c r="C1909" s="245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45"/>
    </row>
    <row r="1910" spans="1:21">
      <c r="A1910" s="245" t="s">
        <v>3990</v>
      </c>
      <c r="B1910" s="245">
        <f t="shared" si="208"/>
        <v>34</v>
      </c>
      <c r="C1910" s="245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45"/>
    </row>
    <row r="1911" spans="1:21">
      <c r="A1911" s="245" t="s">
        <v>3990</v>
      </c>
      <c r="B1911" s="245">
        <f t="shared" si="208"/>
        <v>34</v>
      </c>
      <c r="C1911" s="245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45"/>
    </row>
    <row r="1912" spans="1:21">
      <c r="A1912" s="245" t="s">
        <v>3990</v>
      </c>
      <c r="B1912" s="245">
        <f t="shared" si="208"/>
        <v>34</v>
      </c>
      <c r="C1912" s="245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45"/>
    </row>
    <row r="1913" spans="1:21">
      <c r="A1913" s="245" t="s">
        <v>3990</v>
      </c>
      <c r="B1913" s="245">
        <f t="shared" si="208"/>
        <v>34</v>
      </c>
      <c r="C1913" s="245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45"/>
    </row>
    <row r="1914" spans="1:21">
      <c r="A1914" s="245" t="s">
        <v>3990</v>
      </c>
      <c r="B1914" s="245">
        <f t="shared" si="208"/>
        <v>34</v>
      </c>
      <c r="C1914" s="245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45"/>
    </row>
    <row r="1915" spans="1:21">
      <c r="A1915" s="245" t="s">
        <v>3990</v>
      </c>
      <c r="B1915" s="245">
        <f t="shared" si="208"/>
        <v>34</v>
      </c>
      <c r="C1915" s="245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45"/>
    </row>
    <row r="1916" spans="1:21">
      <c r="A1916" s="245" t="s">
        <v>3990</v>
      </c>
      <c r="B1916" s="245">
        <f t="shared" si="208"/>
        <v>34</v>
      </c>
      <c r="C1916" s="245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45"/>
    </row>
    <row r="1917" spans="1:21">
      <c r="A1917" s="245" t="s">
        <v>3990</v>
      </c>
      <c r="B1917" s="245">
        <f t="shared" si="208"/>
        <v>34</v>
      </c>
      <c r="C1917" s="245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45"/>
    </row>
    <row r="1918" spans="1:21">
      <c r="A1918" s="245" t="s">
        <v>3990</v>
      </c>
      <c r="B1918" s="245">
        <f t="shared" si="208"/>
        <v>34</v>
      </c>
      <c r="C1918" s="245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45"/>
    </row>
    <row r="1919" spans="1:21">
      <c r="A1919" s="245" t="s">
        <v>3990</v>
      </c>
      <c r="B1919" s="245">
        <f t="shared" si="208"/>
        <v>34</v>
      </c>
      <c r="C1919" s="245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45"/>
    </row>
    <row r="1920" spans="1:21">
      <c r="A1920" s="245" t="s">
        <v>3990</v>
      </c>
      <c r="B1920" s="245">
        <f t="shared" si="208"/>
        <v>34</v>
      </c>
      <c r="C1920" s="245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45"/>
    </row>
    <row r="1921" spans="1:21">
      <c r="A1921" s="245" t="s">
        <v>3990</v>
      </c>
      <c r="B1921" s="245">
        <f t="shared" si="208"/>
        <v>34</v>
      </c>
      <c r="C1921" s="245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45"/>
    </row>
    <row r="1922" spans="1:21">
      <c r="A1922" s="245" t="s">
        <v>3990</v>
      </c>
      <c r="B1922" s="245">
        <f t="shared" si="208"/>
        <v>35</v>
      </c>
      <c r="C1922" s="245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45"/>
    </row>
    <row r="1923" spans="1:21">
      <c r="A1923" s="245" t="s">
        <v>3990</v>
      </c>
      <c r="B1923" s="245">
        <f t="shared" si="208"/>
        <v>35</v>
      </c>
      <c r="C1923" s="245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45"/>
    </row>
    <row r="1924" spans="1:21">
      <c r="A1924" s="245" t="s">
        <v>3990</v>
      </c>
      <c r="B1924" s="245">
        <f t="shared" si="208"/>
        <v>35</v>
      </c>
      <c r="C1924" s="245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45"/>
    </row>
    <row r="1925" spans="1:21">
      <c r="A1925" s="245" t="s">
        <v>3990</v>
      </c>
      <c r="B1925" s="245">
        <f t="shared" si="208"/>
        <v>35</v>
      </c>
      <c r="C1925" s="245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45"/>
    </row>
    <row r="1926" spans="1:21">
      <c r="A1926" s="245" t="s">
        <v>3990</v>
      </c>
      <c r="B1926" s="245">
        <f t="shared" si="208"/>
        <v>35</v>
      </c>
      <c r="C1926" s="245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45"/>
    </row>
    <row r="1927" spans="1:21">
      <c r="A1927" s="245" t="s">
        <v>3990</v>
      </c>
      <c r="B1927" s="245">
        <f t="shared" si="208"/>
        <v>35</v>
      </c>
      <c r="C1927" s="245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45"/>
    </row>
    <row r="1928" spans="1:21">
      <c r="A1928" s="245" t="s">
        <v>3990</v>
      </c>
      <c r="B1928" s="245">
        <f t="shared" si="208"/>
        <v>35</v>
      </c>
      <c r="C1928" s="245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45"/>
    </row>
    <row r="1929" spans="1:21">
      <c r="A1929" s="245" t="s">
        <v>3990</v>
      </c>
      <c r="B1929" s="245">
        <f t="shared" si="208"/>
        <v>35</v>
      </c>
      <c r="C1929" s="245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45"/>
    </row>
    <row r="1930" spans="1:21">
      <c r="A1930" s="245" t="s">
        <v>3990</v>
      </c>
      <c r="B1930" s="245">
        <f t="shared" si="208"/>
        <v>35</v>
      </c>
      <c r="C1930" s="245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45"/>
    </row>
    <row r="1931" spans="1:21">
      <c r="A1931" s="245" t="s">
        <v>3990</v>
      </c>
      <c r="B1931" s="245">
        <f t="shared" si="208"/>
        <v>35</v>
      </c>
      <c r="C1931" s="245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45"/>
    </row>
    <row r="1932" spans="1:21">
      <c r="A1932" s="245" t="s">
        <v>3990</v>
      </c>
      <c r="B1932" s="245">
        <f t="shared" si="208"/>
        <v>35</v>
      </c>
      <c r="C1932" s="245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45"/>
    </row>
    <row r="1933" spans="1:21">
      <c r="A1933" s="245" t="s">
        <v>3990</v>
      </c>
      <c r="B1933" s="245">
        <f t="shared" si="208"/>
        <v>35</v>
      </c>
      <c r="C1933" s="245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45"/>
    </row>
    <row r="1934" spans="1:21">
      <c r="A1934" s="245" t="s">
        <v>3990</v>
      </c>
      <c r="B1934" s="245">
        <f t="shared" si="208"/>
        <v>35</v>
      </c>
      <c r="C1934" s="245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45"/>
    </row>
    <row r="1935" spans="1:21">
      <c r="A1935" s="245" t="s">
        <v>3990</v>
      </c>
      <c r="B1935" s="245">
        <f t="shared" si="208"/>
        <v>35</v>
      </c>
      <c r="C1935" s="245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45"/>
    </row>
    <row r="1936" spans="1:21">
      <c r="A1936" s="245" t="s">
        <v>3990</v>
      </c>
      <c r="B1936" s="245">
        <f t="shared" si="208"/>
        <v>35</v>
      </c>
      <c r="C1936" s="245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45"/>
    </row>
    <row r="1937" spans="1:21">
      <c r="A1937" s="245" t="s">
        <v>3990</v>
      </c>
      <c r="B1937" s="245">
        <f t="shared" si="208"/>
        <v>35</v>
      </c>
      <c r="C1937" s="245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45"/>
    </row>
    <row r="1938" spans="1:21">
      <c r="A1938" s="245" t="s">
        <v>3990</v>
      </c>
      <c r="B1938" s="245">
        <f t="shared" si="208"/>
        <v>35</v>
      </c>
      <c r="C1938" s="245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45"/>
    </row>
    <row r="1939" spans="1:21">
      <c r="A1939" s="245" t="s">
        <v>3990</v>
      </c>
      <c r="B1939" s="245">
        <f t="shared" si="208"/>
        <v>35</v>
      </c>
      <c r="C1939" s="245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45"/>
    </row>
    <row r="1940" spans="1:21">
      <c r="A1940" s="245" t="s">
        <v>3990</v>
      </c>
      <c r="B1940" s="245">
        <f t="shared" si="208"/>
        <v>35</v>
      </c>
      <c r="C1940" s="245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45"/>
    </row>
    <row r="1941" spans="1:21">
      <c r="A1941" s="245" t="s">
        <v>3990</v>
      </c>
      <c r="B1941" s="245">
        <f t="shared" si="208"/>
        <v>35</v>
      </c>
      <c r="C1941" s="245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45"/>
    </row>
    <row r="1942" spans="1:21">
      <c r="A1942" s="245" t="s">
        <v>3990</v>
      </c>
      <c r="B1942" s="245">
        <f t="shared" si="208"/>
        <v>35</v>
      </c>
      <c r="C1942" s="245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45"/>
    </row>
    <row r="1943" spans="1:21">
      <c r="A1943" s="245" t="s">
        <v>3990</v>
      </c>
      <c r="B1943" s="245">
        <f t="shared" si="208"/>
        <v>35</v>
      </c>
      <c r="C1943" s="245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45"/>
    </row>
    <row r="1944" spans="1:21">
      <c r="A1944" s="245" t="s">
        <v>3990</v>
      </c>
      <c r="B1944" s="245">
        <f t="shared" si="208"/>
        <v>35</v>
      </c>
      <c r="C1944" s="245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45"/>
    </row>
    <row r="1945" spans="1:21">
      <c r="A1945" s="245" t="s">
        <v>3990</v>
      </c>
      <c r="B1945" s="245">
        <f t="shared" si="208"/>
        <v>35</v>
      </c>
      <c r="C1945" s="245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45"/>
    </row>
    <row r="1946" spans="1:21">
      <c r="A1946" s="245" t="s">
        <v>3990</v>
      </c>
      <c r="B1946" s="245">
        <f t="shared" si="208"/>
        <v>35</v>
      </c>
      <c r="C1946" s="245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45"/>
    </row>
    <row r="1947" spans="1:21">
      <c r="A1947" s="245" t="s">
        <v>3990</v>
      </c>
      <c r="B1947" s="245">
        <f t="shared" si="208"/>
        <v>35</v>
      </c>
      <c r="C1947" s="245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45"/>
    </row>
    <row r="1948" spans="1:21">
      <c r="A1948" s="245" t="s">
        <v>3990</v>
      </c>
      <c r="B1948" s="245">
        <f t="shared" si="208"/>
        <v>36</v>
      </c>
      <c r="C1948" s="245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45"/>
    </row>
    <row r="1949" spans="1:21">
      <c r="A1949" s="245" t="s">
        <v>3990</v>
      </c>
      <c r="B1949" s="245">
        <f t="shared" si="208"/>
        <v>36</v>
      </c>
      <c r="C1949" s="245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45"/>
    </row>
    <row r="1950" spans="1:21">
      <c r="A1950" s="245" t="s">
        <v>3990</v>
      </c>
      <c r="B1950" s="245">
        <f t="shared" si="208"/>
        <v>36</v>
      </c>
      <c r="C1950" s="245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45"/>
    </row>
    <row r="1951" spans="1:21">
      <c r="A1951" s="245" t="s">
        <v>3990</v>
      </c>
      <c r="B1951" s="245">
        <f t="shared" si="208"/>
        <v>36</v>
      </c>
      <c r="C1951" s="245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45"/>
    </row>
    <row r="1952" spans="1:21">
      <c r="A1952" s="245" t="s">
        <v>3990</v>
      </c>
      <c r="B1952" s="245">
        <f t="shared" si="208"/>
        <v>36</v>
      </c>
      <c r="C1952" s="245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45"/>
    </row>
    <row r="1953" spans="1:21">
      <c r="A1953" s="245" t="s">
        <v>3990</v>
      </c>
      <c r="B1953" s="245">
        <f t="shared" si="208"/>
        <v>36</v>
      </c>
      <c r="C1953" s="245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45"/>
    </row>
    <row r="1954" spans="1:21">
      <c r="A1954" s="245" t="s">
        <v>3990</v>
      </c>
      <c r="B1954" s="245">
        <f t="shared" si="208"/>
        <v>36</v>
      </c>
      <c r="C1954" s="245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45"/>
    </row>
    <row r="1955" spans="1:21">
      <c r="A1955" s="245" t="s">
        <v>3990</v>
      </c>
      <c r="B1955" s="245">
        <f t="shared" si="208"/>
        <v>36</v>
      </c>
      <c r="C1955" s="245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45"/>
    </row>
    <row r="1956" spans="1:21">
      <c r="A1956" s="245" t="s">
        <v>3990</v>
      </c>
      <c r="B1956" s="245">
        <f t="shared" si="208"/>
        <v>36</v>
      </c>
      <c r="C1956" s="245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45"/>
    </row>
    <row r="1957" spans="1:21">
      <c r="A1957" s="245" t="s">
        <v>3990</v>
      </c>
      <c r="B1957" s="245">
        <f t="shared" si="208"/>
        <v>36</v>
      </c>
      <c r="C1957" s="245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45"/>
    </row>
    <row r="1958" spans="1:21">
      <c r="A1958" s="245" t="s">
        <v>3990</v>
      </c>
      <c r="B1958" s="245">
        <f t="shared" ref="B1958:B2021" si="214">SPLITME($E1958,0,"*","tube Ø")</f>
        <v>36</v>
      </c>
      <c r="C1958" s="245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45"/>
    </row>
    <row r="1959" spans="1:21">
      <c r="A1959" s="245" t="s">
        <v>3990</v>
      </c>
      <c r="B1959" s="245">
        <f t="shared" si="214"/>
        <v>36</v>
      </c>
      <c r="C1959" s="245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45"/>
    </row>
    <row r="1960" spans="1:21">
      <c r="A1960" s="245" t="s">
        <v>3990</v>
      </c>
      <c r="B1960" s="245">
        <f t="shared" si="214"/>
        <v>36</v>
      </c>
      <c r="C1960" s="245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45"/>
    </row>
    <row r="1961" spans="1:21">
      <c r="A1961" s="245" t="s">
        <v>3990</v>
      </c>
      <c r="B1961" s="245">
        <f t="shared" si="214"/>
        <v>36</v>
      </c>
      <c r="C1961" s="245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45"/>
    </row>
    <row r="1962" spans="1:21">
      <c r="A1962" s="245" t="s">
        <v>3990</v>
      </c>
      <c r="B1962" s="245">
        <f t="shared" si="214"/>
        <v>36</v>
      </c>
      <c r="C1962" s="245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45"/>
    </row>
    <row r="1963" spans="1:21">
      <c r="A1963" s="245" t="s">
        <v>3990</v>
      </c>
      <c r="B1963" s="245">
        <f t="shared" si="214"/>
        <v>36</v>
      </c>
      <c r="C1963" s="245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45"/>
    </row>
    <row r="1964" spans="1:21">
      <c r="A1964" s="245" t="s">
        <v>3990</v>
      </c>
      <c r="B1964" s="245">
        <f t="shared" si="214"/>
        <v>36</v>
      </c>
      <c r="C1964" s="245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45"/>
    </row>
    <row r="1965" spans="1:21">
      <c r="A1965" s="245" t="s">
        <v>3990</v>
      </c>
      <c r="B1965" s="245">
        <f t="shared" si="214"/>
        <v>36</v>
      </c>
      <c r="C1965" s="245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45"/>
    </row>
    <row r="1966" spans="1:21">
      <c r="A1966" s="245" t="s">
        <v>3990</v>
      </c>
      <c r="B1966" s="245">
        <f t="shared" si="214"/>
        <v>36</v>
      </c>
      <c r="C1966" s="245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45"/>
    </row>
    <row r="1967" spans="1:21">
      <c r="A1967" s="245" t="s">
        <v>3990</v>
      </c>
      <c r="B1967" s="245">
        <f t="shared" si="214"/>
        <v>36</v>
      </c>
      <c r="C1967" s="245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45"/>
    </row>
    <row r="1968" spans="1:21">
      <c r="A1968" s="245" t="s">
        <v>3990</v>
      </c>
      <c r="B1968" s="245">
        <f t="shared" si="214"/>
        <v>36</v>
      </c>
      <c r="C1968" s="245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45"/>
    </row>
    <row r="1969" spans="1:21">
      <c r="A1969" s="245" t="s">
        <v>3990</v>
      </c>
      <c r="B1969" s="245">
        <f t="shared" si="214"/>
        <v>36</v>
      </c>
      <c r="C1969" s="245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45"/>
    </row>
    <row r="1970" spans="1:21">
      <c r="A1970" s="245" t="s">
        <v>3990</v>
      </c>
      <c r="B1970" s="245">
        <f t="shared" si="214"/>
        <v>36</v>
      </c>
      <c r="C1970" s="245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45"/>
    </row>
    <row r="1971" spans="1:21">
      <c r="A1971" s="245" t="s">
        <v>3990</v>
      </c>
      <c r="B1971" s="245">
        <f t="shared" si="214"/>
        <v>36</v>
      </c>
      <c r="C1971" s="245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45"/>
    </row>
    <row r="1972" spans="1:21">
      <c r="A1972" s="245" t="s">
        <v>3990</v>
      </c>
      <c r="B1972" s="245">
        <f t="shared" si="214"/>
        <v>37</v>
      </c>
      <c r="C1972" s="245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45"/>
    </row>
    <row r="1973" spans="1:21">
      <c r="A1973" s="245" t="s">
        <v>3990</v>
      </c>
      <c r="B1973" s="245">
        <f t="shared" si="214"/>
        <v>37</v>
      </c>
      <c r="C1973" s="245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45"/>
    </row>
    <row r="1974" spans="1:21">
      <c r="A1974" s="245" t="s">
        <v>3990</v>
      </c>
      <c r="B1974" s="245">
        <f t="shared" si="214"/>
        <v>37</v>
      </c>
      <c r="C1974" s="245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45"/>
    </row>
    <row r="1975" spans="1:21">
      <c r="A1975" s="245" t="s">
        <v>3990</v>
      </c>
      <c r="B1975" s="245">
        <f t="shared" si="214"/>
        <v>37</v>
      </c>
      <c r="C1975" s="245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45"/>
    </row>
    <row r="1976" spans="1:21">
      <c r="A1976" s="245" t="s">
        <v>3990</v>
      </c>
      <c r="B1976" s="245">
        <f t="shared" si="214"/>
        <v>37</v>
      </c>
      <c r="C1976" s="245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45"/>
    </row>
    <row r="1977" spans="1:21">
      <c r="A1977" s="245" t="s">
        <v>3990</v>
      </c>
      <c r="B1977" s="245">
        <f t="shared" si="214"/>
        <v>37</v>
      </c>
      <c r="C1977" s="245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45"/>
    </row>
    <row r="1978" spans="1:21">
      <c r="A1978" s="245" t="s">
        <v>3990</v>
      </c>
      <c r="B1978" s="245">
        <f t="shared" si="214"/>
        <v>37</v>
      </c>
      <c r="C1978" s="245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45"/>
    </row>
    <row r="1979" spans="1:21">
      <c r="A1979" s="245" t="s">
        <v>3990</v>
      </c>
      <c r="B1979" s="245">
        <f t="shared" si="214"/>
        <v>37</v>
      </c>
      <c r="C1979" s="245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45"/>
    </row>
    <row r="1980" spans="1:21">
      <c r="A1980" s="245" t="s">
        <v>3990</v>
      </c>
      <c r="B1980" s="245">
        <f t="shared" si="214"/>
        <v>37</v>
      </c>
      <c r="C1980" s="245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45"/>
    </row>
    <row r="1981" spans="1:21">
      <c r="A1981" s="245" t="s">
        <v>3990</v>
      </c>
      <c r="B1981" s="245">
        <f t="shared" si="214"/>
        <v>37</v>
      </c>
      <c r="C1981" s="245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45"/>
    </row>
    <row r="1982" spans="1:21">
      <c r="A1982" s="245" t="s">
        <v>3990</v>
      </c>
      <c r="B1982" s="245">
        <f t="shared" si="214"/>
        <v>37</v>
      </c>
      <c r="C1982" s="245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45"/>
    </row>
    <row r="1983" spans="1:21">
      <c r="A1983" s="245" t="s">
        <v>3990</v>
      </c>
      <c r="B1983" s="245">
        <f t="shared" si="214"/>
        <v>37</v>
      </c>
      <c r="C1983" s="245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45"/>
    </row>
    <row r="1984" spans="1:21">
      <c r="A1984" s="245" t="s">
        <v>3990</v>
      </c>
      <c r="B1984" s="245">
        <f t="shared" si="214"/>
        <v>37</v>
      </c>
      <c r="C1984" s="245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45"/>
    </row>
    <row r="1985" spans="1:21">
      <c r="A1985" s="245" t="s">
        <v>3990</v>
      </c>
      <c r="B1985" s="245">
        <f t="shared" si="214"/>
        <v>38</v>
      </c>
      <c r="C1985" s="245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45"/>
    </row>
    <row r="1986" spans="1:21">
      <c r="A1986" s="245" t="s">
        <v>3990</v>
      </c>
      <c r="B1986" s="245">
        <f t="shared" si="214"/>
        <v>38</v>
      </c>
      <c r="C1986" s="245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45"/>
    </row>
    <row r="1987" spans="1:21">
      <c r="A1987" s="245" t="s">
        <v>3990</v>
      </c>
      <c r="B1987" s="245">
        <f t="shared" si="214"/>
        <v>38</v>
      </c>
      <c r="C1987" s="245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45"/>
    </row>
    <row r="1988" spans="1:21">
      <c r="A1988" s="245" t="s">
        <v>3990</v>
      </c>
      <c r="B1988" s="245">
        <f t="shared" si="214"/>
        <v>38</v>
      </c>
      <c r="C1988" s="245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45"/>
    </row>
    <row r="1989" spans="1:21">
      <c r="A1989" s="245" t="s">
        <v>3990</v>
      </c>
      <c r="B1989" s="245">
        <f t="shared" si="214"/>
        <v>38</v>
      </c>
      <c r="C1989" s="245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45"/>
    </row>
    <row r="1990" spans="1:21">
      <c r="A1990" s="245" t="s">
        <v>3990</v>
      </c>
      <c r="B1990" s="245">
        <f t="shared" si="214"/>
        <v>38</v>
      </c>
      <c r="C1990" s="245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45"/>
    </row>
    <row r="1991" spans="1:21">
      <c r="A1991" s="245" t="s">
        <v>3990</v>
      </c>
      <c r="B1991" s="245">
        <f t="shared" si="214"/>
        <v>38</v>
      </c>
      <c r="C1991" s="245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45"/>
    </row>
    <row r="1992" spans="1:21">
      <c r="A1992" s="245" t="s">
        <v>3990</v>
      </c>
      <c r="B1992" s="245">
        <f t="shared" si="214"/>
        <v>38</v>
      </c>
      <c r="C1992" s="245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45"/>
    </row>
    <row r="1993" spans="1:21">
      <c r="A1993" s="245" t="s">
        <v>3990</v>
      </c>
      <c r="B1993" s="245">
        <f t="shared" si="214"/>
        <v>38</v>
      </c>
      <c r="C1993" s="245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45"/>
    </row>
    <row r="1994" spans="1:21">
      <c r="A1994" s="245" t="s">
        <v>3990</v>
      </c>
      <c r="B1994" s="245">
        <f t="shared" si="214"/>
        <v>38</v>
      </c>
      <c r="C1994" s="245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45"/>
    </row>
    <row r="1995" spans="1:21">
      <c r="A1995" s="245" t="s">
        <v>3990</v>
      </c>
      <c r="B1995" s="245">
        <f t="shared" si="214"/>
        <v>38</v>
      </c>
      <c r="C1995" s="245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45"/>
    </row>
    <row r="1996" spans="1:21">
      <c r="A1996" s="245" t="s">
        <v>3990</v>
      </c>
      <c r="B1996" s="245">
        <f t="shared" si="214"/>
        <v>38</v>
      </c>
      <c r="C1996" s="245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45"/>
    </row>
    <row r="1997" spans="1:21">
      <c r="A1997" s="245" t="s">
        <v>3990</v>
      </c>
      <c r="B1997" s="245">
        <f t="shared" si="214"/>
        <v>38</v>
      </c>
      <c r="C1997" s="245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45"/>
    </row>
    <row r="1998" spans="1:21">
      <c r="A1998" s="245" t="s">
        <v>3990</v>
      </c>
      <c r="B1998" s="245">
        <f t="shared" si="214"/>
        <v>38</v>
      </c>
      <c r="C1998" s="245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45"/>
    </row>
    <row r="1999" spans="1:21">
      <c r="A1999" s="245" t="s">
        <v>3990</v>
      </c>
      <c r="B1999" s="245">
        <f t="shared" si="214"/>
        <v>38</v>
      </c>
      <c r="C1999" s="245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45"/>
    </row>
    <row r="2000" spans="1:21">
      <c r="A2000" s="245" t="s">
        <v>3990</v>
      </c>
      <c r="B2000" s="245">
        <f t="shared" si="214"/>
        <v>38</v>
      </c>
      <c r="C2000" s="245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45"/>
    </row>
    <row r="2001" spans="1:21">
      <c r="A2001" s="245" t="s">
        <v>3990</v>
      </c>
      <c r="B2001" s="245">
        <f t="shared" si="214"/>
        <v>38</v>
      </c>
      <c r="C2001" s="245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45"/>
    </row>
    <row r="2002" spans="1:21">
      <c r="A2002" s="245" t="s">
        <v>3990</v>
      </c>
      <c r="B2002" s="245">
        <f t="shared" si="214"/>
        <v>38</v>
      </c>
      <c r="C2002" s="245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45"/>
    </row>
    <row r="2003" spans="1:21">
      <c r="A2003" s="245" t="s">
        <v>3990</v>
      </c>
      <c r="B2003" s="245">
        <f t="shared" si="214"/>
        <v>38</v>
      </c>
      <c r="C2003" s="245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45"/>
    </row>
    <row r="2004" spans="1:21">
      <c r="A2004" s="245" t="s">
        <v>3990</v>
      </c>
      <c r="B2004" s="245">
        <f t="shared" si="214"/>
        <v>38</v>
      </c>
      <c r="C2004" s="245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45"/>
    </row>
    <row r="2005" spans="1:21">
      <c r="A2005" s="245" t="s">
        <v>3990</v>
      </c>
      <c r="B2005" s="245">
        <f t="shared" si="214"/>
        <v>38</v>
      </c>
      <c r="C2005" s="245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45"/>
    </row>
    <row r="2006" spans="1:21">
      <c r="A2006" s="245" t="s">
        <v>3990</v>
      </c>
      <c r="B2006" s="245">
        <f t="shared" si="214"/>
        <v>38</v>
      </c>
      <c r="C2006" s="245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45"/>
    </row>
    <row r="2007" spans="1:21">
      <c r="A2007" s="245" t="s">
        <v>3990</v>
      </c>
      <c r="B2007" s="245">
        <f t="shared" si="214"/>
        <v>38</v>
      </c>
      <c r="C2007" s="245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45"/>
    </row>
    <row r="2008" spans="1:21">
      <c r="A2008" s="245" t="s">
        <v>3990</v>
      </c>
      <c r="B2008" s="245">
        <f t="shared" si="214"/>
        <v>38</v>
      </c>
      <c r="C2008" s="245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45"/>
    </row>
    <row r="2009" spans="1:21">
      <c r="A2009" s="245" t="s">
        <v>3990</v>
      </c>
      <c r="B2009" s="245">
        <f t="shared" si="214"/>
        <v>38</v>
      </c>
      <c r="C2009" s="245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45"/>
    </row>
    <row r="2010" spans="1:21">
      <c r="A2010" s="245" t="s">
        <v>3990</v>
      </c>
      <c r="B2010" s="245">
        <f t="shared" si="214"/>
        <v>38</v>
      </c>
      <c r="C2010" s="245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45"/>
    </row>
    <row r="2011" spans="1:21">
      <c r="A2011" s="245" t="s">
        <v>3990</v>
      </c>
      <c r="B2011" s="245">
        <f t="shared" si="214"/>
        <v>38</v>
      </c>
      <c r="C2011" s="245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45"/>
    </row>
    <row r="2012" spans="1:21">
      <c r="A2012" s="245" t="s">
        <v>3990</v>
      </c>
      <c r="B2012" s="245">
        <f t="shared" si="214"/>
        <v>38</v>
      </c>
      <c r="C2012" s="245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45"/>
    </row>
    <row r="2013" spans="1:21">
      <c r="A2013" s="245" t="s">
        <v>3990</v>
      </c>
      <c r="B2013" s="245">
        <f t="shared" si="214"/>
        <v>38</v>
      </c>
      <c r="C2013" s="245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45"/>
    </row>
    <row r="2014" spans="1:21">
      <c r="A2014" s="245" t="s">
        <v>3990</v>
      </c>
      <c r="B2014" s="245">
        <f t="shared" si="214"/>
        <v>38</v>
      </c>
      <c r="C2014" s="245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45"/>
    </row>
    <row r="2015" spans="1:21">
      <c r="A2015" s="245" t="s">
        <v>3990</v>
      </c>
      <c r="B2015" s="245">
        <f t="shared" si="214"/>
        <v>38</v>
      </c>
      <c r="C2015" s="245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45"/>
    </row>
    <row r="2016" spans="1:21">
      <c r="A2016" s="245" t="s">
        <v>3990</v>
      </c>
      <c r="B2016" s="245">
        <f t="shared" si="214"/>
        <v>38</v>
      </c>
      <c r="C2016" s="245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45"/>
    </row>
    <row r="2017" spans="1:21">
      <c r="A2017" s="245" t="s">
        <v>3990</v>
      </c>
      <c r="B2017" s="245">
        <f t="shared" si="214"/>
        <v>38</v>
      </c>
      <c r="C2017" s="245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45"/>
    </row>
    <row r="2018" spans="1:21">
      <c r="A2018" s="245" t="s">
        <v>3990</v>
      </c>
      <c r="B2018" s="245">
        <f t="shared" si="214"/>
        <v>39</v>
      </c>
      <c r="C2018" s="245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45"/>
    </row>
    <row r="2019" spans="1:21">
      <c r="A2019" s="245" t="s">
        <v>3990</v>
      </c>
      <c r="B2019" s="245">
        <f t="shared" si="214"/>
        <v>39</v>
      </c>
      <c r="C2019" s="245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45"/>
    </row>
    <row r="2020" spans="1:21">
      <c r="A2020" s="245" t="s">
        <v>3990</v>
      </c>
      <c r="B2020" s="245">
        <f t="shared" si="214"/>
        <v>39</v>
      </c>
      <c r="C2020" s="245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45"/>
    </row>
    <row r="2021" spans="1:21">
      <c r="A2021" s="245" t="s">
        <v>3990</v>
      </c>
      <c r="B2021" s="245">
        <f t="shared" si="214"/>
        <v>39</v>
      </c>
      <c r="C2021" s="245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45"/>
    </row>
    <row r="2022" spans="1:21">
      <c r="A2022" s="245" t="s">
        <v>3990</v>
      </c>
      <c r="B2022" s="245">
        <f t="shared" ref="B2022:B2085" si="220">SPLITME($E2022,0,"*","tube Ø")</f>
        <v>39</v>
      </c>
      <c r="C2022" s="245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45"/>
    </row>
    <row r="2023" spans="1:21">
      <c r="A2023" s="245" t="s">
        <v>3990</v>
      </c>
      <c r="B2023" s="245">
        <f t="shared" si="220"/>
        <v>39</v>
      </c>
      <c r="C2023" s="245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45"/>
    </row>
    <row r="2024" spans="1:21">
      <c r="A2024" s="245" t="s">
        <v>3990</v>
      </c>
      <c r="B2024" s="245">
        <f t="shared" si="220"/>
        <v>39</v>
      </c>
      <c r="C2024" s="245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45"/>
    </row>
    <row r="2025" spans="1:21">
      <c r="A2025" s="245" t="s">
        <v>3990</v>
      </c>
      <c r="B2025" s="245">
        <f t="shared" si="220"/>
        <v>39</v>
      </c>
      <c r="C2025" s="245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45"/>
    </row>
    <row r="2026" spans="1:21">
      <c r="A2026" s="245" t="s">
        <v>3990</v>
      </c>
      <c r="B2026" s="245">
        <f t="shared" si="220"/>
        <v>39</v>
      </c>
      <c r="C2026" s="245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45"/>
    </row>
    <row r="2027" spans="1:21">
      <c r="A2027" s="245" t="s">
        <v>3990</v>
      </c>
      <c r="B2027" s="245">
        <f t="shared" si="220"/>
        <v>40</v>
      </c>
      <c r="C2027" s="245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45"/>
    </row>
    <row r="2028" spans="1:21">
      <c r="A2028" s="245" t="s">
        <v>3990</v>
      </c>
      <c r="B2028" s="245">
        <f t="shared" si="220"/>
        <v>40</v>
      </c>
      <c r="C2028" s="245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45"/>
    </row>
    <row r="2029" spans="1:21">
      <c r="A2029" s="245" t="s">
        <v>3990</v>
      </c>
      <c r="B2029" s="245">
        <f t="shared" si="220"/>
        <v>40</v>
      </c>
      <c r="C2029" s="245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45"/>
    </row>
    <row r="2030" spans="1:21">
      <c r="A2030" s="245" t="s">
        <v>3990</v>
      </c>
      <c r="B2030" s="245">
        <f t="shared" si="220"/>
        <v>40</v>
      </c>
      <c r="C2030" s="245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45"/>
    </row>
    <row r="2031" spans="1:21">
      <c r="A2031" s="245" t="s">
        <v>3990</v>
      </c>
      <c r="B2031" s="245">
        <f t="shared" si="220"/>
        <v>40</v>
      </c>
      <c r="C2031" s="245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45"/>
    </row>
    <row r="2032" spans="1:21">
      <c r="A2032" s="245" t="s">
        <v>3990</v>
      </c>
      <c r="B2032" s="245">
        <f t="shared" si="220"/>
        <v>40</v>
      </c>
      <c r="C2032" s="245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45"/>
    </row>
    <row r="2033" spans="1:21">
      <c r="A2033" s="245" t="s">
        <v>3990</v>
      </c>
      <c r="B2033" s="245">
        <f t="shared" si="220"/>
        <v>40</v>
      </c>
      <c r="C2033" s="245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45"/>
    </row>
    <row r="2034" spans="1:21">
      <c r="A2034" s="245" t="s">
        <v>3990</v>
      </c>
      <c r="B2034" s="245">
        <f t="shared" si="220"/>
        <v>40</v>
      </c>
      <c r="C2034" s="245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45"/>
    </row>
    <row r="2035" spans="1:21">
      <c r="A2035" s="245" t="s">
        <v>3990</v>
      </c>
      <c r="B2035" s="245">
        <f t="shared" si="220"/>
        <v>40</v>
      </c>
      <c r="C2035" s="245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45"/>
    </row>
    <row r="2036" spans="1:21">
      <c r="A2036" s="245" t="s">
        <v>3990</v>
      </c>
      <c r="B2036" s="245">
        <f t="shared" si="220"/>
        <v>40</v>
      </c>
      <c r="C2036" s="245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45"/>
    </row>
    <row r="2037" spans="1:21">
      <c r="A2037" s="245" t="s">
        <v>3990</v>
      </c>
      <c r="B2037" s="245">
        <f t="shared" si="220"/>
        <v>40</v>
      </c>
      <c r="C2037" s="245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45"/>
    </row>
    <row r="2038" spans="1:21">
      <c r="A2038" s="245" t="s">
        <v>3990</v>
      </c>
      <c r="B2038" s="245">
        <f t="shared" si="220"/>
        <v>40</v>
      </c>
      <c r="C2038" s="245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45"/>
    </row>
    <row r="2039" spans="1:21">
      <c r="A2039" s="245" t="s">
        <v>3990</v>
      </c>
      <c r="B2039" s="245">
        <f t="shared" si="220"/>
        <v>40</v>
      </c>
      <c r="C2039" s="245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45"/>
    </row>
    <row r="2040" spans="1:21">
      <c r="A2040" s="245" t="s">
        <v>3990</v>
      </c>
      <c r="B2040" s="245">
        <f t="shared" si="220"/>
        <v>40</v>
      </c>
      <c r="C2040" s="245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45"/>
    </row>
    <row r="2041" spans="1:21">
      <c r="A2041" s="245" t="s">
        <v>3990</v>
      </c>
      <c r="B2041" s="245">
        <f t="shared" si="220"/>
        <v>40</v>
      </c>
      <c r="C2041" s="245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45"/>
    </row>
    <row r="2042" spans="1:21">
      <c r="A2042" s="245" t="s">
        <v>3990</v>
      </c>
      <c r="B2042" s="245">
        <f t="shared" si="220"/>
        <v>40</v>
      </c>
      <c r="C2042" s="245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45"/>
    </row>
    <row r="2043" spans="1:21">
      <c r="A2043" s="245" t="s">
        <v>3990</v>
      </c>
      <c r="B2043" s="245">
        <f t="shared" si="220"/>
        <v>40</v>
      </c>
      <c r="C2043" s="245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45"/>
    </row>
    <row r="2044" spans="1:21">
      <c r="A2044" s="245" t="s">
        <v>3990</v>
      </c>
      <c r="B2044" s="245">
        <f t="shared" si="220"/>
        <v>40</v>
      </c>
      <c r="C2044" s="245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45"/>
    </row>
    <row r="2045" spans="1:21">
      <c r="A2045" s="245" t="s">
        <v>3990</v>
      </c>
      <c r="B2045" s="245">
        <f t="shared" si="220"/>
        <v>40</v>
      </c>
      <c r="C2045" s="245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45"/>
    </row>
    <row r="2046" spans="1:21">
      <c r="A2046" s="245" t="s">
        <v>3990</v>
      </c>
      <c r="B2046" s="245">
        <f t="shared" si="220"/>
        <v>40</v>
      </c>
      <c r="C2046" s="245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45"/>
    </row>
    <row r="2047" spans="1:21">
      <c r="A2047" s="245" t="s">
        <v>3990</v>
      </c>
      <c r="B2047" s="245">
        <f t="shared" si="220"/>
        <v>40</v>
      </c>
      <c r="C2047" s="245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45"/>
    </row>
    <row r="2048" spans="1:21">
      <c r="A2048" s="245" t="s">
        <v>3990</v>
      </c>
      <c r="B2048" s="245">
        <f t="shared" si="220"/>
        <v>40</v>
      </c>
      <c r="C2048" s="245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45"/>
    </row>
    <row r="2049" spans="1:21">
      <c r="A2049" s="245" t="s">
        <v>3990</v>
      </c>
      <c r="B2049" s="245">
        <f t="shared" si="220"/>
        <v>40</v>
      </c>
      <c r="C2049" s="245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45"/>
    </row>
    <row r="2050" spans="1:21">
      <c r="A2050" s="245" t="s">
        <v>3990</v>
      </c>
      <c r="B2050" s="245">
        <f t="shared" si="220"/>
        <v>40</v>
      </c>
      <c r="C2050" s="245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45"/>
    </row>
    <row r="2051" spans="1:21">
      <c r="A2051" s="245" t="s">
        <v>3990</v>
      </c>
      <c r="B2051" s="245">
        <f t="shared" si="220"/>
        <v>40</v>
      </c>
      <c r="C2051" s="245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45"/>
    </row>
    <row r="2052" spans="1:21">
      <c r="A2052" s="245" t="s">
        <v>3990</v>
      </c>
      <c r="B2052" s="245">
        <f t="shared" si="220"/>
        <v>40</v>
      </c>
      <c r="C2052" s="245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45"/>
    </row>
    <row r="2053" spans="1:21">
      <c r="A2053" s="245" t="s">
        <v>3990</v>
      </c>
      <c r="B2053" s="245">
        <f t="shared" si="220"/>
        <v>40</v>
      </c>
      <c r="C2053" s="245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45"/>
    </row>
    <row r="2054" spans="1:21">
      <c r="A2054" s="245" t="s">
        <v>3990</v>
      </c>
      <c r="B2054" s="245">
        <f t="shared" si="220"/>
        <v>40</v>
      </c>
      <c r="C2054" s="245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45"/>
    </row>
    <row r="2055" spans="1:21">
      <c r="A2055" s="245" t="s">
        <v>3990</v>
      </c>
      <c r="B2055" s="245">
        <f t="shared" si="220"/>
        <v>41</v>
      </c>
      <c r="C2055" s="245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45"/>
    </row>
    <row r="2056" spans="1:21">
      <c r="A2056" s="245" t="s">
        <v>3990</v>
      </c>
      <c r="B2056" s="245">
        <f t="shared" si="220"/>
        <v>41</v>
      </c>
      <c r="C2056" s="245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45"/>
    </row>
    <row r="2057" spans="1:21">
      <c r="A2057" s="245" t="s">
        <v>3990</v>
      </c>
      <c r="B2057" s="245">
        <f t="shared" si="220"/>
        <v>41</v>
      </c>
      <c r="C2057" s="245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45"/>
    </row>
    <row r="2058" spans="1:21">
      <c r="A2058" s="245" t="s">
        <v>3990</v>
      </c>
      <c r="B2058" s="245">
        <f t="shared" si="220"/>
        <v>41</v>
      </c>
      <c r="C2058" s="245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45"/>
    </row>
    <row r="2059" spans="1:21">
      <c r="A2059" s="245" t="s">
        <v>3990</v>
      </c>
      <c r="B2059" s="245">
        <f t="shared" si="220"/>
        <v>41</v>
      </c>
      <c r="C2059" s="245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45"/>
    </row>
    <row r="2060" spans="1:21">
      <c r="A2060" s="245" t="s">
        <v>3990</v>
      </c>
      <c r="B2060" s="245">
        <f t="shared" si="220"/>
        <v>41</v>
      </c>
      <c r="C2060" s="245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45"/>
    </row>
    <row r="2061" spans="1:21">
      <c r="A2061" s="245" t="s">
        <v>3990</v>
      </c>
      <c r="B2061" s="245">
        <f t="shared" si="220"/>
        <v>42</v>
      </c>
      <c r="C2061" s="245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45"/>
    </row>
    <row r="2062" spans="1:21">
      <c r="A2062" s="245" t="s">
        <v>3990</v>
      </c>
      <c r="B2062" s="245">
        <f t="shared" si="220"/>
        <v>42</v>
      </c>
      <c r="C2062" s="245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45"/>
    </row>
    <row r="2063" spans="1:21">
      <c r="A2063" s="245" t="s">
        <v>3990</v>
      </c>
      <c r="B2063" s="245">
        <f t="shared" si="220"/>
        <v>42</v>
      </c>
      <c r="C2063" s="245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45"/>
    </row>
    <row r="2064" spans="1:21">
      <c r="A2064" s="245" t="s">
        <v>3990</v>
      </c>
      <c r="B2064" s="245">
        <f t="shared" si="220"/>
        <v>42</v>
      </c>
      <c r="C2064" s="245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45"/>
    </row>
    <row r="2065" spans="1:21">
      <c r="A2065" s="245" t="s">
        <v>3990</v>
      </c>
      <c r="B2065" s="245">
        <f t="shared" si="220"/>
        <v>42</v>
      </c>
      <c r="C2065" s="245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45"/>
    </row>
    <row r="2066" spans="1:21">
      <c r="A2066" s="245" t="s">
        <v>3990</v>
      </c>
      <c r="B2066" s="245">
        <f t="shared" si="220"/>
        <v>42</v>
      </c>
      <c r="C2066" s="245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45"/>
    </row>
    <row r="2067" spans="1:21">
      <c r="A2067" s="245" t="s">
        <v>3990</v>
      </c>
      <c r="B2067" s="245">
        <f t="shared" si="220"/>
        <v>42</v>
      </c>
      <c r="C2067" s="245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45"/>
    </row>
    <row r="2068" spans="1:21">
      <c r="A2068" s="245" t="s">
        <v>3990</v>
      </c>
      <c r="B2068" s="245">
        <f t="shared" si="220"/>
        <v>42</v>
      </c>
      <c r="C2068" s="245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45"/>
    </row>
    <row r="2069" spans="1:21">
      <c r="A2069" s="245" t="s">
        <v>3990</v>
      </c>
      <c r="B2069" s="245">
        <f t="shared" si="220"/>
        <v>42</v>
      </c>
      <c r="C2069" s="245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45"/>
    </row>
    <row r="2070" spans="1:21">
      <c r="A2070" s="245" t="s">
        <v>3990</v>
      </c>
      <c r="B2070" s="245">
        <f t="shared" si="220"/>
        <v>42</v>
      </c>
      <c r="C2070" s="245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45"/>
    </row>
    <row r="2071" spans="1:21">
      <c r="A2071" s="245" t="s">
        <v>3990</v>
      </c>
      <c r="B2071" s="245">
        <f t="shared" si="220"/>
        <v>42</v>
      </c>
      <c r="C2071" s="245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45"/>
    </row>
    <row r="2072" spans="1:21">
      <c r="A2072" s="245" t="s">
        <v>3990</v>
      </c>
      <c r="B2072" s="245">
        <f t="shared" si="220"/>
        <v>42</v>
      </c>
      <c r="C2072" s="245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45"/>
    </row>
    <row r="2073" spans="1:21">
      <c r="A2073" s="245" t="s">
        <v>3990</v>
      </c>
      <c r="B2073" s="245">
        <f t="shared" si="220"/>
        <v>42</v>
      </c>
      <c r="C2073" s="245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45"/>
    </row>
    <row r="2074" spans="1:21">
      <c r="A2074" s="245" t="s">
        <v>3990</v>
      </c>
      <c r="B2074" s="245">
        <f t="shared" si="220"/>
        <v>42</v>
      </c>
      <c r="C2074" s="245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45"/>
    </row>
    <row r="2075" spans="1:21">
      <c r="A2075" s="245" t="s">
        <v>3990</v>
      </c>
      <c r="B2075" s="245">
        <f t="shared" si="220"/>
        <v>42</v>
      </c>
      <c r="C2075" s="245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45"/>
    </row>
    <row r="2076" spans="1:21">
      <c r="A2076" s="245" t="s">
        <v>3990</v>
      </c>
      <c r="B2076" s="245">
        <f t="shared" si="220"/>
        <v>42</v>
      </c>
      <c r="C2076" s="245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45"/>
    </row>
    <row r="2077" spans="1:21">
      <c r="A2077" s="245" t="s">
        <v>3990</v>
      </c>
      <c r="B2077" s="245">
        <f t="shared" si="220"/>
        <v>42</v>
      </c>
      <c r="C2077" s="245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45"/>
    </row>
    <row r="2078" spans="1:21">
      <c r="A2078" s="245" t="s">
        <v>3990</v>
      </c>
      <c r="B2078" s="245">
        <f t="shared" si="220"/>
        <v>42</v>
      </c>
      <c r="C2078" s="245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45"/>
    </row>
    <row r="2079" spans="1:21">
      <c r="A2079" s="245" t="s">
        <v>3990</v>
      </c>
      <c r="B2079" s="245">
        <f t="shared" si="220"/>
        <v>42</v>
      </c>
      <c r="C2079" s="245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45"/>
    </row>
    <row r="2080" spans="1:21">
      <c r="A2080" s="245" t="s">
        <v>3990</v>
      </c>
      <c r="B2080" s="245">
        <f t="shared" si="220"/>
        <v>42</v>
      </c>
      <c r="C2080" s="245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45"/>
    </row>
    <row r="2081" spans="1:21">
      <c r="A2081" s="245" t="s">
        <v>3990</v>
      </c>
      <c r="B2081" s="245">
        <f t="shared" si="220"/>
        <v>42</v>
      </c>
      <c r="C2081" s="245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45"/>
    </row>
    <row r="2082" spans="1:21">
      <c r="A2082" s="245" t="s">
        <v>3990</v>
      </c>
      <c r="B2082" s="245">
        <f t="shared" si="220"/>
        <v>42</v>
      </c>
      <c r="C2082" s="245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45"/>
    </row>
    <row r="2083" spans="1:21">
      <c r="A2083" s="245" t="s">
        <v>3990</v>
      </c>
      <c r="B2083" s="245">
        <f t="shared" si="220"/>
        <v>42</v>
      </c>
      <c r="C2083" s="245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45"/>
    </row>
    <row r="2084" spans="1:21">
      <c r="A2084" s="245" t="s">
        <v>3990</v>
      </c>
      <c r="B2084" s="245">
        <f t="shared" si="220"/>
        <v>42.4</v>
      </c>
      <c r="C2084" s="245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45"/>
    </row>
    <row r="2085" spans="1:21">
      <c r="A2085" s="245" t="s">
        <v>3990</v>
      </c>
      <c r="B2085" s="245">
        <f t="shared" si="220"/>
        <v>42.4</v>
      </c>
      <c r="C2085" s="245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45"/>
    </row>
    <row r="2086" spans="1:21">
      <c r="A2086" s="245" t="s">
        <v>3990</v>
      </c>
      <c r="B2086" s="245">
        <f t="shared" ref="B2086:B2149" si="226">SPLITME($E2086,0,"*","tube Ø")</f>
        <v>42.4</v>
      </c>
      <c r="C2086" s="245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45"/>
    </row>
    <row r="2087" spans="1:21">
      <c r="A2087" s="245" t="s">
        <v>3990</v>
      </c>
      <c r="B2087" s="245">
        <f t="shared" si="226"/>
        <v>42.4</v>
      </c>
      <c r="C2087" s="245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45"/>
    </row>
    <row r="2088" spans="1:21">
      <c r="A2088" s="245" t="s">
        <v>3990</v>
      </c>
      <c r="B2088" s="245">
        <f t="shared" si="226"/>
        <v>42.4</v>
      </c>
      <c r="C2088" s="245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45"/>
    </row>
    <row r="2089" spans="1:21">
      <c r="A2089" s="245" t="s">
        <v>3990</v>
      </c>
      <c r="B2089" s="245">
        <f t="shared" si="226"/>
        <v>42.4</v>
      </c>
      <c r="C2089" s="245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45"/>
    </row>
    <row r="2090" spans="1:21">
      <c r="A2090" s="245" t="s">
        <v>3990</v>
      </c>
      <c r="B2090" s="245">
        <f t="shared" si="226"/>
        <v>42.4</v>
      </c>
      <c r="C2090" s="245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45"/>
    </row>
    <row r="2091" spans="1:21">
      <c r="A2091" s="245" t="s">
        <v>3990</v>
      </c>
      <c r="B2091" s="245">
        <f t="shared" si="226"/>
        <v>42.4</v>
      </c>
      <c r="C2091" s="245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45"/>
    </row>
    <row r="2092" spans="1:21">
      <c r="A2092" s="245" t="s">
        <v>3990</v>
      </c>
      <c r="B2092" s="245">
        <f t="shared" si="226"/>
        <v>42.4</v>
      </c>
      <c r="C2092" s="245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45"/>
    </row>
    <row r="2093" spans="1:21">
      <c r="A2093" s="245" t="s">
        <v>3990</v>
      </c>
      <c r="B2093" s="245">
        <f t="shared" si="226"/>
        <v>42.4</v>
      </c>
      <c r="C2093" s="245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45"/>
    </row>
    <row r="2094" spans="1:21">
      <c r="A2094" s="245" t="s">
        <v>3990</v>
      </c>
      <c r="B2094" s="245">
        <f t="shared" si="226"/>
        <v>42.4</v>
      </c>
      <c r="C2094" s="245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45"/>
    </row>
    <row r="2095" spans="1:21">
      <c r="A2095" s="245" t="s">
        <v>3990</v>
      </c>
      <c r="B2095" s="245">
        <f t="shared" si="226"/>
        <v>42.4</v>
      </c>
      <c r="C2095" s="245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45"/>
    </row>
    <row r="2096" spans="1:21">
      <c r="A2096" s="245" t="s">
        <v>3990</v>
      </c>
      <c r="B2096" s="245">
        <f t="shared" si="226"/>
        <v>43</v>
      </c>
      <c r="C2096" s="245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45"/>
    </row>
    <row r="2097" spans="1:21">
      <c r="A2097" s="245" t="s">
        <v>3990</v>
      </c>
      <c r="B2097" s="245">
        <f t="shared" si="226"/>
        <v>43</v>
      </c>
      <c r="C2097" s="245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45"/>
    </row>
    <row r="2098" spans="1:21">
      <c r="A2098" s="245" t="s">
        <v>3990</v>
      </c>
      <c r="B2098" s="245">
        <f t="shared" si="226"/>
        <v>43</v>
      </c>
      <c r="C2098" s="245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45"/>
    </row>
    <row r="2099" spans="1:21">
      <c r="A2099" s="245" t="s">
        <v>3990</v>
      </c>
      <c r="B2099" s="245">
        <f t="shared" si="226"/>
        <v>43</v>
      </c>
      <c r="C2099" s="245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45"/>
    </row>
    <row r="2100" spans="1:21">
      <c r="A2100" s="245" t="s">
        <v>3990</v>
      </c>
      <c r="B2100" s="245">
        <f t="shared" si="226"/>
        <v>43</v>
      </c>
      <c r="C2100" s="245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45"/>
    </row>
    <row r="2101" spans="1:21">
      <c r="A2101" s="245" t="s">
        <v>3990</v>
      </c>
      <c r="B2101" s="245">
        <f t="shared" si="226"/>
        <v>43</v>
      </c>
      <c r="C2101" s="245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45"/>
    </row>
    <row r="2102" spans="1:21">
      <c r="A2102" s="245" t="s">
        <v>3990</v>
      </c>
      <c r="B2102" s="245">
        <f t="shared" si="226"/>
        <v>43</v>
      </c>
      <c r="C2102" s="245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45"/>
    </row>
    <row r="2103" spans="1:21">
      <c r="A2103" s="245" t="s">
        <v>3990</v>
      </c>
      <c r="B2103" s="245">
        <f t="shared" si="226"/>
        <v>43</v>
      </c>
      <c r="C2103" s="245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45"/>
    </row>
    <row r="2104" spans="1:21">
      <c r="A2104" s="245" t="s">
        <v>3990</v>
      </c>
      <c r="B2104" s="245">
        <f t="shared" si="226"/>
        <v>43</v>
      </c>
      <c r="C2104" s="245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45"/>
    </row>
    <row r="2105" spans="1:21">
      <c r="A2105" s="245" t="s">
        <v>3990</v>
      </c>
      <c r="B2105" s="245">
        <f t="shared" si="226"/>
        <v>44</v>
      </c>
      <c r="C2105" s="245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45"/>
    </row>
    <row r="2106" spans="1:21">
      <c r="A2106" s="245" t="s">
        <v>3990</v>
      </c>
      <c r="B2106" s="245">
        <f t="shared" si="226"/>
        <v>44</v>
      </c>
      <c r="C2106" s="245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45"/>
    </row>
    <row r="2107" spans="1:21">
      <c r="A2107" s="245" t="s">
        <v>3990</v>
      </c>
      <c r="B2107" s="245">
        <f t="shared" si="226"/>
        <v>44</v>
      </c>
      <c r="C2107" s="245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45"/>
    </row>
    <row r="2108" spans="1:21">
      <c r="A2108" s="245" t="s">
        <v>3990</v>
      </c>
      <c r="B2108" s="245">
        <f t="shared" si="226"/>
        <v>44</v>
      </c>
      <c r="C2108" s="245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45"/>
    </row>
    <row r="2109" spans="1:21">
      <c r="A2109" s="245" t="s">
        <v>3990</v>
      </c>
      <c r="B2109" s="245">
        <f t="shared" si="226"/>
        <v>44</v>
      </c>
      <c r="C2109" s="245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45"/>
    </row>
    <row r="2110" spans="1:21">
      <c r="A2110" s="245" t="s">
        <v>3990</v>
      </c>
      <c r="B2110" s="245">
        <f t="shared" si="226"/>
        <v>44</v>
      </c>
      <c r="C2110" s="245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45"/>
    </row>
    <row r="2111" spans="1:21">
      <c r="A2111" s="245" t="s">
        <v>3990</v>
      </c>
      <c r="B2111" s="245">
        <f t="shared" si="226"/>
        <v>44</v>
      </c>
      <c r="C2111" s="245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45"/>
    </row>
    <row r="2112" spans="1:21">
      <c r="A2112" s="245" t="s">
        <v>3990</v>
      </c>
      <c r="B2112" s="245">
        <f t="shared" si="226"/>
        <v>44</v>
      </c>
      <c r="C2112" s="245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45"/>
    </row>
    <row r="2113" spans="1:21">
      <c r="A2113" s="245" t="s">
        <v>3990</v>
      </c>
      <c r="B2113" s="245">
        <f t="shared" si="226"/>
        <v>44</v>
      </c>
      <c r="C2113" s="245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45"/>
    </row>
    <row r="2114" spans="1:21">
      <c r="A2114" s="245" t="s">
        <v>3990</v>
      </c>
      <c r="B2114" s="245">
        <f t="shared" si="226"/>
        <v>44</v>
      </c>
      <c r="C2114" s="245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45"/>
    </row>
    <row r="2115" spans="1:21">
      <c r="A2115" s="245" t="s">
        <v>3990</v>
      </c>
      <c r="B2115" s="245">
        <f t="shared" si="226"/>
        <v>44</v>
      </c>
      <c r="C2115" s="245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45"/>
    </row>
    <row r="2116" spans="1:21">
      <c r="A2116" s="245" t="s">
        <v>3990</v>
      </c>
      <c r="B2116" s="245">
        <f t="shared" si="226"/>
        <v>44</v>
      </c>
      <c r="C2116" s="245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45"/>
    </row>
    <row r="2117" spans="1:21">
      <c r="A2117" s="245" t="s">
        <v>3990</v>
      </c>
      <c r="B2117" s="245">
        <f t="shared" si="226"/>
        <v>44</v>
      </c>
      <c r="C2117" s="245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45"/>
    </row>
    <row r="2118" spans="1:21">
      <c r="A2118" s="245" t="s">
        <v>3990</v>
      </c>
      <c r="B2118" s="245">
        <f t="shared" si="226"/>
        <v>44.5</v>
      </c>
      <c r="C2118" s="245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45"/>
    </row>
    <row r="2119" spans="1:21">
      <c r="A2119" s="245" t="s">
        <v>3990</v>
      </c>
      <c r="B2119" s="245">
        <f t="shared" si="226"/>
        <v>44.5</v>
      </c>
      <c r="C2119" s="245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45"/>
    </row>
    <row r="2120" spans="1:21">
      <c r="A2120" s="245" t="s">
        <v>3990</v>
      </c>
      <c r="B2120" s="245">
        <f t="shared" si="226"/>
        <v>44.5</v>
      </c>
      <c r="C2120" s="245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45"/>
    </row>
    <row r="2121" spans="1:21">
      <c r="A2121" s="245" t="s">
        <v>3990</v>
      </c>
      <c r="B2121" s="245">
        <f t="shared" si="226"/>
        <v>44.5</v>
      </c>
      <c r="C2121" s="245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45"/>
    </row>
    <row r="2122" spans="1:21">
      <c r="A2122" s="245" t="s">
        <v>3990</v>
      </c>
      <c r="B2122" s="245">
        <f t="shared" si="226"/>
        <v>44.5</v>
      </c>
      <c r="C2122" s="245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45"/>
    </row>
    <row r="2123" spans="1:21">
      <c r="A2123" s="245" t="s">
        <v>3990</v>
      </c>
      <c r="B2123" s="245">
        <f t="shared" si="226"/>
        <v>44.5</v>
      </c>
      <c r="C2123" s="245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45"/>
    </row>
    <row r="2124" spans="1:21">
      <c r="A2124" s="245" t="s">
        <v>3990</v>
      </c>
      <c r="B2124" s="245">
        <f t="shared" si="226"/>
        <v>44.5</v>
      </c>
      <c r="C2124" s="245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45"/>
    </row>
    <row r="2125" spans="1:21">
      <c r="A2125" s="245" t="s">
        <v>3990</v>
      </c>
      <c r="B2125" s="245">
        <f t="shared" si="226"/>
        <v>44.5</v>
      </c>
      <c r="C2125" s="245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45"/>
    </row>
    <row r="2126" spans="1:21">
      <c r="A2126" s="245" t="s">
        <v>3990</v>
      </c>
      <c r="B2126" s="245">
        <f t="shared" si="226"/>
        <v>44.5</v>
      </c>
      <c r="C2126" s="245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45"/>
    </row>
    <row r="2127" spans="1:21">
      <c r="A2127" s="245" t="s">
        <v>3990</v>
      </c>
      <c r="B2127" s="245">
        <f t="shared" si="226"/>
        <v>44.5</v>
      </c>
      <c r="C2127" s="245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45"/>
    </row>
    <row r="2128" spans="1:21">
      <c r="A2128" s="245" t="s">
        <v>3990</v>
      </c>
      <c r="B2128" s="245">
        <f t="shared" si="226"/>
        <v>45</v>
      </c>
      <c r="C2128" s="245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45"/>
    </row>
    <row r="2129" spans="1:21">
      <c r="A2129" s="245" t="s">
        <v>3990</v>
      </c>
      <c r="B2129" s="245">
        <f t="shared" si="226"/>
        <v>45</v>
      </c>
      <c r="C2129" s="245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45"/>
    </row>
    <row r="2130" spans="1:21">
      <c r="A2130" s="245" t="s">
        <v>3990</v>
      </c>
      <c r="B2130" s="245">
        <f t="shared" si="226"/>
        <v>45</v>
      </c>
      <c r="C2130" s="245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45"/>
    </row>
    <row r="2131" spans="1:21">
      <c r="A2131" s="245" t="s">
        <v>3990</v>
      </c>
      <c r="B2131" s="245">
        <f t="shared" si="226"/>
        <v>45</v>
      </c>
      <c r="C2131" s="245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45"/>
    </row>
    <row r="2132" spans="1:21">
      <c r="A2132" s="245" t="s">
        <v>3990</v>
      </c>
      <c r="B2132" s="245">
        <f t="shared" si="226"/>
        <v>45</v>
      </c>
      <c r="C2132" s="245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45"/>
    </row>
    <row r="2133" spans="1:21">
      <c r="A2133" s="245" t="s">
        <v>3990</v>
      </c>
      <c r="B2133" s="245">
        <f t="shared" si="226"/>
        <v>45</v>
      </c>
      <c r="C2133" s="245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45"/>
    </row>
    <row r="2134" spans="1:21">
      <c r="A2134" s="245" t="s">
        <v>3990</v>
      </c>
      <c r="B2134" s="245">
        <f t="shared" si="226"/>
        <v>45</v>
      </c>
      <c r="C2134" s="245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45"/>
    </row>
    <row r="2135" spans="1:21">
      <c r="A2135" s="245" t="s">
        <v>3990</v>
      </c>
      <c r="B2135" s="245">
        <f t="shared" si="226"/>
        <v>45</v>
      </c>
      <c r="C2135" s="245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45"/>
    </row>
    <row r="2136" spans="1:21">
      <c r="A2136" s="245" t="s">
        <v>3990</v>
      </c>
      <c r="B2136" s="245">
        <f t="shared" si="226"/>
        <v>45</v>
      </c>
      <c r="C2136" s="245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45"/>
    </row>
    <row r="2137" spans="1:21">
      <c r="A2137" s="245" t="s">
        <v>3990</v>
      </c>
      <c r="B2137" s="245">
        <f t="shared" si="226"/>
        <v>45</v>
      </c>
      <c r="C2137" s="245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45"/>
    </row>
    <row r="2138" spans="1:21">
      <c r="A2138" s="245" t="s">
        <v>3990</v>
      </c>
      <c r="B2138" s="245">
        <f t="shared" si="226"/>
        <v>45</v>
      </c>
      <c r="C2138" s="245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45"/>
    </row>
    <row r="2139" spans="1:21">
      <c r="A2139" s="245" t="s">
        <v>3990</v>
      </c>
      <c r="B2139" s="245">
        <f t="shared" si="226"/>
        <v>45</v>
      </c>
      <c r="C2139" s="245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45"/>
    </row>
    <row r="2140" spans="1:21">
      <c r="A2140" s="245" t="s">
        <v>3990</v>
      </c>
      <c r="B2140" s="245">
        <f t="shared" si="226"/>
        <v>45</v>
      </c>
      <c r="C2140" s="245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45"/>
    </row>
    <row r="2141" spans="1:21">
      <c r="A2141" s="245" t="s">
        <v>3990</v>
      </c>
      <c r="B2141" s="245">
        <f t="shared" si="226"/>
        <v>45</v>
      </c>
      <c r="C2141" s="245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45"/>
    </row>
    <row r="2142" spans="1:21">
      <c r="A2142" s="245" t="s">
        <v>3990</v>
      </c>
      <c r="B2142" s="245">
        <f t="shared" si="226"/>
        <v>45</v>
      </c>
      <c r="C2142" s="245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45"/>
    </row>
    <row r="2143" spans="1:21">
      <c r="A2143" s="245" t="s">
        <v>3990</v>
      </c>
      <c r="B2143" s="245">
        <f t="shared" si="226"/>
        <v>45</v>
      </c>
      <c r="C2143" s="245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45"/>
    </row>
    <row r="2144" spans="1:21">
      <c r="A2144" s="245" t="s">
        <v>3990</v>
      </c>
      <c r="B2144" s="245">
        <f t="shared" si="226"/>
        <v>45</v>
      </c>
      <c r="C2144" s="245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45"/>
    </row>
    <row r="2145" spans="1:21">
      <c r="A2145" s="245" t="s">
        <v>3990</v>
      </c>
      <c r="B2145" s="245">
        <f t="shared" si="226"/>
        <v>45</v>
      </c>
      <c r="C2145" s="245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45"/>
    </row>
    <row r="2146" spans="1:21">
      <c r="A2146" s="245" t="s">
        <v>3990</v>
      </c>
      <c r="B2146" s="245">
        <f t="shared" si="226"/>
        <v>45</v>
      </c>
      <c r="C2146" s="245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45"/>
    </row>
    <row r="2147" spans="1:21">
      <c r="A2147" s="245" t="s">
        <v>3990</v>
      </c>
      <c r="B2147" s="245">
        <f t="shared" si="226"/>
        <v>45</v>
      </c>
      <c r="C2147" s="245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45"/>
    </row>
    <row r="2148" spans="1:21">
      <c r="A2148" s="245" t="s">
        <v>3990</v>
      </c>
      <c r="B2148" s="245">
        <f t="shared" si="226"/>
        <v>45</v>
      </c>
      <c r="C2148" s="245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45"/>
    </row>
    <row r="2149" spans="1:21">
      <c r="A2149" s="245" t="s">
        <v>3990</v>
      </c>
      <c r="B2149" s="245">
        <f t="shared" si="226"/>
        <v>45</v>
      </c>
      <c r="C2149" s="245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45"/>
    </row>
    <row r="2150" spans="1:21">
      <c r="A2150" s="245" t="s">
        <v>3990</v>
      </c>
      <c r="B2150" s="245">
        <f t="shared" ref="B2150:B2213" si="232">SPLITME($E2150,0,"*","tube Ø")</f>
        <v>45</v>
      </c>
      <c r="C2150" s="245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45"/>
    </row>
    <row r="2151" spans="1:21">
      <c r="A2151" s="245" t="s">
        <v>3990</v>
      </c>
      <c r="B2151" s="245">
        <f t="shared" si="232"/>
        <v>45</v>
      </c>
      <c r="C2151" s="245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45"/>
    </row>
    <row r="2152" spans="1:21">
      <c r="A2152" s="245" t="s">
        <v>3990</v>
      </c>
      <c r="B2152" s="245">
        <f t="shared" si="232"/>
        <v>45</v>
      </c>
      <c r="C2152" s="245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45"/>
    </row>
    <row r="2153" spans="1:21">
      <c r="A2153" s="245" t="s">
        <v>3990</v>
      </c>
      <c r="B2153" s="245">
        <f t="shared" si="232"/>
        <v>45</v>
      </c>
      <c r="C2153" s="245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45"/>
    </row>
    <row r="2154" spans="1:21">
      <c r="A2154" s="245" t="s">
        <v>3990</v>
      </c>
      <c r="B2154" s="245">
        <f t="shared" si="232"/>
        <v>45</v>
      </c>
      <c r="C2154" s="245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45"/>
    </row>
    <row r="2155" spans="1:21">
      <c r="A2155" s="245" t="s">
        <v>3990</v>
      </c>
      <c r="B2155" s="245">
        <f t="shared" si="232"/>
        <v>45</v>
      </c>
      <c r="C2155" s="245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45"/>
    </row>
    <row r="2156" spans="1:21">
      <c r="A2156" s="245" t="s">
        <v>3990</v>
      </c>
      <c r="B2156" s="245">
        <f t="shared" si="232"/>
        <v>45</v>
      </c>
      <c r="C2156" s="245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45"/>
    </row>
    <row r="2157" spans="1:21">
      <c r="A2157" s="245" t="s">
        <v>3990</v>
      </c>
      <c r="B2157" s="245">
        <f t="shared" si="232"/>
        <v>45</v>
      </c>
      <c r="C2157" s="245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45"/>
    </row>
    <row r="2158" spans="1:21">
      <c r="A2158" s="245" t="s">
        <v>3990</v>
      </c>
      <c r="B2158" s="245">
        <f t="shared" si="232"/>
        <v>45</v>
      </c>
      <c r="C2158" s="245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45"/>
    </row>
    <row r="2159" spans="1:21">
      <c r="A2159" s="245" t="s">
        <v>3990</v>
      </c>
      <c r="B2159" s="245">
        <f t="shared" si="232"/>
        <v>46</v>
      </c>
      <c r="C2159" s="245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45"/>
    </row>
    <row r="2160" spans="1:21">
      <c r="A2160" s="245" t="s">
        <v>3990</v>
      </c>
      <c r="B2160" s="245">
        <f t="shared" si="232"/>
        <v>46</v>
      </c>
      <c r="C2160" s="245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45"/>
    </row>
    <row r="2161" spans="1:21">
      <c r="A2161" s="245" t="s">
        <v>3990</v>
      </c>
      <c r="B2161" s="245">
        <f t="shared" si="232"/>
        <v>46</v>
      </c>
      <c r="C2161" s="245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45"/>
    </row>
    <row r="2162" spans="1:21">
      <c r="A2162" s="245" t="s">
        <v>3990</v>
      </c>
      <c r="B2162" s="245">
        <f t="shared" si="232"/>
        <v>46</v>
      </c>
      <c r="C2162" s="245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45"/>
    </row>
    <row r="2163" spans="1:21">
      <c r="A2163" s="245" t="s">
        <v>3990</v>
      </c>
      <c r="B2163" s="245">
        <f t="shared" si="232"/>
        <v>46</v>
      </c>
      <c r="C2163" s="245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45"/>
    </row>
    <row r="2164" spans="1:21">
      <c r="A2164" s="245" t="s">
        <v>3990</v>
      </c>
      <c r="B2164" s="245">
        <f t="shared" si="232"/>
        <v>46</v>
      </c>
      <c r="C2164" s="245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45"/>
    </row>
    <row r="2165" spans="1:21">
      <c r="A2165" s="245" t="s">
        <v>3990</v>
      </c>
      <c r="B2165" s="245">
        <f t="shared" si="232"/>
        <v>46</v>
      </c>
      <c r="C2165" s="245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45"/>
    </row>
    <row r="2166" spans="1:21">
      <c r="A2166" s="245" t="s">
        <v>3990</v>
      </c>
      <c r="B2166" s="245">
        <f t="shared" si="232"/>
        <v>46</v>
      </c>
      <c r="C2166" s="245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45"/>
    </row>
    <row r="2167" spans="1:21">
      <c r="A2167" s="245" t="s">
        <v>3990</v>
      </c>
      <c r="B2167" s="245">
        <f t="shared" si="232"/>
        <v>46</v>
      </c>
      <c r="C2167" s="245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45"/>
    </row>
    <row r="2168" spans="1:21">
      <c r="A2168" s="245" t="s">
        <v>3990</v>
      </c>
      <c r="B2168" s="245">
        <f t="shared" si="232"/>
        <v>46</v>
      </c>
      <c r="C2168" s="245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45"/>
    </row>
    <row r="2169" spans="1:21">
      <c r="A2169" s="245" t="s">
        <v>3990</v>
      </c>
      <c r="B2169" s="245">
        <f t="shared" si="232"/>
        <v>46</v>
      </c>
      <c r="C2169" s="245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45"/>
    </row>
    <row r="2170" spans="1:21">
      <c r="A2170" s="245" t="s">
        <v>3990</v>
      </c>
      <c r="B2170" s="245">
        <f t="shared" si="232"/>
        <v>46</v>
      </c>
      <c r="C2170" s="245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45"/>
    </row>
    <row r="2171" spans="1:21">
      <c r="A2171" s="245" t="s">
        <v>3990</v>
      </c>
      <c r="B2171" s="245">
        <f t="shared" si="232"/>
        <v>46</v>
      </c>
      <c r="C2171" s="245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45"/>
    </row>
    <row r="2172" spans="1:21">
      <c r="A2172" s="245" t="s">
        <v>3990</v>
      </c>
      <c r="B2172" s="245">
        <f t="shared" si="232"/>
        <v>46</v>
      </c>
      <c r="C2172" s="245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45"/>
    </row>
    <row r="2173" spans="1:21">
      <c r="A2173" s="245" t="s">
        <v>3990</v>
      </c>
      <c r="B2173" s="245">
        <f t="shared" si="232"/>
        <v>47</v>
      </c>
      <c r="C2173" s="245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45"/>
    </row>
    <row r="2174" spans="1:21">
      <c r="A2174" s="245" t="s">
        <v>3990</v>
      </c>
      <c r="B2174" s="245">
        <f t="shared" si="232"/>
        <v>47</v>
      </c>
      <c r="C2174" s="245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45"/>
    </row>
    <row r="2175" spans="1:21">
      <c r="A2175" s="245" t="s">
        <v>3990</v>
      </c>
      <c r="B2175" s="245">
        <f t="shared" si="232"/>
        <v>47</v>
      </c>
      <c r="C2175" s="245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45"/>
    </row>
    <row r="2176" spans="1:21">
      <c r="A2176" s="245" t="s">
        <v>3990</v>
      </c>
      <c r="B2176" s="245">
        <f t="shared" si="232"/>
        <v>47</v>
      </c>
      <c r="C2176" s="245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45"/>
    </row>
    <row r="2177" spans="1:21">
      <c r="A2177" s="245" t="s">
        <v>3990</v>
      </c>
      <c r="B2177" s="245">
        <f t="shared" si="232"/>
        <v>47</v>
      </c>
      <c r="C2177" s="245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45"/>
    </row>
    <row r="2178" spans="1:21">
      <c r="A2178" s="245" t="s">
        <v>3990</v>
      </c>
      <c r="B2178" s="245">
        <f t="shared" si="232"/>
        <v>47</v>
      </c>
      <c r="C2178" s="245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45"/>
    </row>
    <row r="2179" spans="1:21">
      <c r="A2179" s="245" t="s">
        <v>3990</v>
      </c>
      <c r="B2179" s="245">
        <f t="shared" si="232"/>
        <v>47</v>
      </c>
      <c r="C2179" s="245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45"/>
    </row>
    <row r="2180" spans="1:21">
      <c r="A2180" s="245" t="s">
        <v>3990</v>
      </c>
      <c r="B2180" s="245">
        <f t="shared" si="232"/>
        <v>47</v>
      </c>
      <c r="C2180" s="245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45"/>
    </row>
    <row r="2181" spans="1:21">
      <c r="A2181" s="245" t="s">
        <v>3990</v>
      </c>
      <c r="B2181" s="245">
        <f t="shared" si="232"/>
        <v>47</v>
      </c>
      <c r="C2181" s="245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45"/>
    </row>
    <row r="2182" spans="1:21">
      <c r="A2182" s="245" t="s">
        <v>3990</v>
      </c>
      <c r="B2182" s="245">
        <f t="shared" si="232"/>
        <v>47</v>
      </c>
      <c r="C2182" s="245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45"/>
    </row>
    <row r="2183" spans="1:21">
      <c r="A2183" s="245" t="s">
        <v>3990</v>
      </c>
      <c r="B2183" s="245">
        <f t="shared" si="232"/>
        <v>47</v>
      </c>
      <c r="C2183" s="245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45"/>
    </row>
    <row r="2184" spans="1:21">
      <c r="A2184" s="245" t="s">
        <v>3990</v>
      </c>
      <c r="B2184" s="245">
        <f t="shared" si="232"/>
        <v>48</v>
      </c>
      <c r="C2184" s="245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45"/>
    </row>
    <row r="2185" spans="1:21">
      <c r="A2185" s="245" t="s">
        <v>3990</v>
      </c>
      <c r="B2185" s="245">
        <f t="shared" si="232"/>
        <v>48</v>
      </c>
      <c r="C2185" s="245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45"/>
    </row>
    <row r="2186" spans="1:21">
      <c r="A2186" s="245" t="s">
        <v>3990</v>
      </c>
      <c r="B2186" s="245">
        <f t="shared" si="232"/>
        <v>48</v>
      </c>
      <c r="C2186" s="245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45"/>
    </row>
    <row r="2187" spans="1:21">
      <c r="A2187" s="245" t="s">
        <v>3990</v>
      </c>
      <c r="B2187" s="245">
        <f t="shared" si="232"/>
        <v>48</v>
      </c>
      <c r="C2187" s="245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45"/>
    </row>
    <row r="2188" spans="1:21">
      <c r="A2188" s="245" t="s">
        <v>3990</v>
      </c>
      <c r="B2188" s="245">
        <f t="shared" si="232"/>
        <v>48</v>
      </c>
      <c r="C2188" s="245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45"/>
    </row>
    <row r="2189" spans="1:21">
      <c r="A2189" s="245" t="s">
        <v>3990</v>
      </c>
      <c r="B2189" s="245">
        <f t="shared" si="232"/>
        <v>48</v>
      </c>
      <c r="C2189" s="245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45"/>
    </row>
    <row r="2190" spans="1:21">
      <c r="A2190" s="245" t="s">
        <v>3990</v>
      </c>
      <c r="B2190" s="245">
        <f t="shared" si="232"/>
        <v>48</v>
      </c>
      <c r="C2190" s="245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45"/>
    </row>
    <row r="2191" spans="1:21">
      <c r="A2191" s="245" t="s">
        <v>3990</v>
      </c>
      <c r="B2191" s="245">
        <f t="shared" si="232"/>
        <v>48</v>
      </c>
      <c r="C2191" s="245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45"/>
    </row>
    <row r="2192" spans="1:21">
      <c r="A2192" s="245" t="s">
        <v>3990</v>
      </c>
      <c r="B2192" s="245">
        <f t="shared" si="232"/>
        <v>48</v>
      </c>
      <c r="C2192" s="245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45"/>
    </row>
    <row r="2193" spans="1:21">
      <c r="A2193" s="245" t="s">
        <v>3990</v>
      </c>
      <c r="B2193" s="245">
        <f t="shared" si="232"/>
        <v>48</v>
      </c>
      <c r="C2193" s="245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45"/>
    </row>
    <row r="2194" spans="1:21">
      <c r="A2194" s="245" t="s">
        <v>3990</v>
      </c>
      <c r="B2194" s="245">
        <f t="shared" si="232"/>
        <v>48</v>
      </c>
      <c r="C2194" s="245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45"/>
    </row>
    <row r="2195" spans="1:21">
      <c r="A2195" s="245" t="s">
        <v>3990</v>
      </c>
      <c r="B2195" s="245">
        <f t="shared" si="232"/>
        <v>48</v>
      </c>
      <c r="C2195" s="245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45"/>
    </row>
    <row r="2196" spans="1:21">
      <c r="A2196" s="245" t="s">
        <v>3990</v>
      </c>
      <c r="B2196" s="245">
        <f t="shared" si="232"/>
        <v>48</v>
      </c>
      <c r="C2196" s="245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45"/>
    </row>
    <row r="2197" spans="1:21">
      <c r="A2197" s="245" t="s">
        <v>3990</v>
      </c>
      <c r="B2197" s="245">
        <f t="shared" si="232"/>
        <v>48</v>
      </c>
      <c r="C2197" s="245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45"/>
    </row>
    <row r="2198" spans="1:21">
      <c r="A2198" s="245" t="s">
        <v>3990</v>
      </c>
      <c r="B2198" s="245">
        <f t="shared" si="232"/>
        <v>48</v>
      </c>
      <c r="C2198" s="245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45"/>
    </row>
    <row r="2199" spans="1:21">
      <c r="A2199" s="245" t="s">
        <v>3990</v>
      </c>
      <c r="B2199" s="245">
        <f t="shared" si="232"/>
        <v>48</v>
      </c>
      <c r="C2199" s="245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45"/>
    </row>
    <row r="2200" spans="1:21">
      <c r="A2200" s="245" t="s">
        <v>3990</v>
      </c>
      <c r="B2200" s="245">
        <f t="shared" si="232"/>
        <v>48</v>
      </c>
      <c r="C2200" s="245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45"/>
    </row>
    <row r="2201" spans="1:21">
      <c r="A2201" s="245" t="s">
        <v>3990</v>
      </c>
      <c r="B2201" s="245">
        <f t="shared" si="232"/>
        <v>48</v>
      </c>
      <c r="C2201" s="245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45"/>
    </row>
    <row r="2202" spans="1:21">
      <c r="A2202" s="245" t="s">
        <v>3990</v>
      </c>
      <c r="B2202" s="245">
        <f t="shared" si="232"/>
        <v>48</v>
      </c>
      <c r="C2202" s="245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45"/>
    </row>
    <row r="2203" spans="1:21">
      <c r="A2203" s="245" t="s">
        <v>3990</v>
      </c>
      <c r="B2203" s="245">
        <f t="shared" si="232"/>
        <v>48</v>
      </c>
      <c r="C2203" s="245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45"/>
    </row>
    <row r="2204" spans="1:21">
      <c r="A2204" s="245" t="s">
        <v>3990</v>
      </c>
      <c r="B2204" s="245">
        <f t="shared" si="232"/>
        <v>48</v>
      </c>
      <c r="C2204" s="245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45"/>
    </row>
    <row r="2205" spans="1:21">
      <c r="A2205" s="245" t="s">
        <v>3990</v>
      </c>
      <c r="B2205" s="245">
        <f t="shared" si="232"/>
        <v>48.3</v>
      </c>
      <c r="C2205" s="245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45"/>
    </row>
    <row r="2206" spans="1:21">
      <c r="A2206" s="245" t="s">
        <v>3990</v>
      </c>
      <c r="B2206" s="245">
        <f t="shared" si="232"/>
        <v>48.3</v>
      </c>
      <c r="C2206" s="245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45"/>
    </row>
    <row r="2207" spans="1:21">
      <c r="A2207" s="245" t="s">
        <v>3990</v>
      </c>
      <c r="B2207" s="245">
        <f t="shared" si="232"/>
        <v>48.3</v>
      </c>
      <c r="C2207" s="245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45"/>
    </row>
    <row r="2208" spans="1:21">
      <c r="A2208" s="245" t="s">
        <v>3990</v>
      </c>
      <c r="B2208" s="245">
        <f t="shared" si="232"/>
        <v>48.3</v>
      </c>
      <c r="C2208" s="245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45"/>
    </row>
    <row r="2209" spans="1:21">
      <c r="A2209" s="245" t="s">
        <v>3990</v>
      </c>
      <c r="B2209" s="245">
        <f t="shared" si="232"/>
        <v>48.3</v>
      </c>
      <c r="C2209" s="245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45"/>
    </row>
    <row r="2210" spans="1:21">
      <c r="A2210" s="245" t="s">
        <v>3990</v>
      </c>
      <c r="B2210" s="245">
        <f t="shared" si="232"/>
        <v>48.3</v>
      </c>
      <c r="C2210" s="245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45"/>
    </row>
    <row r="2211" spans="1:21">
      <c r="A2211" s="245" t="s">
        <v>3990</v>
      </c>
      <c r="B2211" s="245">
        <f t="shared" si="232"/>
        <v>48.3</v>
      </c>
      <c r="C2211" s="245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45"/>
    </row>
    <row r="2212" spans="1:21">
      <c r="A2212" s="245" t="s">
        <v>3990</v>
      </c>
      <c r="B2212" s="245">
        <f t="shared" si="232"/>
        <v>48.3</v>
      </c>
      <c r="C2212" s="245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45"/>
    </row>
    <row r="2213" spans="1:21">
      <c r="A2213" s="245" t="s">
        <v>3990</v>
      </c>
      <c r="B2213" s="245">
        <f t="shared" si="232"/>
        <v>48.3</v>
      </c>
      <c r="C2213" s="245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45"/>
    </row>
    <row r="2214" spans="1:21">
      <c r="A2214" s="245" t="s">
        <v>3990</v>
      </c>
      <c r="B2214" s="245">
        <f t="shared" ref="B2214:B2277" si="238">SPLITME($E2214,0,"*","tube Ø")</f>
        <v>48.3</v>
      </c>
      <c r="C2214" s="245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45"/>
    </row>
    <row r="2215" spans="1:21">
      <c r="A2215" s="245" t="s">
        <v>3990</v>
      </c>
      <c r="B2215" s="245">
        <f t="shared" si="238"/>
        <v>48.3</v>
      </c>
      <c r="C2215" s="245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45"/>
    </row>
    <row r="2216" spans="1:21">
      <c r="A2216" s="245" t="s">
        <v>3990</v>
      </c>
      <c r="B2216" s="245">
        <f t="shared" si="238"/>
        <v>48.3</v>
      </c>
      <c r="C2216" s="245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45"/>
    </row>
    <row r="2217" spans="1:21">
      <c r="A2217" s="245" t="s">
        <v>3990</v>
      </c>
      <c r="B2217" s="245">
        <f t="shared" si="238"/>
        <v>49</v>
      </c>
      <c r="C2217" s="245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45"/>
    </row>
    <row r="2218" spans="1:21">
      <c r="A2218" s="245" t="s">
        <v>3990</v>
      </c>
      <c r="B2218" s="245">
        <f t="shared" si="238"/>
        <v>49</v>
      </c>
      <c r="C2218" s="245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45"/>
    </row>
    <row r="2219" spans="1:21">
      <c r="A2219" s="245" t="s">
        <v>3990</v>
      </c>
      <c r="B2219" s="245">
        <f t="shared" si="238"/>
        <v>49</v>
      </c>
      <c r="C2219" s="245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45"/>
    </row>
    <row r="2220" spans="1:21">
      <c r="A2220" s="245" t="s">
        <v>3990</v>
      </c>
      <c r="B2220" s="245">
        <f t="shared" si="238"/>
        <v>50</v>
      </c>
      <c r="C2220" s="245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45"/>
    </row>
    <row r="2221" spans="1:21">
      <c r="A2221" s="245" t="s">
        <v>3990</v>
      </c>
      <c r="B2221" s="245">
        <f t="shared" si="238"/>
        <v>50</v>
      </c>
      <c r="C2221" s="245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45"/>
    </row>
    <row r="2222" spans="1:21">
      <c r="A2222" s="245" t="s">
        <v>3990</v>
      </c>
      <c r="B2222" s="245">
        <f t="shared" si="238"/>
        <v>50</v>
      </c>
      <c r="C2222" s="245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45"/>
    </row>
    <row r="2223" spans="1:21">
      <c r="A2223" s="245" t="s">
        <v>3990</v>
      </c>
      <c r="B2223" s="245">
        <f t="shared" si="238"/>
        <v>50</v>
      </c>
      <c r="C2223" s="245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45"/>
    </row>
    <row r="2224" spans="1:21">
      <c r="A2224" s="245" t="s">
        <v>3990</v>
      </c>
      <c r="B2224" s="245">
        <f t="shared" si="238"/>
        <v>50</v>
      </c>
      <c r="C2224" s="245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45"/>
    </row>
    <row r="2225" spans="1:21">
      <c r="A2225" s="245" t="s">
        <v>3990</v>
      </c>
      <c r="B2225" s="245">
        <f t="shared" si="238"/>
        <v>50</v>
      </c>
      <c r="C2225" s="245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45"/>
    </row>
    <row r="2226" spans="1:21">
      <c r="A2226" s="245" t="s">
        <v>3990</v>
      </c>
      <c r="B2226" s="245">
        <f t="shared" si="238"/>
        <v>50</v>
      </c>
      <c r="C2226" s="245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45"/>
    </row>
    <row r="2227" spans="1:21">
      <c r="A2227" s="245" t="s">
        <v>3990</v>
      </c>
      <c r="B2227" s="245">
        <f t="shared" si="238"/>
        <v>50</v>
      </c>
      <c r="C2227" s="245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45"/>
    </row>
    <row r="2228" spans="1:21">
      <c r="A2228" s="245" t="s">
        <v>3990</v>
      </c>
      <c r="B2228" s="245">
        <f t="shared" si="238"/>
        <v>50</v>
      </c>
      <c r="C2228" s="245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45"/>
    </row>
    <row r="2229" spans="1:21">
      <c r="A2229" s="245" t="s">
        <v>3990</v>
      </c>
      <c r="B2229" s="245">
        <f t="shared" si="238"/>
        <v>50</v>
      </c>
      <c r="C2229" s="245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45"/>
    </row>
    <row r="2230" spans="1:21">
      <c r="A2230" s="245" t="s">
        <v>3990</v>
      </c>
      <c r="B2230" s="245">
        <f t="shared" si="238"/>
        <v>50</v>
      </c>
      <c r="C2230" s="245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45"/>
    </row>
    <row r="2231" spans="1:21">
      <c r="A2231" s="245" t="s">
        <v>3990</v>
      </c>
      <c r="B2231" s="245">
        <f t="shared" si="238"/>
        <v>50</v>
      </c>
      <c r="C2231" s="245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45"/>
    </row>
    <row r="2232" spans="1:21">
      <c r="A2232" s="245" t="s">
        <v>3990</v>
      </c>
      <c r="B2232" s="245">
        <f t="shared" si="238"/>
        <v>50</v>
      </c>
      <c r="C2232" s="245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45"/>
    </row>
    <row r="2233" spans="1:21">
      <c r="A2233" s="245" t="s">
        <v>3990</v>
      </c>
      <c r="B2233" s="245">
        <f t="shared" si="238"/>
        <v>50</v>
      </c>
      <c r="C2233" s="245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45"/>
    </row>
    <row r="2234" spans="1:21">
      <c r="A2234" s="245" t="s">
        <v>3990</v>
      </c>
      <c r="B2234" s="245">
        <f t="shared" si="238"/>
        <v>50</v>
      </c>
      <c r="C2234" s="245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45"/>
    </row>
    <row r="2235" spans="1:21">
      <c r="A2235" s="245" t="s">
        <v>3990</v>
      </c>
      <c r="B2235" s="245">
        <f t="shared" si="238"/>
        <v>50</v>
      </c>
      <c r="C2235" s="245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45"/>
    </row>
    <row r="2236" spans="1:21">
      <c r="A2236" s="245" t="s">
        <v>3990</v>
      </c>
      <c r="B2236" s="245">
        <f t="shared" si="238"/>
        <v>50</v>
      </c>
      <c r="C2236" s="245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45"/>
    </row>
    <row r="2237" spans="1:21">
      <c r="A2237" s="245" t="s">
        <v>3990</v>
      </c>
      <c r="B2237" s="245">
        <f t="shared" si="238"/>
        <v>50</v>
      </c>
      <c r="C2237" s="245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45"/>
    </row>
    <row r="2238" spans="1:21">
      <c r="A2238" s="245" t="s">
        <v>3990</v>
      </c>
      <c r="B2238" s="245">
        <f t="shared" si="238"/>
        <v>50</v>
      </c>
      <c r="C2238" s="245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45"/>
    </row>
    <row r="2239" spans="1:21">
      <c r="A2239" s="245" t="s">
        <v>3990</v>
      </c>
      <c r="B2239" s="245">
        <f t="shared" si="238"/>
        <v>50</v>
      </c>
      <c r="C2239" s="245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45"/>
    </row>
    <row r="2240" spans="1:21">
      <c r="A2240" s="245" t="s">
        <v>3990</v>
      </c>
      <c r="B2240" s="245">
        <f t="shared" si="238"/>
        <v>50</v>
      </c>
      <c r="C2240" s="245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45"/>
    </row>
    <row r="2241" spans="1:21">
      <c r="A2241" s="245" t="s">
        <v>3990</v>
      </c>
      <c r="B2241" s="245">
        <f t="shared" si="238"/>
        <v>50</v>
      </c>
      <c r="C2241" s="245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45"/>
    </row>
    <row r="2242" spans="1:21">
      <c r="A2242" s="245" t="s">
        <v>3990</v>
      </c>
      <c r="B2242" s="245">
        <f t="shared" si="238"/>
        <v>50</v>
      </c>
      <c r="C2242" s="245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45"/>
    </row>
    <row r="2243" spans="1:21">
      <c r="A2243" s="245" t="s">
        <v>3990</v>
      </c>
      <c r="B2243" s="245">
        <f t="shared" si="238"/>
        <v>50</v>
      </c>
      <c r="C2243" s="245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45"/>
    </row>
    <row r="2244" spans="1:21">
      <c r="A2244" s="245" t="s">
        <v>3990</v>
      </c>
      <c r="B2244" s="245">
        <f t="shared" si="238"/>
        <v>50</v>
      </c>
      <c r="C2244" s="245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45"/>
    </row>
    <row r="2245" spans="1:21">
      <c r="A2245" s="245" t="s">
        <v>3990</v>
      </c>
      <c r="B2245" s="245">
        <f t="shared" si="238"/>
        <v>50</v>
      </c>
      <c r="C2245" s="245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45"/>
    </row>
    <row r="2246" spans="1:21">
      <c r="A2246" s="245" t="s">
        <v>3990</v>
      </c>
      <c r="B2246" s="245">
        <f t="shared" si="238"/>
        <v>51</v>
      </c>
      <c r="C2246" s="245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45"/>
    </row>
    <row r="2247" spans="1:21">
      <c r="A2247" s="245" t="s">
        <v>3990</v>
      </c>
      <c r="B2247" s="245">
        <f t="shared" si="238"/>
        <v>51</v>
      </c>
      <c r="C2247" s="245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45"/>
    </row>
    <row r="2248" spans="1:21">
      <c r="A2248" s="245" t="s">
        <v>3990</v>
      </c>
      <c r="B2248" s="245">
        <f t="shared" si="238"/>
        <v>51</v>
      </c>
      <c r="C2248" s="245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45"/>
    </row>
    <row r="2249" spans="1:21">
      <c r="A2249" s="245" t="s">
        <v>3990</v>
      </c>
      <c r="B2249" s="245">
        <f t="shared" si="238"/>
        <v>51</v>
      </c>
      <c r="C2249" s="245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45"/>
    </row>
    <row r="2250" spans="1:21">
      <c r="A2250" s="245" t="s">
        <v>3990</v>
      </c>
      <c r="B2250" s="245">
        <f t="shared" si="238"/>
        <v>51</v>
      </c>
      <c r="C2250" s="245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45"/>
    </row>
    <row r="2251" spans="1:21">
      <c r="A2251" s="245" t="s">
        <v>3990</v>
      </c>
      <c r="B2251" s="245">
        <f t="shared" si="238"/>
        <v>51</v>
      </c>
      <c r="C2251" s="245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45"/>
    </row>
    <row r="2252" spans="1:21">
      <c r="A2252" s="245" t="s">
        <v>3990</v>
      </c>
      <c r="B2252" s="245">
        <f t="shared" si="238"/>
        <v>51</v>
      </c>
      <c r="C2252" s="245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45"/>
    </row>
    <row r="2253" spans="1:21">
      <c r="A2253" s="245" t="s">
        <v>3990</v>
      </c>
      <c r="B2253" s="245">
        <f t="shared" si="238"/>
        <v>51</v>
      </c>
      <c r="C2253" s="245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45"/>
    </row>
    <row r="2254" spans="1:21">
      <c r="A2254" s="245" t="s">
        <v>3990</v>
      </c>
      <c r="B2254" s="245">
        <f t="shared" si="238"/>
        <v>51</v>
      </c>
      <c r="C2254" s="245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45"/>
    </row>
    <row r="2255" spans="1:21">
      <c r="A2255" s="245" t="s">
        <v>3990</v>
      </c>
      <c r="B2255" s="245">
        <f t="shared" si="238"/>
        <v>51</v>
      </c>
      <c r="C2255" s="245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45"/>
    </row>
    <row r="2256" spans="1:21">
      <c r="A2256" s="245" t="s">
        <v>3990</v>
      </c>
      <c r="B2256" s="245">
        <f t="shared" si="238"/>
        <v>51</v>
      </c>
      <c r="C2256" s="245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45"/>
    </row>
    <row r="2257" spans="1:21">
      <c r="A2257" s="245" t="s">
        <v>3990</v>
      </c>
      <c r="B2257" s="245">
        <f t="shared" si="238"/>
        <v>51</v>
      </c>
      <c r="C2257" s="245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45"/>
    </row>
    <row r="2258" spans="1:21">
      <c r="A2258" s="245" t="s">
        <v>3990</v>
      </c>
      <c r="B2258" s="245">
        <f t="shared" si="238"/>
        <v>51</v>
      </c>
      <c r="C2258" s="245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45"/>
    </row>
    <row r="2259" spans="1:21">
      <c r="A2259" s="245" t="s">
        <v>3990</v>
      </c>
      <c r="B2259" s="245">
        <f t="shared" si="238"/>
        <v>51</v>
      </c>
      <c r="C2259" s="245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45"/>
    </row>
    <row r="2260" spans="1:21">
      <c r="A2260" s="245" t="s">
        <v>3990</v>
      </c>
      <c r="B2260" s="245">
        <f t="shared" si="238"/>
        <v>51</v>
      </c>
      <c r="C2260" s="245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45"/>
    </row>
    <row r="2261" spans="1:21">
      <c r="A2261" s="245" t="s">
        <v>3990</v>
      </c>
      <c r="B2261" s="245">
        <f t="shared" si="238"/>
        <v>51</v>
      </c>
      <c r="C2261" s="245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45"/>
    </row>
    <row r="2262" spans="1:21">
      <c r="A2262" s="245" t="s">
        <v>3990</v>
      </c>
      <c r="B2262" s="245">
        <f t="shared" si="238"/>
        <v>51</v>
      </c>
      <c r="C2262" s="245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45"/>
    </row>
    <row r="2263" spans="1:21">
      <c r="A2263" s="245" t="s">
        <v>3990</v>
      </c>
      <c r="B2263" s="245">
        <f t="shared" si="238"/>
        <v>51</v>
      </c>
      <c r="C2263" s="245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45"/>
    </row>
    <row r="2264" spans="1:21">
      <c r="A2264" s="245" t="s">
        <v>3990</v>
      </c>
      <c r="B2264" s="245">
        <f t="shared" si="238"/>
        <v>51</v>
      </c>
      <c r="C2264" s="245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45"/>
    </row>
    <row r="2265" spans="1:21">
      <c r="A2265" s="245" t="s">
        <v>3990</v>
      </c>
      <c r="B2265" s="245">
        <f t="shared" si="238"/>
        <v>51</v>
      </c>
      <c r="C2265" s="245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45"/>
    </row>
    <row r="2266" spans="1:21">
      <c r="A2266" s="245" t="s">
        <v>3990</v>
      </c>
      <c r="B2266" s="245">
        <f t="shared" si="238"/>
        <v>52</v>
      </c>
      <c r="C2266" s="245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45"/>
    </row>
    <row r="2267" spans="1:21">
      <c r="A2267" s="245" t="s">
        <v>3990</v>
      </c>
      <c r="B2267" s="245">
        <f t="shared" si="238"/>
        <v>52</v>
      </c>
      <c r="C2267" s="245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45"/>
    </row>
    <row r="2268" spans="1:21">
      <c r="A2268" s="245" t="s">
        <v>3990</v>
      </c>
      <c r="B2268" s="245">
        <f t="shared" si="238"/>
        <v>52</v>
      </c>
      <c r="C2268" s="245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45"/>
    </row>
    <row r="2269" spans="1:21">
      <c r="A2269" s="245" t="s">
        <v>3990</v>
      </c>
      <c r="B2269" s="245">
        <f t="shared" si="238"/>
        <v>52</v>
      </c>
      <c r="C2269" s="245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45"/>
    </row>
    <row r="2270" spans="1:21">
      <c r="A2270" s="245" t="s">
        <v>3990</v>
      </c>
      <c r="B2270" s="245">
        <f t="shared" si="238"/>
        <v>52</v>
      </c>
      <c r="C2270" s="245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45"/>
    </row>
    <row r="2271" spans="1:21">
      <c r="A2271" s="245" t="s">
        <v>3990</v>
      </c>
      <c r="B2271" s="245">
        <f t="shared" si="238"/>
        <v>52</v>
      </c>
      <c r="C2271" s="245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45"/>
    </row>
    <row r="2272" spans="1:21">
      <c r="A2272" s="245" t="s">
        <v>3990</v>
      </c>
      <c r="B2272" s="245">
        <f t="shared" si="238"/>
        <v>52</v>
      </c>
      <c r="C2272" s="245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45"/>
    </row>
    <row r="2273" spans="1:21">
      <c r="A2273" s="245" t="s">
        <v>3990</v>
      </c>
      <c r="B2273" s="245">
        <f t="shared" si="238"/>
        <v>52</v>
      </c>
      <c r="C2273" s="245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45"/>
    </row>
    <row r="2274" spans="1:21">
      <c r="A2274" s="245" t="s">
        <v>3990</v>
      </c>
      <c r="B2274" s="245">
        <f t="shared" si="238"/>
        <v>52</v>
      </c>
      <c r="C2274" s="245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45"/>
    </row>
    <row r="2275" spans="1:21">
      <c r="A2275" s="245" t="s">
        <v>3990</v>
      </c>
      <c r="B2275" s="245">
        <f t="shared" si="238"/>
        <v>52</v>
      </c>
      <c r="C2275" s="245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45"/>
    </row>
    <row r="2276" spans="1:21">
      <c r="A2276" s="245" t="s">
        <v>3990</v>
      </c>
      <c r="B2276" s="245">
        <f t="shared" si="238"/>
        <v>52</v>
      </c>
      <c r="C2276" s="245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45"/>
    </row>
    <row r="2277" spans="1:21">
      <c r="A2277" s="245" t="s">
        <v>3990</v>
      </c>
      <c r="B2277" s="245">
        <f t="shared" si="238"/>
        <v>52</v>
      </c>
      <c r="C2277" s="245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45"/>
    </row>
    <row r="2278" spans="1:21">
      <c r="A2278" s="245" t="s">
        <v>3990</v>
      </c>
      <c r="B2278" s="245">
        <f t="shared" ref="B2278:B2341" si="244">SPLITME($E2278,0,"*","tube Ø")</f>
        <v>52</v>
      </c>
      <c r="C2278" s="245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45"/>
    </row>
    <row r="2279" spans="1:21">
      <c r="A2279" s="245" t="s">
        <v>3990</v>
      </c>
      <c r="B2279" s="245">
        <f t="shared" si="244"/>
        <v>52</v>
      </c>
      <c r="C2279" s="245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45"/>
    </row>
    <row r="2280" spans="1:21">
      <c r="A2280" s="245" t="s">
        <v>3990</v>
      </c>
      <c r="B2280" s="245">
        <f t="shared" si="244"/>
        <v>52</v>
      </c>
      <c r="C2280" s="245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45"/>
    </row>
    <row r="2281" spans="1:21">
      <c r="A2281" s="245" t="s">
        <v>3990</v>
      </c>
      <c r="B2281" s="245">
        <f t="shared" si="244"/>
        <v>52</v>
      </c>
      <c r="C2281" s="245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45"/>
    </row>
    <row r="2282" spans="1:21">
      <c r="A2282" s="245" t="s">
        <v>3990</v>
      </c>
      <c r="B2282" s="245">
        <f t="shared" si="244"/>
        <v>52</v>
      </c>
      <c r="C2282" s="245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45"/>
    </row>
    <row r="2283" spans="1:21">
      <c r="A2283" s="245" t="s">
        <v>3990</v>
      </c>
      <c r="B2283" s="245">
        <f t="shared" si="244"/>
        <v>53</v>
      </c>
      <c r="C2283" s="245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45"/>
    </row>
    <row r="2284" spans="1:21">
      <c r="A2284" s="245" t="s">
        <v>3990</v>
      </c>
      <c r="B2284" s="245">
        <f t="shared" si="244"/>
        <v>53</v>
      </c>
      <c r="C2284" s="245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45"/>
    </row>
    <row r="2285" spans="1:21">
      <c r="A2285" s="245" t="s">
        <v>3990</v>
      </c>
      <c r="B2285" s="245">
        <f t="shared" si="244"/>
        <v>53</v>
      </c>
      <c r="C2285" s="245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45"/>
    </row>
    <row r="2286" spans="1:21">
      <c r="A2286" s="245" t="s">
        <v>3990</v>
      </c>
      <c r="B2286" s="245">
        <f t="shared" si="244"/>
        <v>53</v>
      </c>
      <c r="C2286" s="245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45"/>
    </row>
    <row r="2287" spans="1:21">
      <c r="A2287" s="245" t="s">
        <v>3990</v>
      </c>
      <c r="B2287" s="245">
        <f t="shared" si="244"/>
        <v>53</v>
      </c>
      <c r="C2287" s="245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45"/>
    </row>
    <row r="2288" spans="1:21">
      <c r="A2288" s="245" t="s">
        <v>3990</v>
      </c>
      <c r="B2288" s="245">
        <f t="shared" si="244"/>
        <v>53</v>
      </c>
      <c r="C2288" s="245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45"/>
    </row>
    <row r="2289" spans="1:21">
      <c r="A2289" s="245" t="s">
        <v>3990</v>
      </c>
      <c r="B2289" s="245">
        <f t="shared" si="244"/>
        <v>53</v>
      </c>
      <c r="C2289" s="245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45"/>
    </row>
    <row r="2290" spans="1:21">
      <c r="A2290" s="245" t="s">
        <v>3990</v>
      </c>
      <c r="B2290" s="245">
        <f t="shared" si="244"/>
        <v>53</v>
      </c>
      <c r="C2290" s="245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45"/>
    </row>
    <row r="2291" spans="1:21">
      <c r="A2291" s="245" t="s">
        <v>3990</v>
      </c>
      <c r="B2291" s="245">
        <f t="shared" si="244"/>
        <v>53</v>
      </c>
      <c r="C2291" s="245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45"/>
    </row>
    <row r="2292" spans="1:21">
      <c r="A2292" s="245" t="s">
        <v>3990</v>
      </c>
      <c r="B2292" s="245">
        <f t="shared" si="244"/>
        <v>53</v>
      </c>
      <c r="C2292" s="245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45"/>
    </row>
    <row r="2293" spans="1:21">
      <c r="A2293" s="245" t="s">
        <v>3990</v>
      </c>
      <c r="B2293" s="245">
        <f t="shared" si="244"/>
        <v>54</v>
      </c>
      <c r="C2293" s="245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45"/>
    </row>
    <row r="2294" spans="1:21">
      <c r="A2294" s="245" t="s">
        <v>3990</v>
      </c>
      <c r="B2294" s="245">
        <f t="shared" si="244"/>
        <v>54</v>
      </c>
      <c r="C2294" s="245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45"/>
    </row>
    <row r="2295" spans="1:21">
      <c r="A2295" s="245" t="s">
        <v>3990</v>
      </c>
      <c r="B2295" s="245">
        <f t="shared" si="244"/>
        <v>54</v>
      </c>
      <c r="C2295" s="245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45"/>
    </row>
    <row r="2296" spans="1:21">
      <c r="A2296" s="245" t="s">
        <v>3990</v>
      </c>
      <c r="B2296" s="245">
        <f t="shared" si="244"/>
        <v>54</v>
      </c>
      <c r="C2296" s="245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45"/>
    </row>
    <row r="2297" spans="1:21">
      <c r="A2297" s="245" t="s">
        <v>3990</v>
      </c>
      <c r="B2297" s="245">
        <f t="shared" si="244"/>
        <v>54</v>
      </c>
      <c r="C2297" s="245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45"/>
    </row>
    <row r="2298" spans="1:21">
      <c r="A2298" s="245" t="s">
        <v>3990</v>
      </c>
      <c r="B2298" s="245">
        <f t="shared" si="244"/>
        <v>54</v>
      </c>
      <c r="C2298" s="245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45"/>
    </row>
    <row r="2299" spans="1:21">
      <c r="A2299" s="245" t="s">
        <v>3990</v>
      </c>
      <c r="B2299" s="245">
        <f t="shared" si="244"/>
        <v>54</v>
      </c>
      <c r="C2299" s="245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45"/>
    </row>
    <row r="2300" spans="1:21">
      <c r="A2300" s="245" t="s">
        <v>3990</v>
      </c>
      <c r="B2300" s="245">
        <f t="shared" si="244"/>
        <v>54</v>
      </c>
      <c r="C2300" s="245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45"/>
    </row>
    <row r="2301" spans="1:21">
      <c r="A2301" s="245" t="s">
        <v>3990</v>
      </c>
      <c r="B2301" s="245">
        <f t="shared" si="244"/>
        <v>54</v>
      </c>
      <c r="C2301" s="245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45"/>
    </row>
    <row r="2302" spans="1:21">
      <c r="A2302" s="245" t="s">
        <v>3990</v>
      </c>
      <c r="B2302" s="245">
        <f t="shared" si="244"/>
        <v>54</v>
      </c>
      <c r="C2302" s="245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45"/>
    </row>
    <row r="2303" spans="1:21">
      <c r="A2303" s="245" t="s">
        <v>3990</v>
      </c>
      <c r="B2303" s="245">
        <f t="shared" si="244"/>
        <v>54</v>
      </c>
      <c r="C2303" s="245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45"/>
    </row>
    <row r="2304" spans="1:21">
      <c r="A2304" s="245" t="s">
        <v>3990</v>
      </c>
      <c r="B2304" s="245">
        <f t="shared" si="244"/>
        <v>54</v>
      </c>
      <c r="C2304" s="245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45"/>
    </row>
    <row r="2305" spans="1:21">
      <c r="A2305" s="245" t="s">
        <v>3990</v>
      </c>
      <c r="B2305" s="245">
        <f t="shared" si="244"/>
        <v>54</v>
      </c>
      <c r="C2305" s="245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45"/>
    </row>
    <row r="2306" spans="1:21">
      <c r="A2306" s="245" t="s">
        <v>3990</v>
      </c>
      <c r="B2306" s="245">
        <f t="shared" si="244"/>
        <v>54</v>
      </c>
      <c r="C2306" s="245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45"/>
    </row>
    <row r="2307" spans="1:21">
      <c r="A2307" s="245" t="s">
        <v>3990</v>
      </c>
      <c r="B2307" s="245">
        <f t="shared" si="244"/>
        <v>54</v>
      </c>
      <c r="C2307" s="245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45"/>
    </row>
    <row r="2308" spans="1:21">
      <c r="A2308" s="245" t="s">
        <v>3990</v>
      </c>
      <c r="B2308" s="245">
        <f t="shared" si="244"/>
        <v>54</v>
      </c>
      <c r="C2308" s="245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45"/>
    </row>
    <row r="2309" spans="1:21">
      <c r="A2309" s="245" t="s">
        <v>3990</v>
      </c>
      <c r="B2309" s="245">
        <f t="shared" si="244"/>
        <v>54</v>
      </c>
      <c r="C2309" s="245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45"/>
    </row>
    <row r="2310" spans="1:21">
      <c r="A2310" s="245" t="s">
        <v>3990</v>
      </c>
      <c r="B2310" s="245">
        <f t="shared" si="244"/>
        <v>54</v>
      </c>
      <c r="C2310" s="245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45"/>
    </row>
    <row r="2311" spans="1:21">
      <c r="A2311" s="245" t="s">
        <v>3990</v>
      </c>
      <c r="B2311" s="245">
        <f t="shared" si="244"/>
        <v>54</v>
      </c>
      <c r="C2311" s="245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45"/>
    </row>
    <row r="2312" spans="1:21">
      <c r="A2312" s="245" t="s">
        <v>3990</v>
      </c>
      <c r="B2312" s="245">
        <f t="shared" si="244"/>
        <v>54</v>
      </c>
      <c r="C2312" s="245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45"/>
    </row>
    <row r="2313" spans="1:21">
      <c r="A2313" s="245" t="s">
        <v>3990</v>
      </c>
      <c r="B2313" s="245">
        <f t="shared" si="244"/>
        <v>55</v>
      </c>
      <c r="C2313" s="245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45"/>
    </row>
    <row r="2314" spans="1:21">
      <c r="A2314" s="245" t="s">
        <v>3990</v>
      </c>
      <c r="B2314" s="245">
        <f t="shared" si="244"/>
        <v>55</v>
      </c>
      <c r="C2314" s="245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45"/>
    </row>
    <row r="2315" spans="1:21">
      <c r="A2315" s="245" t="s">
        <v>3990</v>
      </c>
      <c r="B2315" s="245">
        <f t="shared" si="244"/>
        <v>55</v>
      </c>
      <c r="C2315" s="245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45"/>
    </row>
    <row r="2316" spans="1:21">
      <c r="A2316" s="245" t="s">
        <v>3990</v>
      </c>
      <c r="B2316" s="245">
        <f t="shared" si="244"/>
        <v>55</v>
      </c>
      <c r="C2316" s="245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45"/>
    </row>
    <row r="2317" spans="1:21">
      <c r="A2317" s="245" t="s">
        <v>3990</v>
      </c>
      <c r="B2317" s="245">
        <f t="shared" si="244"/>
        <v>55</v>
      </c>
      <c r="C2317" s="245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45"/>
    </row>
    <row r="2318" spans="1:21">
      <c r="A2318" s="245" t="s">
        <v>3990</v>
      </c>
      <c r="B2318" s="245">
        <f t="shared" si="244"/>
        <v>55</v>
      </c>
      <c r="C2318" s="245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45"/>
    </row>
    <row r="2319" spans="1:21">
      <c r="A2319" s="245" t="s">
        <v>3990</v>
      </c>
      <c r="B2319" s="245">
        <f t="shared" si="244"/>
        <v>55</v>
      </c>
      <c r="C2319" s="245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45"/>
    </row>
    <row r="2320" spans="1:21">
      <c r="A2320" s="245" t="s">
        <v>3990</v>
      </c>
      <c r="B2320" s="245">
        <f t="shared" si="244"/>
        <v>55</v>
      </c>
      <c r="C2320" s="245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45"/>
    </row>
    <row r="2321" spans="1:21">
      <c r="A2321" s="245" t="s">
        <v>3990</v>
      </c>
      <c r="B2321" s="245">
        <f t="shared" si="244"/>
        <v>55</v>
      </c>
      <c r="C2321" s="245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45"/>
    </row>
    <row r="2322" spans="1:21">
      <c r="A2322" s="245" t="s">
        <v>3990</v>
      </c>
      <c r="B2322" s="245">
        <f t="shared" si="244"/>
        <v>55</v>
      </c>
      <c r="C2322" s="245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45"/>
    </row>
    <row r="2323" spans="1:21">
      <c r="A2323" s="245" t="s">
        <v>3990</v>
      </c>
      <c r="B2323" s="245">
        <f t="shared" si="244"/>
        <v>55</v>
      </c>
      <c r="C2323" s="245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45"/>
    </row>
    <row r="2324" spans="1:21">
      <c r="A2324" s="245" t="s">
        <v>3990</v>
      </c>
      <c r="B2324" s="245">
        <f t="shared" si="244"/>
        <v>55</v>
      </c>
      <c r="C2324" s="245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45"/>
    </row>
    <row r="2325" spans="1:21">
      <c r="A2325" s="245" t="s">
        <v>3990</v>
      </c>
      <c r="B2325" s="245">
        <f t="shared" si="244"/>
        <v>55</v>
      </c>
      <c r="C2325" s="245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45"/>
    </row>
    <row r="2326" spans="1:21">
      <c r="A2326" s="245" t="s">
        <v>3990</v>
      </c>
      <c r="B2326" s="245">
        <f t="shared" si="244"/>
        <v>55</v>
      </c>
      <c r="C2326" s="245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45"/>
    </row>
    <row r="2327" spans="1:21">
      <c r="A2327" s="245" t="s">
        <v>3990</v>
      </c>
      <c r="B2327" s="245">
        <f t="shared" si="244"/>
        <v>55</v>
      </c>
      <c r="C2327" s="245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45"/>
    </row>
    <row r="2328" spans="1:21">
      <c r="A2328" s="245" t="s">
        <v>3990</v>
      </c>
      <c r="B2328" s="245">
        <f t="shared" si="244"/>
        <v>55</v>
      </c>
      <c r="C2328" s="245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45"/>
    </row>
    <row r="2329" spans="1:21">
      <c r="A2329" s="245" t="s">
        <v>3990</v>
      </c>
      <c r="B2329" s="245">
        <f t="shared" si="244"/>
        <v>55</v>
      </c>
      <c r="C2329" s="245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45"/>
    </row>
    <row r="2330" spans="1:21">
      <c r="A2330" s="245" t="s">
        <v>3990</v>
      </c>
      <c r="B2330" s="245">
        <f t="shared" si="244"/>
        <v>55</v>
      </c>
      <c r="C2330" s="245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45"/>
    </row>
    <row r="2331" spans="1:21">
      <c r="A2331" s="245" t="s">
        <v>3990</v>
      </c>
      <c r="B2331" s="245">
        <f t="shared" si="244"/>
        <v>55</v>
      </c>
      <c r="C2331" s="245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45"/>
    </row>
    <row r="2332" spans="1:21">
      <c r="A2332" s="245" t="s">
        <v>3990</v>
      </c>
      <c r="B2332" s="245">
        <f t="shared" si="244"/>
        <v>55</v>
      </c>
      <c r="C2332" s="245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45"/>
    </row>
    <row r="2333" spans="1:21">
      <c r="A2333" s="245" t="s">
        <v>3990</v>
      </c>
      <c r="B2333" s="245">
        <f t="shared" si="244"/>
        <v>55</v>
      </c>
      <c r="C2333" s="245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45"/>
    </row>
    <row r="2334" spans="1:21">
      <c r="A2334" s="245" t="s">
        <v>3990</v>
      </c>
      <c r="B2334" s="245">
        <f t="shared" si="244"/>
        <v>55</v>
      </c>
      <c r="C2334" s="245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45"/>
    </row>
    <row r="2335" spans="1:21">
      <c r="A2335" s="245" t="s">
        <v>3990</v>
      </c>
      <c r="B2335" s="245">
        <f t="shared" si="244"/>
        <v>55</v>
      </c>
      <c r="C2335" s="245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45"/>
    </row>
    <row r="2336" spans="1:21">
      <c r="A2336" s="245" t="s">
        <v>3990</v>
      </c>
      <c r="B2336" s="245">
        <f t="shared" si="244"/>
        <v>55</v>
      </c>
      <c r="C2336" s="245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45"/>
    </row>
    <row r="2337" spans="1:21">
      <c r="A2337" s="245" t="s">
        <v>3990</v>
      </c>
      <c r="B2337" s="245">
        <f t="shared" si="244"/>
        <v>55</v>
      </c>
      <c r="C2337" s="245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45"/>
    </row>
    <row r="2338" spans="1:21">
      <c r="A2338" s="245" t="s">
        <v>3990</v>
      </c>
      <c r="B2338" s="245">
        <f t="shared" si="244"/>
        <v>55</v>
      </c>
      <c r="C2338" s="245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45"/>
    </row>
    <row r="2339" spans="1:21">
      <c r="A2339" s="245" t="s">
        <v>3990</v>
      </c>
      <c r="B2339" s="245">
        <f t="shared" si="244"/>
        <v>55</v>
      </c>
      <c r="C2339" s="245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45"/>
    </row>
    <row r="2340" spans="1:21">
      <c r="A2340" s="245" t="s">
        <v>3990</v>
      </c>
      <c r="B2340" s="245">
        <f t="shared" si="244"/>
        <v>56</v>
      </c>
      <c r="C2340" s="245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45"/>
    </row>
    <row r="2341" spans="1:21">
      <c r="A2341" s="245" t="s">
        <v>3990</v>
      </c>
      <c r="B2341" s="245">
        <f t="shared" si="244"/>
        <v>56</v>
      </c>
      <c r="C2341" s="245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45"/>
    </row>
    <row r="2342" spans="1:21">
      <c r="A2342" s="245" t="s">
        <v>3990</v>
      </c>
      <c r="B2342" s="245">
        <f t="shared" ref="B2342:B2405" si="250">SPLITME($E2342,0,"*","tube Ø")</f>
        <v>56</v>
      </c>
      <c r="C2342" s="245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45"/>
    </row>
    <row r="2343" spans="1:21">
      <c r="A2343" s="245" t="s">
        <v>3990</v>
      </c>
      <c r="B2343" s="245">
        <f t="shared" si="250"/>
        <v>56</v>
      </c>
      <c r="C2343" s="245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45"/>
    </row>
    <row r="2344" spans="1:21">
      <c r="A2344" s="245" t="s">
        <v>3990</v>
      </c>
      <c r="B2344" s="245">
        <f t="shared" si="250"/>
        <v>56</v>
      </c>
      <c r="C2344" s="245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45"/>
    </row>
    <row r="2345" spans="1:21">
      <c r="A2345" s="245" t="s">
        <v>3990</v>
      </c>
      <c r="B2345" s="245">
        <f t="shared" si="250"/>
        <v>56</v>
      </c>
      <c r="C2345" s="245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45"/>
    </row>
    <row r="2346" spans="1:21">
      <c r="A2346" s="245" t="s">
        <v>3990</v>
      </c>
      <c r="B2346" s="245">
        <f t="shared" si="250"/>
        <v>56</v>
      </c>
      <c r="C2346" s="245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45"/>
    </row>
    <row r="2347" spans="1:21">
      <c r="A2347" s="245" t="s">
        <v>3990</v>
      </c>
      <c r="B2347" s="245">
        <f t="shared" si="250"/>
        <v>56</v>
      </c>
      <c r="C2347" s="245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45"/>
    </row>
    <row r="2348" spans="1:21">
      <c r="A2348" s="245" t="s">
        <v>3990</v>
      </c>
      <c r="B2348" s="245">
        <f t="shared" si="250"/>
        <v>56</v>
      </c>
      <c r="C2348" s="245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45"/>
    </row>
    <row r="2349" spans="1:21">
      <c r="A2349" s="245" t="s">
        <v>3990</v>
      </c>
      <c r="B2349" s="245">
        <f t="shared" si="250"/>
        <v>56</v>
      </c>
      <c r="C2349" s="245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45"/>
    </row>
    <row r="2350" spans="1:21">
      <c r="A2350" s="245" t="s">
        <v>3990</v>
      </c>
      <c r="B2350" s="245">
        <f t="shared" si="250"/>
        <v>56</v>
      </c>
      <c r="C2350" s="245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45"/>
    </row>
    <row r="2351" spans="1:21">
      <c r="A2351" s="245" t="s">
        <v>3990</v>
      </c>
      <c r="B2351" s="245">
        <f t="shared" si="250"/>
        <v>56</v>
      </c>
      <c r="C2351" s="245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45"/>
    </row>
    <row r="2352" spans="1:21">
      <c r="A2352" s="245" t="s">
        <v>3990</v>
      </c>
      <c r="B2352" s="245">
        <f t="shared" si="250"/>
        <v>56</v>
      </c>
      <c r="C2352" s="245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45"/>
    </row>
    <row r="2353" spans="1:21">
      <c r="A2353" s="245" t="s">
        <v>3990</v>
      </c>
      <c r="B2353" s="245">
        <f t="shared" si="250"/>
        <v>56</v>
      </c>
      <c r="C2353" s="245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45"/>
    </row>
    <row r="2354" spans="1:21">
      <c r="A2354" s="245" t="s">
        <v>3990</v>
      </c>
      <c r="B2354" s="245">
        <f t="shared" si="250"/>
        <v>56</v>
      </c>
      <c r="C2354" s="245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45"/>
    </row>
    <row r="2355" spans="1:21">
      <c r="A2355" s="245" t="s">
        <v>3990</v>
      </c>
      <c r="B2355" s="245">
        <f t="shared" si="250"/>
        <v>56</v>
      </c>
      <c r="C2355" s="245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45"/>
    </row>
    <row r="2356" spans="1:21">
      <c r="A2356" s="245" t="s">
        <v>3990</v>
      </c>
      <c r="B2356" s="245">
        <f t="shared" si="250"/>
        <v>57</v>
      </c>
      <c r="C2356" s="245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45"/>
    </row>
    <row r="2357" spans="1:21">
      <c r="A2357" s="245" t="s">
        <v>3990</v>
      </c>
      <c r="B2357" s="245">
        <f t="shared" si="250"/>
        <v>57</v>
      </c>
      <c r="C2357" s="245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45"/>
    </row>
    <row r="2358" spans="1:21">
      <c r="A2358" s="245" t="s">
        <v>3990</v>
      </c>
      <c r="B2358" s="245">
        <f t="shared" si="250"/>
        <v>57</v>
      </c>
      <c r="C2358" s="245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45"/>
    </row>
    <row r="2359" spans="1:21">
      <c r="A2359" s="245" t="s">
        <v>3990</v>
      </c>
      <c r="B2359" s="245">
        <f t="shared" si="250"/>
        <v>57</v>
      </c>
      <c r="C2359" s="245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45"/>
    </row>
    <row r="2360" spans="1:21">
      <c r="A2360" s="245" t="s">
        <v>3990</v>
      </c>
      <c r="B2360" s="245">
        <f t="shared" si="250"/>
        <v>57</v>
      </c>
      <c r="C2360" s="245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45"/>
    </row>
    <row r="2361" spans="1:21">
      <c r="A2361" s="245" t="s">
        <v>3990</v>
      </c>
      <c r="B2361" s="245">
        <f t="shared" si="250"/>
        <v>57</v>
      </c>
      <c r="C2361" s="245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45"/>
    </row>
    <row r="2362" spans="1:21">
      <c r="A2362" s="245" t="s">
        <v>3990</v>
      </c>
      <c r="B2362" s="245">
        <f t="shared" si="250"/>
        <v>57</v>
      </c>
      <c r="C2362" s="245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45"/>
    </row>
    <row r="2363" spans="1:21">
      <c r="A2363" s="245" t="s">
        <v>3990</v>
      </c>
      <c r="B2363" s="245">
        <f t="shared" si="250"/>
        <v>57</v>
      </c>
      <c r="C2363" s="245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45"/>
    </row>
    <row r="2364" spans="1:21">
      <c r="A2364" s="245" t="s">
        <v>3990</v>
      </c>
      <c r="B2364" s="245">
        <f t="shared" si="250"/>
        <v>57</v>
      </c>
      <c r="C2364" s="245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45"/>
    </row>
    <row r="2365" spans="1:21">
      <c r="A2365" s="245" t="s">
        <v>3990</v>
      </c>
      <c r="B2365" s="245">
        <f t="shared" si="250"/>
        <v>57</v>
      </c>
      <c r="C2365" s="245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45"/>
    </row>
    <row r="2366" spans="1:21">
      <c r="A2366" s="245" t="s">
        <v>3990</v>
      </c>
      <c r="B2366" s="245">
        <f t="shared" si="250"/>
        <v>57</v>
      </c>
      <c r="C2366" s="245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45"/>
    </row>
    <row r="2367" spans="1:21">
      <c r="A2367" s="245" t="s">
        <v>3990</v>
      </c>
      <c r="B2367" s="245">
        <f t="shared" si="250"/>
        <v>57</v>
      </c>
      <c r="C2367" s="245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45"/>
    </row>
    <row r="2368" spans="1:21">
      <c r="A2368" s="245" t="s">
        <v>3990</v>
      </c>
      <c r="B2368" s="245">
        <f t="shared" si="250"/>
        <v>57</v>
      </c>
      <c r="C2368" s="245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45"/>
    </row>
    <row r="2369" spans="1:21">
      <c r="A2369" s="245" t="s">
        <v>3990</v>
      </c>
      <c r="B2369" s="245">
        <f t="shared" si="250"/>
        <v>57</v>
      </c>
      <c r="C2369" s="245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45"/>
    </row>
    <row r="2370" spans="1:21">
      <c r="A2370" s="245" t="s">
        <v>3990</v>
      </c>
      <c r="B2370" s="245">
        <f t="shared" si="250"/>
        <v>57</v>
      </c>
      <c r="C2370" s="245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45"/>
    </row>
    <row r="2371" spans="1:21">
      <c r="A2371" s="245" t="s">
        <v>3990</v>
      </c>
      <c r="B2371" s="245">
        <f t="shared" si="250"/>
        <v>57</v>
      </c>
      <c r="C2371" s="245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45"/>
    </row>
    <row r="2372" spans="1:21">
      <c r="A2372" s="245" t="s">
        <v>3990</v>
      </c>
      <c r="B2372" s="245">
        <f t="shared" si="250"/>
        <v>57</v>
      </c>
      <c r="C2372" s="245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45"/>
    </row>
    <row r="2373" spans="1:21">
      <c r="A2373" s="245" t="s">
        <v>3990</v>
      </c>
      <c r="B2373" s="245">
        <f t="shared" si="250"/>
        <v>57</v>
      </c>
      <c r="C2373" s="245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45"/>
    </row>
    <row r="2374" spans="1:21">
      <c r="A2374" s="245" t="s">
        <v>3990</v>
      </c>
      <c r="B2374" s="245">
        <f t="shared" si="250"/>
        <v>57</v>
      </c>
      <c r="C2374" s="245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45"/>
    </row>
    <row r="2375" spans="1:21">
      <c r="A2375" s="245" t="s">
        <v>3990</v>
      </c>
      <c r="B2375" s="245">
        <f t="shared" si="250"/>
        <v>57</v>
      </c>
      <c r="C2375" s="245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45"/>
    </row>
    <row r="2376" spans="1:21">
      <c r="A2376" s="245" t="s">
        <v>3990</v>
      </c>
      <c r="B2376" s="245">
        <f t="shared" si="250"/>
        <v>57</v>
      </c>
      <c r="C2376" s="245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45"/>
    </row>
    <row r="2377" spans="1:21">
      <c r="A2377" s="245" t="s">
        <v>3990</v>
      </c>
      <c r="B2377" s="245">
        <f t="shared" si="250"/>
        <v>57</v>
      </c>
      <c r="C2377" s="245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45"/>
    </row>
    <row r="2378" spans="1:21">
      <c r="A2378" s="245" t="s">
        <v>3990</v>
      </c>
      <c r="B2378" s="245">
        <f t="shared" si="250"/>
        <v>58</v>
      </c>
      <c r="C2378" s="245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45"/>
    </row>
    <row r="2379" spans="1:21">
      <c r="A2379" s="245" t="s">
        <v>3990</v>
      </c>
      <c r="B2379" s="245">
        <f t="shared" si="250"/>
        <v>58</v>
      </c>
      <c r="C2379" s="245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45"/>
    </row>
    <row r="2380" spans="1:21">
      <c r="A2380" s="245" t="s">
        <v>3990</v>
      </c>
      <c r="B2380" s="245">
        <f t="shared" si="250"/>
        <v>58</v>
      </c>
      <c r="C2380" s="245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45"/>
    </row>
    <row r="2381" spans="1:21">
      <c r="A2381" s="245" t="s">
        <v>3990</v>
      </c>
      <c r="B2381" s="245">
        <f t="shared" si="250"/>
        <v>58</v>
      </c>
      <c r="C2381" s="245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45"/>
    </row>
    <row r="2382" spans="1:21">
      <c r="A2382" s="245" t="s">
        <v>3990</v>
      </c>
      <c r="B2382" s="245">
        <f t="shared" si="250"/>
        <v>58</v>
      </c>
      <c r="C2382" s="245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45"/>
    </row>
    <row r="2383" spans="1:21">
      <c r="A2383" s="245" t="s">
        <v>3990</v>
      </c>
      <c r="B2383" s="245">
        <f t="shared" si="250"/>
        <v>58</v>
      </c>
      <c r="C2383" s="245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45"/>
    </row>
    <row r="2384" spans="1:21">
      <c r="A2384" s="245" t="s">
        <v>3990</v>
      </c>
      <c r="B2384" s="245">
        <f t="shared" si="250"/>
        <v>58</v>
      </c>
      <c r="C2384" s="245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45"/>
    </row>
    <row r="2385" spans="1:21">
      <c r="A2385" s="245" t="s">
        <v>3990</v>
      </c>
      <c r="B2385" s="245">
        <f t="shared" si="250"/>
        <v>58</v>
      </c>
      <c r="C2385" s="245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45"/>
    </row>
    <row r="2386" spans="1:21">
      <c r="A2386" s="245" t="s">
        <v>3990</v>
      </c>
      <c r="B2386" s="245">
        <f t="shared" si="250"/>
        <v>58</v>
      </c>
      <c r="C2386" s="245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45"/>
    </row>
    <row r="2387" spans="1:21">
      <c r="A2387" s="245" t="s">
        <v>3990</v>
      </c>
      <c r="B2387" s="245">
        <f t="shared" si="250"/>
        <v>58</v>
      </c>
      <c r="C2387" s="245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45"/>
    </row>
    <row r="2388" spans="1:21">
      <c r="A2388" s="245" t="s">
        <v>3990</v>
      </c>
      <c r="B2388" s="245">
        <f t="shared" si="250"/>
        <v>58</v>
      </c>
      <c r="C2388" s="245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45"/>
    </row>
    <row r="2389" spans="1:21">
      <c r="A2389" s="245" t="s">
        <v>3990</v>
      </c>
      <c r="B2389" s="245">
        <f t="shared" si="250"/>
        <v>58</v>
      </c>
      <c r="C2389" s="245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45"/>
    </row>
    <row r="2390" spans="1:21">
      <c r="A2390" s="245" t="s">
        <v>3990</v>
      </c>
      <c r="B2390" s="245">
        <f t="shared" si="250"/>
        <v>58</v>
      </c>
      <c r="C2390" s="245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45"/>
    </row>
    <row r="2391" spans="1:21">
      <c r="A2391" s="245" t="s">
        <v>3990</v>
      </c>
      <c r="B2391" s="245">
        <f t="shared" si="250"/>
        <v>58</v>
      </c>
      <c r="C2391" s="245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45"/>
    </row>
    <row r="2392" spans="1:21">
      <c r="A2392" s="245" t="s">
        <v>3990</v>
      </c>
      <c r="B2392" s="245">
        <f t="shared" si="250"/>
        <v>59</v>
      </c>
      <c r="C2392" s="245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45"/>
    </row>
    <row r="2393" spans="1:21">
      <c r="A2393" s="245" t="s">
        <v>3990</v>
      </c>
      <c r="B2393" s="245">
        <f t="shared" si="250"/>
        <v>59</v>
      </c>
      <c r="C2393" s="245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45"/>
    </row>
    <row r="2394" spans="1:21">
      <c r="A2394" s="245" t="s">
        <v>3990</v>
      </c>
      <c r="B2394" s="245">
        <f t="shared" si="250"/>
        <v>59</v>
      </c>
      <c r="C2394" s="245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45"/>
    </row>
    <row r="2395" spans="1:21">
      <c r="A2395" s="245" t="s">
        <v>3990</v>
      </c>
      <c r="B2395" s="245">
        <f t="shared" si="250"/>
        <v>60</v>
      </c>
      <c r="C2395" s="245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45"/>
    </row>
    <row r="2396" spans="1:21">
      <c r="A2396" s="245" t="s">
        <v>3990</v>
      </c>
      <c r="B2396" s="245">
        <f t="shared" si="250"/>
        <v>60</v>
      </c>
      <c r="C2396" s="245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45"/>
    </row>
    <row r="2397" spans="1:21">
      <c r="A2397" s="245" t="s">
        <v>3990</v>
      </c>
      <c r="B2397" s="245">
        <f t="shared" si="250"/>
        <v>60</v>
      </c>
      <c r="C2397" s="245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45"/>
    </row>
    <row r="2398" spans="1:21">
      <c r="A2398" s="245" t="s">
        <v>3990</v>
      </c>
      <c r="B2398" s="245">
        <f t="shared" si="250"/>
        <v>60</v>
      </c>
      <c r="C2398" s="245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45"/>
    </row>
    <row r="2399" spans="1:21">
      <c r="A2399" s="245" t="s">
        <v>3990</v>
      </c>
      <c r="B2399" s="245">
        <f t="shared" si="250"/>
        <v>60</v>
      </c>
      <c r="C2399" s="245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45"/>
    </row>
    <row r="2400" spans="1:21">
      <c r="A2400" s="245" t="s">
        <v>3990</v>
      </c>
      <c r="B2400" s="245">
        <f t="shared" si="250"/>
        <v>60</v>
      </c>
      <c r="C2400" s="245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45"/>
    </row>
    <row r="2401" spans="1:21">
      <c r="A2401" s="245" t="s">
        <v>3990</v>
      </c>
      <c r="B2401" s="245">
        <f t="shared" si="250"/>
        <v>60</v>
      </c>
      <c r="C2401" s="245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45"/>
    </row>
    <row r="2402" spans="1:21">
      <c r="A2402" s="245" t="s">
        <v>3990</v>
      </c>
      <c r="B2402" s="245">
        <f t="shared" si="250"/>
        <v>60</v>
      </c>
      <c r="C2402" s="245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45"/>
    </row>
    <row r="2403" spans="1:21">
      <c r="A2403" s="245" t="s">
        <v>3990</v>
      </c>
      <c r="B2403" s="245">
        <f t="shared" si="250"/>
        <v>60</v>
      </c>
      <c r="C2403" s="245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45"/>
    </row>
    <row r="2404" spans="1:21">
      <c r="A2404" s="245" t="s">
        <v>3990</v>
      </c>
      <c r="B2404" s="245">
        <f t="shared" si="250"/>
        <v>60</v>
      </c>
      <c r="C2404" s="245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45"/>
    </row>
    <row r="2405" spans="1:21">
      <c r="A2405" s="245" t="s">
        <v>3990</v>
      </c>
      <c r="B2405" s="245">
        <f t="shared" si="250"/>
        <v>60</v>
      </c>
      <c r="C2405" s="245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45"/>
    </row>
    <row r="2406" spans="1:21">
      <c r="A2406" s="245" t="s">
        <v>3990</v>
      </c>
      <c r="B2406" s="245">
        <f t="shared" ref="B2406:B2469" si="256">SPLITME($E2406,0,"*","tube Ø")</f>
        <v>60</v>
      </c>
      <c r="C2406" s="245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45"/>
    </row>
    <row r="2407" spans="1:21">
      <c r="A2407" s="245" t="s">
        <v>3990</v>
      </c>
      <c r="B2407" s="245">
        <f t="shared" si="256"/>
        <v>60</v>
      </c>
      <c r="C2407" s="245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45"/>
    </row>
    <row r="2408" spans="1:21">
      <c r="A2408" s="245" t="s">
        <v>3990</v>
      </c>
      <c r="B2408" s="245">
        <f t="shared" si="256"/>
        <v>60</v>
      </c>
      <c r="C2408" s="245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45"/>
    </row>
    <row r="2409" spans="1:21">
      <c r="A2409" s="245" t="s">
        <v>3990</v>
      </c>
      <c r="B2409" s="245">
        <f t="shared" si="256"/>
        <v>60</v>
      </c>
      <c r="C2409" s="245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45"/>
    </row>
    <row r="2410" spans="1:21">
      <c r="A2410" s="245" t="s">
        <v>3990</v>
      </c>
      <c r="B2410" s="245">
        <f t="shared" si="256"/>
        <v>60</v>
      </c>
      <c r="C2410" s="245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45"/>
    </row>
    <row r="2411" spans="1:21">
      <c r="A2411" s="245" t="s">
        <v>3990</v>
      </c>
      <c r="B2411" s="245">
        <f t="shared" si="256"/>
        <v>60</v>
      </c>
      <c r="C2411" s="245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45"/>
    </row>
    <row r="2412" spans="1:21">
      <c r="A2412" s="245" t="s">
        <v>3990</v>
      </c>
      <c r="B2412" s="245">
        <f t="shared" si="256"/>
        <v>60</v>
      </c>
      <c r="C2412" s="245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45"/>
    </row>
    <row r="2413" spans="1:21">
      <c r="A2413" s="245" t="s">
        <v>3990</v>
      </c>
      <c r="B2413" s="245">
        <f t="shared" si="256"/>
        <v>60</v>
      </c>
      <c r="C2413" s="245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45"/>
    </row>
    <row r="2414" spans="1:21">
      <c r="A2414" s="245" t="s">
        <v>3990</v>
      </c>
      <c r="B2414" s="245">
        <f t="shared" si="256"/>
        <v>60</v>
      </c>
      <c r="C2414" s="245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45"/>
    </row>
    <row r="2415" spans="1:21">
      <c r="A2415" s="245" t="s">
        <v>3990</v>
      </c>
      <c r="B2415" s="245">
        <f t="shared" si="256"/>
        <v>60</v>
      </c>
      <c r="C2415" s="245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45"/>
    </row>
    <row r="2416" spans="1:21">
      <c r="A2416" s="245" t="s">
        <v>3990</v>
      </c>
      <c r="B2416" s="245">
        <f t="shared" si="256"/>
        <v>60</v>
      </c>
      <c r="C2416" s="245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45"/>
    </row>
    <row r="2417" spans="1:21">
      <c r="A2417" s="245" t="s">
        <v>3990</v>
      </c>
      <c r="B2417" s="245">
        <f t="shared" si="256"/>
        <v>60</v>
      </c>
      <c r="C2417" s="245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45"/>
    </row>
    <row r="2418" spans="1:21">
      <c r="A2418" s="245" t="s">
        <v>3990</v>
      </c>
      <c r="B2418" s="245">
        <f t="shared" si="256"/>
        <v>60</v>
      </c>
      <c r="C2418" s="245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45"/>
    </row>
    <row r="2419" spans="1:21">
      <c r="A2419" s="245" t="s">
        <v>3990</v>
      </c>
      <c r="B2419" s="245">
        <f t="shared" si="256"/>
        <v>60.3</v>
      </c>
      <c r="C2419" s="245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45"/>
    </row>
    <row r="2420" spans="1:21">
      <c r="A2420" s="245" t="s">
        <v>3990</v>
      </c>
      <c r="B2420" s="245">
        <f t="shared" si="256"/>
        <v>60.3</v>
      </c>
      <c r="C2420" s="245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45"/>
    </row>
    <row r="2421" spans="1:21">
      <c r="A2421" s="245" t="s">
        <v>3990</v>
      </c>
      <c r="B2421" s="245">
        <f t="shared" si="256"/>
        <v>60.3</v>
      </c>
      <c r="C2421" s="245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45"/>
    </row>
    <row r="2422" spans="1:21">
      <c r="A2422" s="245" t="s">
        <v>3990</v>
      </c>
      <c r="B2422" s="245">
        <f t="shared" si="256"/>
        <v>60.3</v>
      </c>
      <c r="C2422" s="245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45"/>
    </row>
    <row r="2423" spans="1:21">
      <c r="A2423" s="245" t="s">
        <v>3990</v>
      </c>
      <c r="B2423" s="245">
        <f t="shared" si="256"/>
        <v>60.3</v>
      </c>
      <c r="C2423" s="245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45"/>
    </row>
    <row r="2424" spans="1:21">
      <c r="A2424" s="245" t="s">
        <v>3990</v>
      </c>
      <c r="B2424" s="245">
        <f t="shared" si="256"/>
        <v>60.3</v>
      </c>
      <c r="C2424" s="245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45"/>
    </row>
    <row r="2425" spans="1:21">
      <c r="A2425" s="245" t="s">
        <v>3990</v>
      </c>
      <c r="B2425" s="245">
        <f t="shared" si="256"/>
        <v>60.3</v>
      </c>
      <c r="C2425" s="245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45"/>
    </row>
    <row r="2426" spans="1:21">
      <c r="A2426" s="245" t="s">
        <v>3990</v>
      </c>
      <c r="B2426" s="245">
        <f t="shared" si="256"/>
        <v>60.3</v>
      </c>
      <c r="C2426" s="245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45"/>
    </row>
    <row r="2427" spans="1:21">
      <c r="A2427" s="245" t="s">
        <v>3990</v>
      </c>
      <c r="B2427" s="245">
        <f t="shared" si="256"/>
        <v>60.3</v>
      </c>
      <c r="C2427" s="245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45"/>
    </row>
    <row r="2428" spans="1:21">
      <c r="A2428" s="245" t="s">
        <v>3990</v>
      </c>
      <c r="B2428" s="245">
        <f t="shared" si="256"/>
        <v>60.3</v>
      </c>
      <c r="C2428" s="245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45"/>
    </row>
    <row r="2429" spans="1:21">
      <c r="A2429" s="245" t="s">
        <v>3990</v>
      </c>
      <c r="B2429" s="245">
        <f t="shared" si="256"/>
        <v>60.3</v>
      </c>
      <c r="C2429" s="245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45"/>
    </row>
    <row r="2430" spans="1:21">
      <c r="A2430" s="245" t="s">
        <v>3990</v>
      </c>
      <c r="B2430" s="245">
        <f t="shared" si="256"/>
        <v>60.3</v>
      </c>
      <c r="C2430" s="245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45"/>
    </row>
    <row r="2431" spans="1:21">
      <c r="A2431" s="245" t="s">
        <v>3990</v>
      </c>
      <c r="B2431" s="245">
        <f t="shared" si="256"/>
        <v>60.3</v>
      </c>
      <c r="C2431" s="245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45"/>
    </row>
    <row r="2432" spans="1:21">
      <c r="A2432" s="245" t="s">
        <v>3990</v>
      </c>
      <c r="B2432" s="245">
        <f t="shared" si="256"/>
        <v>62</v>
      </c>
      <c r="C2432" s="245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45"/>
    </row>
    <row r="2433" spans="1:21">
      <c r="A2433" s="245" t="s">
        <v>3990</v>
      </c>
      <c r="B2433" s="245">
        <f t="shared" si="256"/>
        <v>62</v>
      </c>
      <c r="C2433" s="245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45"/>
    </row>
    <row r="2434" spans="1:21">
      <c r="A2434" s="245" t="s">
        <v>3990</v>
      </c>
      <c r="B2434" s="245">
        <f t="shared" si="256"/>
        <v>62</v>
      </c>
      <c r="C2434" s="245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45"/>
    </row>
    <row r="2435" spans="1:21">
      <c r="A2435" s="245" t="s">
        <v>3990</v>
      </c>
      <c r="B2435" s="245">
        <f t="shared" si="256"/>
        <v>62</v>
      </c>
      <c r="C2435" s="245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45"/>
    </row>
    <row r="2436" spans="1:21">
      <c r="A2436" s="245" t="s">
        <v>3990</v>
      </c>
      <c r="B2436" s="245">
        <f t="shared" si="256"/>
        <v>62</v>
      </c>
      <c r="C2436" s="245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45"/>
    </row>
    <row r="2437" spans="1:21">
      <c r="A2437" s="245" t="s">
        <v>3990</v>
      </c>
      <c r="B2437" s="245">
        <f t="shared" si="256"/>
        <v>62</v>
      </c>
      <c r="C2437" s="245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45"/>
    </row>
    <row r="2438" spans="1:21">
      <c r="A2438" s="245" t="s">
        <v>3990</v>
      </c>
      <c r="B2438" s="245">
        <f t="shared" si="256"/>
        <v>62</v>
      </c>
      <c r="C2438" s="245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45"/>
    </row>
    <row r="2439" spans="1:21">
      <c r="A2439" s="245" t="s">
        <v>3990</v>
      </c>
      <c r="B2439" s="245">
        <f t="shared" si="256"/>
        <v>62</v>
      </c>
      <c r="C2439" s="245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45"/>
    </row>
    <row r="2440" spans="1:21">
      <c r="A2440" s="245" t="s">
        <v>3990</v>
      </c>
      <c r="B2440" s="245">
        <f t="shared" si="256"/>
        <v>62</v>
      </c>
      <c r="C2440" s="245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45"/>
    </row>
    <row r="2441" spans="1:21">
      <c r="A2441" s="245" t="s">
        <v>3990</v>
      </c>
      <c r="B2441" s="245">
        <f t="shared" si="256"/>
        <v>62</v>
      </c>
      <c r="C2441" s="245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45"/>
    </row>
    <row r="2442" spans="1:21">
      <c r="A2442" s="245" t="s">
        <v>3990</v>
      </c>
      <c r="B2442" s="245">
        <f t="shared" si="256"/>
        <v>62</v>
      </c>
      <c r="C2442" s="245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45"/>
    </row>
    <row r="2443" spans="1:21">
      <c r="A2443" s="245" t="s">
        <v>3990</v>
      </c>
      <c r="B2443" s="245">
        <f t="shared" si="256"/>
        <v>62</v>
      </c>
      <c r="C2443" s="245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45"/>
    </row>
    <row r="2444" spans="1:21">
      <c r="A2444" s="245" t="s">
        <v>3990</v>
      </c>
      <c r="B2444" s="245">
        <f t="shared" si="256"/>
        <v>62</v>
      </c>
      <c r="C2444" s="245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45"/>
    </row>
    <row r="2445" spans="1:21">
      <c r="A2445" s="245" t="s">
        <v>3990</v>
      </c>
      <c r="B2445" s="245">
        <f t="shared" si="256"/>
        <v>62</v>
      </c>
      <c r="C2445" s="245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45"/>
    </row>
    <row r="2446" spans="1:21">
      <c r="A2446" s="245" t="s">
        <v>3990</v>
      </c>
      <c r="B2446" s="245">
        <f t="shared" si="256"/>
        <v>62</v>
      </c>
      <c r="C2446" s="245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45"/>
    </row>
    <row r="2447" spans="1:21">
      <c r="A2447" s="245" t="s">
        <v>3990</v>
      </c>
      <c r="B2447" s="245">
        <f t="shared" si="256"/>
        <v>62</v>
      </c>
      <c r="C2447" s="245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45"/>
    </row>
    <row r="2448" spans="1:21">
      <c r="A2448" s="245" t="s">
        <v>3990</v>
      </c>
      <c r="B2448" s="245">
        <f t="shared" si="256"/>
        <v>62</v>
      </c>
      <c r="C2448" s="245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45"/>
    </row>
    <row r="2449" spans="1:21">
      <c r="A2449" s="245" t="s">
        <v>3990</v>
      </c>
      <c r="B2449" s="245">
        <f t="shared" si="256"/>
        <v>62</v>
      </c>
      <c r="C2449" s="245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45"/>
    </row>
    <row r="2450" spans="1:21">
      <c r="A2450" s="245" t="s">
        <v>3990</v>
      </c>
      <c r="B2450" s="245">
        <f t="shared" si="256"/>
        <v>63</v>
      </c>
      <c r="C2450" s="245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45"/>
    </row>
    <row r="2451" spans="1:21">
      <c r="A2451" s="245" t="s">
        <v>3990</v>
      </c>
      <c r="B2451" s="245">
        <f t="shared" si="256"/>
        <v>63</v>
      </c>
      <c r="C2451" s="245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45"/>
    </row>
    <row r="2452" spans="1:21">
      <c r="A2452" s="245" t="s">
        <v>3990</v>
      </c>
      <c r="B2452" s="245">
        <f t="shared" si="256"/>
        <v>63</v>
      </c>
      <c r="C2452" s="245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45"/>
    </row>
    <row r="2453" spans="1:21">
      <c r="A2453" s="245" t="s">
        <v>3990</v>
      </c>
      <c r="B2453" s="245">
        <f t="shared" si="256"/>
        <v>63</v>
      </c>
      <c r="C2453" s="245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45"/>
    </row>
    <row r="2454" spans="1:21">
      <c r="A2454" s="245" t="s">
        <v>3990</v>
      </c>
      <c r="B2454" s="245">
        <f t="shared" si="256"/>
        <v>63</v>
      </c>
      <c r="C2454" s="245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45"/>
    </row>
    <row r="2455" spans="1:21">
      <c r="A2455" s="245" t="s">
        <v>3990</v>
      </c>
      <c r="B2455" s="245">
        <f t="shared" si="256"/>
        <v>63</v>
      </c>
      <c r="C2455" s="245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45"/>
    </row>
    <row r="2456" spans="1:21">
      <c r="A2456" s="245" t="s">
        <v>3990</v>
      </c>
      <c r="B2456" s="245">
        <f t="shared" si="256"/>
        <v>63</v>
      </c>
      <c r="C2456" s="245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45"/>
    </row>
    <row r="2457" spans="1:21">
      <c r="A2457" s="245" t="s">
        <v>3990</v>
      </c>
      <c r="B2457" s="245">
        <f t="shared" si="256"/>
        <v>63</v>
      </c>
      <c r="C2457" s="245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45"/>
    </row>
    <row r="2458" spans="1:21">
      <c r="A2458" s="245" t="s">
        <v>3990</v>
      </c>
      <c r="B2458" s="245">
        <f t="shared" si="256"/>
        <v>63</v>
      </c>
      <c r="C2458" s="245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45"/>
    </row>
    <row r="2459" spans="1:21">
      <c r="A2459" s="245" t="s">
        <v>3990</v>
      </c>
      <c r="B2459" s="245">
        <f t="shared" si="256"/>
        <v>63</v>
      </c>
      <c r="C2459" s="245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45"/>
    </row>
    <row r="2460" spans="1:21">
      <c r="A2460" s="245" t="s">
        <v>3990</v>
      </c>
      <c r="B2460" s="245">
        <f t="shared" si="256"/>
        <v>63</v>
      </c>
      <c r="C2460" s="245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45"/>
    </row>
    <row r="2461" spans="1:21">
      <c r="A2461" s="245" t="s">
        <v>3990</v>
      </c>
      <c r="B2461" s="245">
        <f t="shared" si="256"/>
        <v>63</v>
      </c>
      <c r="C2461" s="245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45"/>
    </row>
    <row r="2462" spans="1:21">
      <c r="A2462" s="245" t="s">
        <v>3990</v>
      </c>
      <c r="B2462" s="245">
        <f t="shared" si="256"/>
        <v>63</v>
      </c>
      <c r="C2462" s="245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45"/>
    </row>
    <row r="2463" spans="1:21">
      <c r="A2463" s="245" t="s">
        <v>3990</v>
      </c>
      <c r="B2463" s="245">
        <f t="shared" si="256"/>
        <v>63</v>
      </c>
      <c r="C2463" s="245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45"/>
    </row>
    <row r="2464" spans="1:21">
      <c r="A2464" s="245" t="s">
        <v>3990</v>
      </c>
      <c r="B2464" s="245">
        <f t="shared" si="256"/>
        <v>63</v>
      </c>
      <c r="C2464" s="245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45"/>
    </row>
    <row r="2465" spans="1:21">
      <c r="A2465" s="245" t="s">
        <v>3990</v>
      </c>
      <c r="B2465" s="245">
        <f t="shared" si="256"/>
        <v>63</v>
      </c>
      <c r="C2465" s="245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45"/>
    </row>
    <row r="2466" spans="1:21">
      <c r="A2466" s="245" t="s">
        <v>3990</v>
      </c>
      <c r="B2466" s="245">
        <f t="shared" si="256"/>
        <v>63</v>
      </c>
      <c r="C2466" s="245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45"/>
    </row>
    <row r="2467" spans="1:21">
      <c r="A2467" s="245" t="s">
        <v>3990</v>
      </c>
      <c r="B2467" s="245">
        <f t="shared" si="256"/>
        <v>63.5</v>
      </c>
      <c r="C2467" s="245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45"/>
    </row>
    <row r="2468" spans="1:21">
      <c r="A2468" s="245" t="s">
        <v>3990</v>
      </c>
      <c r="B2468" s="245">
        <f t="shared" si="256"/>
        <v>63.5</v>
      </c>
      <c r="C2468" s="245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45"/>
    </row>
    <row r="2469" spans="1:21">
      <c r="A2469" s="245" t="s">
        <v>3990</v>
      </c>
      <c r="B2469" s="245">
        <f t="shared" si="256"/>
        <v>63.5</v>
      </c>
      <c r="C2469" s="245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45"/>
    </row>
    <row r="2470" spans="1:21">
      <c r="A2470" s="245" t="s">
        <v>3990</v>
      </c>
      <c r="B2470" s="245">
        <f t="shared" ref="B2470:B2533" si="262">SPLITME($E2470,0,"*","tube Ø")</f>
        <v>63.5</v>
      </c>
      <c r="C2470" s="245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45"/>
    </row>
    <row r="2471" spans="1:21">
      <c r="A2471" s="245" t="s">
        <v>3990</v>
      </c>
      <c r="B2471" s="245">
        <f t="shared" si="262"/>
        <v>63.5</v>
      </c>
      <c r="C2471" s="245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45"/>
    </row>
    <row r="2472" spans="1:21">
      <c r="A2472" s="245" t="s">
        <v>3990</v>
      </c>
      <c r="B2472" s="245">
        <f t="shared" si="262"/>
        <v>63.5</v>
      </c>
      <c r="C2472" s="245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45"/>
    </row>
    <row r="2473" spans="1:21">
      <c r="A2473" s="245" t="s">
        <v>3990</v>
      </c>
      <c r="B2473" s="245">
        <f t="shared" si="262"/>
        <v>63.5</v>
      </c>
      <c r="C2473" s="245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45"/>
    </row>
    <row r="2474" spans="1:21">
      <c r="A2474" s="245" t="s">
        <v>3990</v>
      </c>
      <c r="B2474" s="245">
        <f t="shared" si="262"/>
        <v>63.5</v>
      </c>
      <c r="C2474" s="245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45"/>
    </row>
    <row r="2475" spans="1:21">
      <c r="A2475" s="245" t="s">
        <v>3990</v>
      </c>
      <c r="B2475" s="245">
        <f t="shared" si="262"/>
        <v>63.5</v>
      </c>
      <c r="C2475" s="245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45"/>
    </row>
    <row r="2476" spans="1:21">
      <c r="A2476" s="245" t="s">
        <v>3990</v>
      </c>
      <c r="B2476" s="245">
        <f t="shared" si="262"/>
        <v>63.5</v>
      </c>
      <c r="C2476" s="245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45"/>
    </row>
    <row r="2477" spans="1:21">
      <c r="A2477" s="245" t="s">
        <v>3990</v>
      </c>
      <c r="B2477" s="245">
        <f t="shared" si="262"/>
        <v>64</v>
      </c>
      <c r="C2477" s="245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45"/>
    </row>
    <row r="2478" spans="1:21">
      <c r="A2478" s="245" t="s">
        <v>3990</v>
      </c>
      <c r="B2478" s="245">
        <f t="shared" si="262"/>
        <v>64</v>
      </c>
      <c r="C2478" s="245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45"/>
    </row>
    <row r="2479" spans="1:21">
      <c r="A2479" s="245" t="s">
        <v>3990</v>
      </c>
      <c r="B2479" s="245">
        <f t="shared" si="262"/>
        <v>64</v>
      </c>
      <c r="C2479" s="245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45"/>
    </row>
    <row r="2480" spans="1:21">
      <c r="A2480" s="245" t="s">
        <v>3990</v>
      </c>
      <c r="B2480" s="245">
        <f t="shared" si="262"/>
        <v>64</v>
      </c>
      <c r="C2480" s="245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45"/>
    </row>
    <row r="2481" spans="1:21">
      <c r="A2481" s="245" t="s">
        <v>3990</v>
      </c>
      <c r="B2481" s="245">
        <f t="shared" si="262"/>
        <v>64</v>
      </c>
      <c r="C2481" s="245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45"/>
    </row>
    <row r="2482" spans="1:21">
      <c r="A2482" s="245" t="s">
        <v>3990</v>
      </c>
      <c r="B2482" s="245">
        <f t="shared" si="262"/>
        <v>64</v>
      </c>
      <c r="C2482" s="245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45"/>
    </row>
    <row r="2483" spans="1:21">
      <c r="A2483" s="245" t="s">
        <v>3990</v>
      </c>
      <c r="B2483" s="245">
        <f t="shared" si="262"/>
        <v>64</v>
      </c>
      <c r="C2483" s="245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45"/>
    </row>
    <row r="2484" spans="1:21">
      <c r="A2484" s="245" t="s">
        <v>3990</v>
      </c>
      <c r="B2484" s="245">
        <f t="shared" si="262"/>
        <v>64</v>
      </c>
      <c r="C2484" s="245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45"/>
    </row>
    <row r="2485" spans="1:21">
      <c r="A2485" s="245" t="s">
        <v>3990</v>
      </c>
      <c r="B2485" s="245">
        <f t="shared" si="262"/>
        <v>65</v>
      </c>
      <c r="C2485" s="245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45"/>
    </row>
    <row r="2486" spans="1:21">
      <c r="A2486" s="245" t="s">
        <v>3990</v>
      </c>
      <c r="B2486" s="245">
        <f t="shared" si="262"/>
        <v>65</v>
      </c>
      <c r="C2486" s="245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45"/>
    </row>
    <row r="2487" spans="1:21">
      <c r="A2487" s="245" t="s">
        <v>3990</v>
      </c>
      <c r="B2487" s="245">
        <f t="shared" si="262"/>
        <v>65</v>
      </c>
      <c r="C2487" s="245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45"/>
    </row>
    <row r="2488" spans="1:21">
      <c r="A2488" s="245" t="s">
        <v>3990</v>
      </c>
      <c r="B2488" s="245">
        <f t="shared" si="262"/>
        <v>65</v>
      </c>
      <c r="C2488" s="245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45"/>
    </row>
    <row r="2489" spans="1:21">
      <c r="A2489" s="245" t="s">
        <v>3990</v>
      </c>
      <c r="B2489" s="245">
        <f t="shared" si="262"/>
        <v>65</v>
      </c>
      <c r="C2489" s="245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45"/>
    </row>
    <row r="2490" spans="1:21">
      <c r="A2490" s="245" t="s">
        <v>3990</v>
      </c>
      <c r="B2490" s="245">
        <f t="shared" si="262"/>
        <v>65</v>
      </c>
      <c r="C2490" s="245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45"/>
    </row>
    <row r="2491" spans="1:21">
      <c r="A2491" s="245" t="s">
        <v>3990</v>
      </c>
      <c r="B2491" s="245">
        <f t="shared" si="262"/>
        <v>65</v>
      </c>
      <c r="C2491" s="245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45"/>
    </row>
    <row r="2492" spans="1:21">
      <c r="A2492" s="245" t="s">
        <v>3990</v>
      </c>
      <c r="B2492" s="245">
        <f t="shared" si="262"/>
        <v>65</v>
      </c>
      <c r="C2492" s="245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45"/>
    </row>
    <row r="2493" spans="1:21">
      <c r="A2493" s="245" t="s">
        <v>3990</v>
      </c>
      <c r="B2493" s="245">
        <f t="shared" si="262"/>
        <v>65</v>
      </c>
      <c r="C2493" s="245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45"/>
    </row>
    <row r="2494" spans="1:21">
      <c r="A2494" s="245" t="s">
        <v>3990</v>
      </c>
      <c r="B2494" s="245">
        <f t="shared" si="262"/>
        <v>65</v>
      </c>
      <c r="C2494" s="245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45"/>
    </row>
    <row r="2495" spans="1:21">
      <c r="A2495" s="245" t="s">
        <v>3990</v>
      </c>
      <c r="B2495" s="245">
        <f t="shared" si="262"/>
        <v>65</v>
      </c>
      <c r="C2495" s="245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45"/>
    </row>
    <row r="2496" spans="1:21">
      <c r="A2496" s="245" t="s">
        <v>3990</v>
      </c>
      <c r="B2496" s="245">
        <f t="shared" si="262"/>
        <v>65</v>
      </c>
      <c r="C2496" s="245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45"/>
    </row>
    <row r="2497" spans="1:21">
      <c r="A2497" s="245" t="s">
        <v>3990</v>
      </c>
      <c r="B2497" s="245">
        <f t="shared" si="262"/>
        <v>65</v>
      </c>
      <c r="C2497" s="245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45"/>
    </row>
    <row r="2498" spans="1:21">
      <c r="A2498" s="245" t="s">
        <v>3990</v>
      </c>
      <c r="B2498" s="245">
        <f t="shared" si="262"/>
        <v>65</v>
      </c>
      <c r="C2498" s="245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45"/>
    </row>
    <row r="2499" spans="1:21">
      <c r="A2499" s="245" t="s">
        <v>3990</v>
      </c>
      <c r="B2499" s="245">
        <f t="shared" si="262"/>
        <v>65</v>
      </c>
      <c r="C2499" s="245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45"/>
    </row>
    <row r="2500" spans="1:21">
      <c r="A2500" s="245" t="s">
        <v>3990</v>
      </c>
      <c r="B2500" s="245">
        <f t="shared" si="262"/>
        <v>65</v>
      </c>
      <c r="C2500" s="245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45"/>
    </row>
    <row r="2501" spans="1:21">
      <c r="A2501" s="245" t="s">
        <v>3990</v>
      </c>
      <c r="B2501" s="245">
        <f t="shared" si="262"/>
        <v>65</v>
      </c>
      <c r="C2501" s="245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45"/>
    </row>
    <row r="2502" spans="1:21">
      <c r="A2502" s="245" t="s">
        <v>3990</v>
      </c>
      <c r="B2502" s="245">
        <f t="shared" si="262"/>
        <v>65</v>
      </c>
      <c r="C2502" s="245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45"/>
    </row>
    <row r="2503" spans="1:21">
      <c r="A2503" s="245" t="s">
        <v>3990</v>
      </c>
      <c r="B2503" s="245">
        <f t="shared" si="262"/>
        <v>65</v>
      </c>
      <c r="C2503" s="245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45"/>
    </row>
    <row r="2504" spans="1:21">
      <c r="A2504" s="245" t="s">
        <v>3990</v>
      </c>
      <c r="B2504" s="245">
        <f t="shared" si="262"/>
        <v>65</v>
      </c>
      <c r="C2504" s="245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45"/>
    </row>
    <row r="2505" spans="1:21">
      <c r="A2505" s="245" t="s">
        <v>3990</v>
      </c>
      <c r="B2505" s="245">
        <f t="shared" si="262"/>
        <v>65</v>
      </c>
      <c r="C2505" s="245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45"/>
    </row>
    <row r="2506" spans="1:21">
      <c r="A2506" s="245" t="s">
        <v>3990</v>
      </c>
      <c r="B2506" s="245">
        <f t="shared" si="262"/>
        <v>66</v>
      </c>
      <c r="C2506" s="245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45"/>
    </row>
    <row r="2507" spans="1:21">
      <c r="A2507" s="245" t="s">
        <v>3990</v>
      </c>
      <c r="B2507" s="245">
        <f t="shared" si="262"/>
        <v>66</v>
      </c>
      <c r="C2507" s="245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45"/>
    </row>
    <row r="2508" spans="1:21">
      <c r="A2508" s="245" t="s">
        <v>3990</v>
      </c>
      <c r="B2508" s="245">
        <f t="shared" si="262"/>
        <v>66</v>
      </c>
      <c r="C2508" s="245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45"/>
    </row>
    <row r="2509" spans="1:21">
      <c r="A2509" s="245" t="s">
        <v>3990</v>
      </c>
      <c r="B2509" s="245">
        <f t="shared" si="262"/>
        <v>66</v>
      </c>
      <c r="C2509" s="245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45"/>
    </row>
    <row r="2510" spans="1:21">
      <c r="A2510" s="245" t="s">
        <v>3990</v>
      </c>
      <c r="B2510" s="245">
        <f t="shared" si="262"/>
        <v>66</v>
      </c>
      <c r="C2510" s="245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45"/>
    </row>
    <row r="2511" spans="1:21">
      <c r="A2511" s="245" t="s">
        <v>3990</v>
      </c>
      <c r="B2511" s="245">
        <f t="shared" si="262"/>
        <v>66</v>
      </c>
      <c r="C2511" s="245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45"/>
    </row>
    <row r="2512" spans="1:21">
      <c r="A2512" s="245" t="s">
        <v>3990</v>
      </c>
      <c r="B2512" s="245">
        <f t="shared" si="262"/>
        <v>66</v>
      </c>
      <c r="C2512" s="245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45"/>
    </row>
    <row r="2513" spans="1:21">
      <c r="A2513" s="245" t="s">
        <v>3990</v>
      </c>
      <c r="B2513" s="245">
        <f t="shared" si="262"/>
        <v>67</v>
      </c>
      <c r="C2513" s="245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45"/>
    </row>
    <row r="2514" spans="1:21">
      <c r="A2514" s="245" t="s">
        <v>3990</v>
      </c>
      <c r="B2514" s="245">
        <f t="shared" si="262"/>
        <v>67</v>
      </c>
      <c r="C2514" s="245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45"/>
    </row>
    <row r="2515" spans="1:21">
      <c r="A2515" s="245" t="s">
        <v>3990</v>
      </c>
      <c r="B2515" s="245">
        <f t="shared" si="262"/>
        <v>67</v>
      </c>
      <c r="C2515" s="245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45"/>
    </row>
    <row r="2516" spans="1:21">
      <c r="A2516" s="245" t="s">
        <v>3990</v>
      </c>
      <c r="B2516" s="245">
        <f t="shared" si="262"/>
        <v>67</v>
      </c>
      <c r="C2516" s="245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45"/>
    </row>
    <row r="2517" spans="1:21">
      <c r="A2517" s="245" t="s">
        <v>3990</v>
      </c>
      <c r="B2517" s="245">
        <f t="shared" si="262"/>
        <v>68</v>
      </c>
      <c r="C2517" s="245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45"/>
    </row>
    <row r="2518" spans="1:21">
      <c r="A2518" s="245" t="s">
        <v>3990</v>
      </c>
      <c r="B2518" s="245">
        <f t="shared" si="262"/>
        <v>68</v>
      </c>
      <c r="C2518" s="245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45"/>
    </row>
    <row r="2519" spans="1:21">
      <c r="A2519" s="245" t="s">
        <v>3990</v>
      </c>
      <c r="B2519" s="245">
        <f t="shared" si="262"/>
        <v>68</v>
      </c>
      <c r="C2519" s="245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45"/>
    </row>
    <row r="2520" spans="1:21">
      <c r="A2520" s="245" t="s">
        <v>3990</v>
      </c>
      <c r="B2520" s="245">
        <f t="shared" si="262"/>
        <v>68</v>
      </c>
      <c r="C2520" s="245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45"/>
    </row>
    <row r="2521" spans="1:21">
      <c r="A2521" s="245" t="s">
        <v>3990</v>
      </c>
      <c r="B2521" s="245">
        <f t="shared" si="262"/>
        <v>68</v>
      </c>
      <c r="C2521" s="245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45"/>
    </row>
    <row r="2522" spans="1:21">
      <c r="A2522" s="245" t="s">
        <v>3990</v>
      </c>
      <c r="B2522" s="245">
        <f t="shared" si="262"/>
        <v>68</v>
      </c>
      <c r="C2522" s="245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45"/>
    </row>
    <row r="2523" spans="1:21">
      <c r="A2523" s="245" t="s">
        <v>3990</v>
      </c>
      <c r="B2523" s="245">
        <f t="shared" si="262"/>
        <v>68</v>
      </c>
      <c r="C2523" s="245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45"/>
    </row>
    <row r="2524" spans="1:21">
      <c r="A2524" s="245" t="s">
        <v>3990</v>
      </c>
      <c r="B2524" s="245">
        <f t="shared" si="262"/>
        <v>68</v>
      </c>
      <c r="C2524" s="245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45"/>
    </row>
    <row r="2525" spans="1:21">
      <c r="A2525" s="245" t="s">
        <v>3990</v>
      </c>
      <c r="B2525" s="245">
        <f t="shared" si="262"/>
        <v>68</v>
      </c>
      <c r="C2525" s="245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45"/>
    </row>
    <row r="2526" spans="1:21">
      <c r="A2526" s="245" t="s">
        <v>3990</v>
      </c>
      <c r="B2526" s="245">
        <f t="shared" si="262"/>
        <v>68</v>
      </c>
      <c r="C2526" s="245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45"/>
    </row>
    <row r="2527" spans="1:21">
      <c r="A2527" s="245" t="s">
        <v>3990</v>
      </c>
      <c r="B2527" s="245">
        <f t="shared" si="262"/>
        <v>68</v>
      </c>
      <c r="C2527" s="245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45"/>
    </row>
    <row r="2528" spans="1:21">
      <c r="A2528" s="245" t="s">
        <v>3990</v>
      </c>
      <c r="B2528" s="245">
        <f t="shared" si="262"/>
        <v>68</v>
      </c>
      <c r="C2528" s="245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45"/>
    </row>
    <row r="2529" spans="1:21">
      <c r="A2529" s="245" t="s">
        <v>3990</v>
      </c>
      <c r="B2529" s="245">
        <f t="shared" si="262"/>
        <v>68</v>
      </c>
      <c r="C2529" s="245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45"/>
    </row>
    <row r="2530" spans="1:21">
      <c r="A2530" s="245" t="s">
        <v>3990</v>
      </c>
      <c r="B2530" s="245">
        <f t="shared" si="262"/>
        <v>68</v>
      </c>
      <c r="C2530" s="245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45"/>
    </row>
    <row r="2531" spans="1:21">
      <c r="A2531" s="245" t="s">
        <v>3990</v>
      </c>
      <c r="B2531" s="245">
        <f t="shared" si="262"/>
        <v>68</v>
      </c>
      <c r="C2531" s="245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45"/>
    </row>
    <row r="2532" spans="1:21">
      <c r="A2532" s="245" t="s">
        <v>3990</v>
      </c>
      <c r="B2532" s="245">
        <f t="shared" si="262"/>
        <v>68</v>
      </c>
      <c r="C2532" s="245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45"/>
    </row>
    <row r="2533" spans="1:21">
      <c r="A2533" s="245" t="s">
        <v>3990</v>
      </c>
      <c r="B2533" s="245">
        <f t="shared" si="262"/>
        <v>69</v>
      </c>
      <c r="C2533" s="245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45"/>
    </row>
    <row r="2534" spans="1:21">
      <c r="A2534" s="245" t="s">
        <v>3990</v>
      </c>
      <c r="B2534" s="245">
        <f t="shared" ref="B2534:B2597" si="268">SPLITME($E2534,0,"*","tube Ø")</f>
        <v>69</v>
      </c>
      <c r="C2534" s="245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45"/>
    </row>
    <row r="2535" spans="1:21">
      <c r="A2535" s="245" t="s">
        <v>3990</v>
      </c>
      <c r="B2535" s="245">
        <f t="shared" si="268"/>
        <v>69</v>
      </c>
      <c r="C2535" s="245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45"/>
    </row>
    <row r="2536" spans="1:21">
      <c r="A2536" s="245" t="s">
        <v>3990</v>
      </c>
      <c r="B2536" s="245">
        <f t="shared" si="268"/>
        <v>69</v>
      </c>
      <c r="C2536" s="245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45"/>
    </row>
    <row r="2537" spans="1:21">
      <c r="A2537" s="245" t="s">
        <v>3990</v>
      </c>
      <c r="B2537" s="245">
        <f t="shared" si="268"/>
        <v>70</v>
      </c>
      <c r="C2537" s="245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45"/>
    </row>
    <row r="2538" spans="1:21">
      <c r="A2538" s="245" t="s">
        <v>3990</v>
      </c>
      <c r="B2538" s="245">
        <f t="shared" si="268"/>
        <v>70</v>
      </c>
      <c r="C2538" s="245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45"/>
    </row>
    <row r="2539" spans="1:21">
      <c r="A2539" s="245" t="s">
        <v>3990</v>
      </c>
      <c r="B2539" s="245">
        <f t="shared" si="268"/>
        <v>70</v>
      </c>
      <c r="C2539" s="245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45"/>
    </row>
    <row r="2540" spans="1:21">
      <c r="A2540" s="245" t="s">
        <v>3990</v>
      </c>
      <c r="B2540" s="245">
        <f t="shared" si="268"/>
        <v>70</v>
      </c>
      <c r="C2540" s="245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45"/>
    </row>
    <row r="2541" spans="1:21">
      <c r="A2541" s="245" t="s">
        <v>3990</v>
      </c>
      <c r="B2541" s="245">
        <f t="shared" si="268"/>
        <v>70</v>
      </c>
      <c r="C2541" s="245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45"/>
    </row>
    <row r="2542" spans="1:21">
      <c r="A2542" s="245" t="s">
        <v>3990</v>
      </c>
      <c r="B2542" s="245">
        <f t="shared" si="268"/>
        <v>70</v>
      </c>
      <c r="C2542" s="245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45"/>
    </row>
    <row r="2543" spans="1:21">
      <c r="A2543" s="245" t="s">
        <v>3990</v>
      </c>
      <c r="B2543" s="245">
        <f t="shared" si="268"/>
        <v>70</v>
      </c>
      <c r="C2543" s="245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45"/>
    </row>
    <row r="2544" spans="1:21">
      <c r="A2544" s="245" t="s">
        <v>3990</v>
      </c>
      <c r="B2544" s="245">
        <f t="shared" si="268"/>
        <v>70</v>
      </c>
      <c r="C2544" s="245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45"/>
    </row>
    <row r="2545" spans="1:21">
      <c r="A2545" s="245" t="s">
        <v>3990</v>
      </c>
      <c r="B2545" s="245">
        <f t="shared" si="268"/>
        <v>70</v>
      </c>
      <c r="C2545" s="245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45"/>
    </row>
    <row r="2546" spans="1:21">
      <c r="A2546" s="245" t="s">
        <v>3990</v>
      </c>
      <c r="B2546" s="245">
        <f t="shared" si="268"/>
        <v>70</v>
      </c>
      <c r="C2546" s="245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45"/>
    </row>
    <row r="2547" spans="1:21">
      <c r="A2547" s="245" t="s">
        <v>3990</v>
      </c>
      <c r="B2547" s="245">
        <f t="shared" si="268"/>
        <v>70</v>
      </c>
      <c r="C2547" s="245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45"/>
    </row>
    <row r="2548" spans="1:21">
      <c r="A2548" s="245" t="s">
        <v>3990</v>
      </c>
      <c r="B2548" s="245">
        <f t="shared" si="268"/>
        <v>70</v>
      </c>
      <c r="C2548" s="245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45"/>
    </row>
    <row r="2549" spans="1:21">
      <c r="A2549" s="245" t="s">
        <v>3990</v>
      </c>
      <c r="B2549" s="245">
        <f t="shared" si="268"/>
        <v>70</v>
      </c>
      <c r="C2549" s="245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45"/>
    </row>
    <row r="2550" spans="1:21">
      <c r="A2550" s="245" t="s">
        <v>3990</v>
      </c>
      <c r="B2550" s="245">
        <f t="shared" si="268"/>
        <v>70</v>
      </c>
      <c r="C2550" s="245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45"/>
    </row>
    <row r="2551" spans="1:21">
      <c r="A2551" s="245" t="s">
        <v>3990</v>
      </c>
      <c r="B2551" s="245">
        <f t="shared" si="268"/>
        <v>70</v>
      </c>
      <c r="C2551" s="245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45"/>
    </row>
    <row r="2552" spans="1:21">
      <c r="A2552" s="245" t="s">
        <v>3990</v>
      </c>
      <c r="B2552" s="245">
        <f t="shared" si="268"/>
        <v>70</v>
      </c>
      <c r="C2552" s="245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45"/>
    </row>
    <row r="2553" spans="1:21">
      <c r="A2553" s="245" t="s">
        <v>3990</v>
      </c>
      <c r="B2553" s="245">
        <f t="shared" si="268"/>
        <v>70</v>
      </c>
      <c r="C2553" s="245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45"/>
    </row>
    <row r="2554" spans="1:21">
      <c r="A2554" s="245" t="s">
        <v>3990</v>
      </c>
      <c r="B2554" s="245">
        <f t="shared" si="268"/>
        <v>70</v>
      </c>
      <c r="C2554" s="245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45"/>
    </row>
    <row r="2555" spans="1:21">
      <c r="A2555" s="245" t="s">
        <v>3990</v>
      </c>
      <c r="B2555" s="245">
        <f t="shared" si="268"/>
        <v>70</v>
      </c>
      <c r="C2555" s="245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45"/>
    </row>
    <row r="2556" spans="1:21">
      <c r="A2556" s="245" t="s">
        <v>3990</v>
      </c>
      <c r="B2556" s="245">
        <f t="shared" si="268"/>
        <v>70</v>
      </c>
      <c r="C2556" s="245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45"/>
    </row>
    <row r="2557" spans="1:21">
      <c r="A2557" s="245" t="s">
        <v>3990</v>
      </c>
      <c r="B2557" s="245">
        <f t="shared" si="268"/>
        <v>70</v>
      </c>
      <c r="C2557" s="245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45"/>
    </row>
    <row r="2558" spans="1:21">
      <c r="A2558" s="245" t="s">
        <v>3990</v>
      </c>
      <c r="B2558" s="245">
        <f t="shared" si="268"/>
        <v>70</v>
      </c>
      <c r="C2558" s="245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45"/>
    </row>
    <row r="2559" spans="1:21">
      <c r="A2559" s="245" t="s">
        <v>3990</v>
      </c>
      <c r="B2559" s="245">
        <f t="shared" si="268"/>
        <v>70</v>
      </c>
      <c r="C2559" s="245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45"/>
    </row>
    <row r="2560" spans="1:21">
      <c r="A2560" s="245" t="s">
        <v>3990</v>
      </c>
      <c r="B2560" s="245">
        <f t="shared" si="268"/>
        <v>70</v>
      </c>
      <c r="C2560" s="245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45"/>
    </row>
    <row r="2561" spans="1:21">
      <c r="A2561" s="245" t="s">
        <v>3990</v>
      </c>
      <c r="B2561" s="245">
        <f t="shared" si="268"/>
        <v>70</v>
      </c>
      <c r="C2561" s="245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45"/>
    </row>
    <row r="2562" spans="1:21">
      <c r="A2562" s="245" t="s">
        <v>3990</v>
      </c>
      <c r="B2562" s="245">
        <f t="shared" si="268"/>
        <v>70</v>
      </c>
      <c r="C2562" s="245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45"/>
    </row>
    <row r="2563" spans="1:21">
      <c r="A2563" s="245" t="s">
        <v>3990</v>
      </c>
      <c r="B2563" s="245">
        <f t="shared" si="268"/>
        <v>70</v>
      </c>
      <c r="C2563" s="245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45"/>
    </row>
    <row r="2564" spans="1:21">
      <c r="A2564" s="245" t="s">
        <v>3990</v>
      </c>
      <c r="B2564" s="245">
        <f t="shared" si="268"/>
        <v>70</v>
      </c>
      <c r="C2564" s="245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45"/>
    </row>
    <row r="2565" spans="1:21">
      <c r="A2565" s="245" t="s">
        <v>3990</v>
      </c>
      <c r="B2565" s="245">
        <f t="shared" si="268"/>
        <v>70</v>
      </c>
      <c r="C2565" s="245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45"/>
    </row>
    <row r="2566" spans="1:21">
      <c r="A2566" s="245" t="s">
        <v>3990</v>
      </c>
      <c r="B2566" s="245">
        <f t="shared" si="268"/>
        <v>70</v>
      </c>
      <c r="C2566" s="245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45"/>
    </row>
    <row r="2567" spans="1:21">
      <c r="A2567" s="245" t="s">
        <v>3990</v>
      </c>
      <c r="B2567" s="245">
        <f t="shared" si="268"/>
        <v>70</v>
      </c>
      <c r="C2567" s="245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45"/>
    </row>
    <row r="2568" spans="1:21">
      <c r="A2568" s="245" t="s">
        <v>3990</v>
      </c>
      <c r="B2568" s="245">
        <f t="shared" si="268"/>
        <v>71</v>
      </c>
      <c r="C2568" s="245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45"/>
    </row>
    <row r="2569" spans="1:21">
      <c r="A2569" s="245" t="s">
        <v>3990</v>
      </c>
      <c r="B2569" s="245">
        <f t="shared" si="268"/>
        <v>71</v>
      </c>
      <c r="C2569" s="245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45"/>
    </row>
    <row r="2570" spans="1:21">
      <c r="A2570" s="245" t="s">
        <v>3990</v>
      </c>
      <c r="B2570" s="245">
        <f t="shared" si="268"/>
        <v>71</v>
      </c>
      <c r="C2570" s="245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45"/>
    </row>
    <row r="2571" spans="1:21">
      <c r="A2571" s="245" t="s">
        <v>3990</v>
      </c>
      <c r="B2571" s="245">
        <f t="shared" si="268"/>
        <v>71</v>
      </c>
      <c r="C2571" s="245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45"/>
    </row>
    <row r="2572" spans="1:21">
      <c r="A2572" s="245" t="s">
        <v>3990</v>
      </c>
      <c r="B2572" s="245">
        <f t="shared" si="268"/>
        <v>71</v>
      </c>
      <c r="C2572" s="245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45"/>
    </row>
    <row r="2573" spans="1:21">
      <c r="A2573" s="245" t="s">
        <v>3990</v>
      </c>
      <c r="B2573" s="245">
        <f t="shared" si="268"/>
        <v>72</v>
      </c>
      <c r="C2573" s="245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45"/>
    </row>
    <row r="2574" spans="1:21">
      <c r="A2574" s="245" t="s">
        <v>3990</v>
      </c>
      <c r="B2574" s="245">
        <f t="shared" si="268"/>
        <v>72</v>
      </c>
      <c r="C2574" s="245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45"/>
    </row>
    <row r="2575" spans="1:21">
      <c r="A2575" s="245" t="s">
        <v>3990</v>
      </c>
      <c r="B2575" s="245">
        <f t="shared" si="268"/>
        <v>72</v>
      </c>
      <c r="C2575" s="245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45"/>
    </row>
    <row r="2576" spans="1:21">
      <c r="A2576" s="245" t="s">
        <v>3990</v>
      </c>
      <c r="B2576" s="245">
        <f t="shared" si="268"/>
        <v>72</v>
      </c>
      <c r="C2576" s="245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45"/>
    </row>
    <row r="2577" spans="1:21">
      <c r="A2577" s="245" t="s">
        <v>3990</v>
      </c>
      <c r="B2577" s="245">
        <f t="shared" si="268"/>
        <v>72</v>
      </c>
      <c r="C2577" s="245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45"/>
    </row>
    <row r="2578" spans="1:21">
      <c r="A2578" s="245" t="s">
        <v>3990</v>
      </c>
      <c r="B2578" s="245">
        <f t="shared" si="268"/>
        <v>72</v>
      </c>
      <c r="C2578" s="245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45"/>
    </row>
    <row r="2579" spans="1:21">
      <c r="A2579" s="245" t="s">
        <v>3990</v>
      </c>
      <c r="B2579" s="245">
        <f t="shared" si="268"/>
        <v>72</v>
      </c>
      <c r="C2579" s="245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45"/>
    </row>
    <row r="2580" spans="1:21">
      <c r="A2580" s="245" t="s">
        <v>3990</v>
      </c>
      <c r="B2580" s="245">
        <f t="shared" si="268"/>
        <v>72</v>
      </c>
      <c r="C2580" s="245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45"/>
    </row>
    <row r="2581" spans="1:21">
      <c r="A2581" s="245" t="s">
        <v>3990</v>
      </c>
      <c r="B2581" s="245">
        <f t="shared" si="268"/>
        <v>72</v>
      </c>
      <c r="C2581" s="245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45"/>
    </row>
    <row r="2582" spans="1:21">
      <c r="A2582" s="245" t="s">
        <v>3990</v>
      </c>
      <c r="B2582" s="245">
        <f t="shared" si="268"/>
        <v>72</v>
      </c>
      <c r="C2582" s="245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45"/>
    </row>
    <row r="2583" spans="1:21">
      <c r="A2583" s="245" t="s">
        <v>3990</v>
      </c>
      <c r="B2583" s="245">
        <f t="shared" si="268"/>
        <v>72</v>
      </c>
      <c r="C2583" s="245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45"/>
    </row>
    <row r="2584" spans="1:21">
      <c r="A2584" s="245" t="s">
        <v>3990</v>
      </c>
      <c r="B2584" s="245">
        <f t="shared" si="268"/>
        <v>72</v>
      </c>
      <c r="C2584" s="245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45"/>
    </row>
    <row r="2585" spans="1:21">
      <c r="A2585" s="245" t="s">
        <v>3990</v>
      </c>
      <c r="B2585" s="245">
        <f t="shared" si="268"/>
        <v>72</v>
      </c>
      <c r="C2585" s="245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45"/>
    </row>
    <row r="2586" spans="1:21">
      <c r="A2586" s="245" t="s">
        <v>3990</v>
      </c>
      <c r="B2586" s="245">
        <f t="shared" si="268"/>
        <v>72</v>
      </c>
      <c r="C2586" s="245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45"/>
    </row>
    <row r="2587" spans="1:21">
      <c r="A2587" s="245" t="s">
        <v>3990</v>
      </c>
      <c r="B2587" s="245">
        <f t="shared" si="268"/>
        <v>72</v>
      </c>
      <c r="C2587" s="245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45"/>
    </row>
    <row r="2588" spans="1:21">
      <c r="A2588" s="245" t="s">
        <v>3990</v>
      </c>
      <c r="B2588" s="245">
        <f t="shared" si="268"/>
        <v>73</v>
      </c>
      <c r="C2588" s="245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45"/>
    </row>
    <row r="2589" spans="1:21">
      <c r="A2589" s="245" t="s">
        <v>3990</v>
      </c>
      <c r="B2589" s="245">
        <f t="shared" si="268"/>
        <v>73</v>
      </c>
      <c r="C2589" s="245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45"/>
    </row>
    <row r="2590" spans="1:21">
      <c r="A2590" s="245" t="s">
        <v>3990</v>
      </c>
      <c r="B2590" s="245">
        <f t="shared" si="268"/>
        <v>73</v>
      </c>
      <c r="C2590" s="245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45"/>
    </row>
    <row r="2591" spans="1:21">
      <c r="A2591" s="245" t="s">
        <v>3990</v>
      </c>
      <c r="B2591" s="245">
        <f t="shared" si="268"/>
        <v>73</v>
      </c>
      <c r="C2591" s="245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45"/>
    </row>
    <row r="2592" spans="1:21">
      <c r="A2592" s="245" t="s">
        <v>3990</v>
      </c>
      <c r="B2592" s="245">
        <f t="shared" si="268"/>
        <v>73</v>
      </c>
      <c r="C2592" s="245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45"/>
    </row>
    <row r="2593" spans="1:21">
      <c r="A2593" s="245" t="s">
        <v>3990</v>
      </c>
      <c r="B2593" s="245">
        <f t="shared" si="268"/>
        <v>73</v>
      </c>
      <c r="C2593" s="245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45"/>
    </row>
    <row r="2594" spans="1:21">
      <c r="A2594" s="245" t="s">
        <v>3990</v>
      </c>
      <c r="B2594" s="245">
        <f t="shared" si="268"/>
        <v>73</v>
      </c>
      <c r="C2594" s="245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45"/>
    </row>
    <row r="2595" spans="1:21">
      <c r="A2595" s="245" t="s">
        <v>3990</v>
      </c>
      <c r="B2595" s="245">
        <f t="shared" si="268"/>
        <v>73</v>
      </c>
      <c r="C2595" s="245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45"/>
    </row>
    <row r="2596" spans="1:21">
      <c r="A2596" s="245" t="s">
        <v>3990</v>
      </c>
      <c r="B2596" s="245">
        <f t="shared" si="268"/>
        <v>73</v>
      </c>
      <c r="C2596" s="245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45"/>
    </row>
    <row r="2597" spans="1:21">
      <c r="A2597" s="245" t="s">
        <v>3990</v>
      </c>
      <c r="B2597" s="245">
        <f t="shared" si="268"/>
        <v>74</v>
      </c>
      <c r="C2597" s="245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45"/>
    </row>
    <row r="2598" spans="1:21">
      <c r="A2598" s="245" t="s">
        <v>3990</v>
      </c>
      <c r="B2598" s="245">
        <f t="shared" ref="B2598:B2661" si="274">SPLITME($E2598,0,"*","tube Ø")</f>
        <v>74</v>
      </c>
      <c r="C2598" s="245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45"/>
    </row>
    <row r="2599" spans="1:21">
      <c r="A2599" s="245" t="s">
        <v>3990</v>
      </c>
      <c r="B2599" s="245">
        <f t="shared" si="274"/>
        <v>74</v>
      </c>
      <c r="C2599" s="245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45"/>
    </row>
    <row r="2600" spans="1:21">
      <c r="A2600" s="245" t="s">
        <v>3990</v>
      </c>
      <c r="B2600" s="245">
        <f t="shared" si="274"/>
        <v>74</v>
      </c>
      <c r="C2600" s="245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45"/>
    </row>
    <row r="2601" spans="1:21">
      <c r="A2601" s="245" t="s">
        <v>3990</v>
      </c>
      <c r="B2601" s="245">
        <f t="shared" si="274"/>
        <v>74</v>
      </c>
      <c r="C2601" s="245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45"/>
    </row>
    <row r="2602" spans="1:21">
      <c r="A2602" s="245" t="s">
        <v>3990</v>
      </c>
      <c r="B2602" s="245">
        <f t="shared" si="274"/>
        <v>74</v>
      </c>
      <c r="C2602" s="245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45"/>
    </row>
    <row r="2603" spans="1:21">
      <c r="A2603" s="245" t="s">
        <v>3990</v>
      </c>
      <c r="B2603" s="245">
        <f t="shared" si="274"/>
        <v>74</v>
      </c>
      <c r="C2603" s="245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45"/>
    </row>
    <row r="2604" spans="1:21">
      <c r="A2604" s="245" t="s">
        <v>3990</v>
      </c>
      <c r="B2604" s="245">
        <f t="shared" si="274"/>
        <v>74</v>
      </c>
      <c r="C2604" s="245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45"/>
    </row>
    <row r="2605" spans="1:21">
      <c r="A2605" s="245" t="s">
        <v>3990</v>
      </c>
      <c r="B2605" s="245">
        <f t="shared" si="274"/>
        <v>75</v>
      </c>
      <c r="C2605" s="245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45"/>
    </row>
    <row r="2606" spans="1:21">
      <c r="A2606" s="245" t="s">
        <v>3990</v>
      </c>
      <c r="B2606" s="245">
        <f t="shared" si="274"/>
        <v>75</v>
      </c>
      <c r="C2606" s="245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45"/>
    </row>
    <row r="2607" spans="1:21">
      <c r="A2607" s="245" t="s">
        <v>3990</v>
      </c>
      <c r="B2607" s="245">
        <f t="shared" si="274"/>
        <v>75</v>
      </c>
      <c r="C2607" s="245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45"/>
    </row>
    <row r="2608" spans="1:21">
      <c r="A2608" s="245" t="s">
        <v>3990</v>
      </c>
      <c r="B2608" s="245">
        <f t="shared" si="274"/>
        <v>75</v>
      </c>
      <c r="C2608" s="245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45"/>
    </row>
    <row r="2609" spans="1:21">
      <c r="A2609" s="245" t="s">
        <v>3990</v>
      </c>
      <c r="B2609" s="245">
        <f t="shared" si="274"/>
        <v>75</v>
      </c>
      <c r="C2609" s="245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45"/>
    </row>
    <row r="2610" spans="1:21">
      <c r="A2610" s="245" t="s">
        <v>3990</v>
      </c>
      <c r="B2610" s="245">
        <f t="shared" si="274"/>
        <v>75</v>
      </c>
      <c r="C2610" s="245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45"/>
    </row>
    <row r="2611" spans="1:21">
      <c r="A2611" s="245" t="s">
        <v>3990</v>
      </c>
      <c r="B2611" s="245">
        <f t="shared" si="274"/>
        <v>75</v>
      </c>
      <c r="C2611" s="245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45"/>
    </row>
    <row r="2612" spans="1:21">
      <c r="A2612" s="245" t="s">
        <v>3990</v>
      </c>
      <c r="B2612" s="245">
        <f t="shared" si="274"/>
        <v>75</v>
      </c>
      <c r="C2612" s="245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45"/>
    </row>
    <row r="2613" spans="1:21">
      <c r="A2613" s="245" t="s">
        <v>3990</v>
      </c>
      <c r="B2613" s="245">
        <f t="shared" si="274"/>
        <v>75</v>
      </c>
      <c r="C2613" s="245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45"/>
    </row>
    <row r="2614" spans="1:21">
      <c r="A2614" s="245" t="s">
        <v>3990</v>
      </c>
      <c r="B2614" s="245">
        <f t="shared" si="274"/>
        <v>75</v>
      </c>
      <c r="C2614" s="245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45"/>
    </row>
    <row r="2615" spans="1:21">
      <c r="A2615" s="245" t="s">
        <v>3990</v>
      </c>
      <c r="B2615" s="245">
        <f t="shared" si="274"/>
        <v>75</v>
      </c>
      <c r="C2615" s="245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45"/>
    </row>
    <row r="2616" spans="1:21">
      <c r="A2616" s="245" t="s">
        <v>3990</v>
      </c>
      <c r="B2616" s="245">
        <f t="shared" si="274"/>
        <v>75</v>
      </c>
      <c r="C2616" s="245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45"/>
    </row>
    <row r="2617" spans="1:21">
      <c r="A2617" s="245" t="s">
        <v>3990</v>
      </c>
      <c r="B2617" s="245">
        <f t="shared" si="274"/>
        <v>75</v>
      </c>
      <c r="C2617" s="245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45"/>
    </row>
    <row r="2618" spans="1:21">
      <c r="A2618" s="245" t="s">
        <v>3990</v>
      </c>
      <c r="B2618" s="245">
        <f t="shared" si="274"/>
        <v>75</v>
      </c>
      <c r="C2618" s="245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45"/>
    </row>
    <row r="2619" spans="1:21">
      <c r="A2619" s="245" t="s">
        <v>3990</v>
      </c>
      <c r="B2619" s="245">
        <f t="shared" si="274"/>
        <v>75</v>
      </c>
      <c r="C2619" s="245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45"/>
    </row>
    <row r="2620" spans="1:21">
      <c r="A2620" s="245" t="s">
        <v>3990</v>
      </c>
      <c r="B2620" s="245">
        <f t="shared" si="274"/>
        <v>75</v>
      </c>
      <c r="C2620" s="245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45"/>
    </row>
    <row r="2621" spans="1:21">
      <c r="A2621" s="245" t="s">
        <v>3990</v>
      </c>
      <c r="B2621" s="245">
        <f t="shared" si="274"/>
        <v>75</v>
      </c>
      <c r="C2621" s="245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45"/>
    </row>
    <row r="2622" spans="1:21">
      <c r="A2622" s="245" t="s">
        <v>3990</v>
      </c>
      <c r="B2622" s="245">
        <f t="shared" si="274"/>
        <v>75</v>
      </c>
      <c r="C2622" s="245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45"/>
    </row>
    <row r="2623" spans="1:21">
      <c r="A2623" s="245" t="s">
        <v>3990</v>
      </c>
      <c r="B2623" s="245">
        <f t="shared" si="274"/>
        <v>75</v>
      </c>
      <c r="C2623" s="245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45"/>
    </row>
    <row r="2624" spans="1:21">
      <c r="A2624" s="245" t="s">
        <v>3990</v>
      </c>
      <c r="B2624" s="245">
        <f t="shared" si="274"/>
        <v>75</v>
      </c>
      <c r="C2624" s="245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45"/>
    </row>
    <row r="2625" spans="1:21">
      <c r="A2625" s="245" t="s">
        <v>3990</v>
      </c>
      <c r="B2625" s="245">
        <f t="shared" si="274"/>
        <v>75</v>
      </c>
      <c r="C2625" s="245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45"/>
    </row>
    <row r="2626" spans="1:21">
      <c r="A2626" s="245" t="s">
        <v>3990</v>
      </c>
      <c r="B2626" s="245">
        <f t="shared" si="274"/>
        <v>75</v>
      </c>
      <c r="C2626" s="245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45"/>
    </row>
    <row r="2627" spans="1:21">
      <c r="A2627" s="245" t="s">
        <v>3990</v>
      </c>
      <c r="B2627" s="245">
        <f t="shared" si="274"/>
        <v>75</v>
      </c>
      <c r="C2627" s="245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45"/>
    </row>
    <row r="2628" spans="1:21">
      <c r="A2628" s="245" t="s">
        <v>3990</v>
      </c>
      <c r="B2628" s="245">
        <f t="shared" si="274"/>
        <v>76</v>
      </c>
      <c r="C2628" s="245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45"/>
    </row>
    <row r="2629" spans="1:21">
      <c r="A2629" s="245" t="s">
        <v>3990</v>
      </c>
      <c r="B2629" s="245">
        <f t="shared" si="274"/>
        <v>76</v>
      </c>
      <c r="C2629" s="245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45"/>
    </row>
    <row r="2630" spans="1:21">
      <c r="A2630" s="245" t="s">
        <v>3990</v>
      </c>
      <c r="B2630" s="245">
        <f t="shared" si="274"/>
        <v>76</v>
      </c>
      <c r="C2630" s="245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45"/>
    </row>
    <row r="2631" spans="1:21">
      <c r="A2631" s="245" t="s">
        <v>3990</v>
      </c>
      <c r="B2631" s="245">
        <f t="shared" si="274"/>
        <v>76</v>
      </c>
      <c r="C2631" s="245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45"/>
    </row>
    <row r="2632" spans="1:21">
      <c r="A2632" s="245" t="s">
        <v>3990</v>
      </c>
      <c r="B2632" s="245">
        <f t="shared" si="274"/>
        <v>76</v>
      </c>
      <c r="C2632" s="245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45"/>
    </row>
    <row r="2633" spans="1:21">
      <c r="A2633" s="245" t="s">
        <v>3990</v>
      </c>
      <c r="B2633" s="245">
        <f t="shared" si="274"/>
        <v>76</v>
      </c>
      <c r="C2633" s="245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45"/>
    </row>
    <row r="2634" spans="1:21">
      <c r="A2634" s="245" t="s">
        <v>3990</v>
      </c>
      <c r="B2634" s="245">
        <f t="shared" si="274"/>
        <v>76</v>
      </c>
      <c r="C2634" s="245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45"/>
    </row>
    <row r="2635" spans="1:21">
      <c r="A2635" s="245" t="s">
        <v>3990</v>
      </c>
      <c r="B2635" s="245">
        <f t="shared" si="274"/>
        <v>76</v>
      </c>
      <c r="C2635" s="245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45"/>
    </row>
    <row r="2636" spans="1:21">
      <c r="A2636" s="245" t="s">
        <v>3990</v>
      </c>
      <c r="B2636" s="245">
        <f t="shared" si="274"/>
        <v>76</v>
      </c>
      <c r="C2636" s="245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45"/>
    </row>
    <row r="2637" spans="1:21">
      <c r="A2637" s="245" t="s">
        <v>3990</v>
      </c>
      <c r="B2637" s="245">
        <f t="shared" si="274"/>
        <v>76</v>
      </c>
      <c r="C2637" s="245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45"/>
    </row>
    <row r="2638" spans="1:21">
      <c r="A2638" s="245" t="s">
        <v>3990</v>
      </c>
      <c r="B2638" s="245">
        <f t="shared" si="274"/>
        <v>76</v>
      </c>
      <c r="C2638" s="245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45"/>
    </row>
    <row r="2639" spans="1:21">
      <c r="A2639" s="245" t="s">
        <v>3990</v>
      </c>
      <c r="B2639" s="245">
        <f t="shared" si="274"/>
        <v>76</v>
      </c>
      <c r="C2639" s="245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45"/>
    </row>
    <row r="2640" spans="1:21">
      <c r="A2640" s="245" t="s">
        <v>3990</v>
      </c>
      <c r="B2640" s="245">
        <f t="shared" si="274"/>
        <v>76</v>
      </c>
      <c r="C2640" s="245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45"/>
    </row>
    <row r="2641" spans="1:21">
      <c r="A2641" s="245" t="s">
        <v>3990</v>
      </c>
      <c r="B2641" s="245">
        <f t="shared" si="274"/>
        <v>76</v>
      </c>
      <c r="C2641" s="245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45"/>
    </row>
    <row r="2642" spans="1:21">
      <c r="A2642" s="245" t="s">
        <v>3990</v>
      </c>
      <c r="B2642" s="245">
        <f t="shared" si="274"/>
        <v>76.099999999999994</v>
      </c>
      <c r="C2642" s="245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45"/>
    </row>
    <row r="2643" spans="1:21">
      <c r="A2643" s="245" t="s">
        <v>3990</v>
      </c>
      <c r="B2643" s="245">
        <f t="shared" si="274"/>
        <v>76.099999999999994</v>
      </c>
      <c r="C2643" s="245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45"/>
    </row>
    <row r="2644" spans="1:21">
      <c r="A2644" s="245" t="s">
        <v>3990</v>
      </c>
      <c r="B2644" s="245">
        <f t="shared" si="274"/>
        <v>76.099999999999994</v>
      </c>
      <c r="C2644" s="245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45"/>
    </row>
    <row r="2645" spans="1:21">
      <c r="A2645" s="245" t="s">
        <v>3990</v>
      </c>
      <c r="B2645" s="245">
        <f t="shared" si="274"/>
        <v>76.099999999999994</v>
      </c>
      <c r="C2645" s="245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45"/>
    </row>
    <row r="2646" spans="1:21">
      <c r="A2646" s="245" t="s">
        <v>3990</v>
      </c>
      <c r="B2646" s="245">
        <f t="shared" si="274"/>
        <v>76.099999999999994</v>
      </c>
      <c r="C2646" s="245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45"/>
    </row>
    <row r="2647" spans="1:21">
      <c r="A2647" s="245" t="s">
        <v>3990</v>
      </c>
      <c r="B2647" s="245">
        <f t="shared" si="274"/>
        <v>76.099999999999994</v>
      </c>
      <c r="C2647" s="245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45"/>
    </row>
    <row r="2648" spans="1:21">
      <c r="A2648" s="245" t="s">
        <v>3990</v>
      </c>
      <c r="B2648" s="245">
        <f t="shared" si="274"/>
        <v>76.099999999999994</v>
      </c>
      <c r="C2648" s="245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45"/>
    </row>
    <row r="2649" spans="1:21">
      <c r="A2649" s="245" t="s">
        <v>3990</v>
      </c>
      <c r="B2649" s="245">
        <f t="shared" si="274"/>
        <v>76.099999999999994</v>
      </c>
      <c r="C2649" s="245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45"/>
    </row>
    <row r="2650" spans="1:21">
      <c r="A2650" s="245" t="s">
        <v>3990</v>
      </c>
      <c r="B2650" s="245">
        <f t="shared" si="274"/>
        <v>76.099999999999994</v>
      </c>
      <c r="C2650" s="245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45"/>
    </row>
    <row r="2651" spans="1:21">
      <c r="A2651" s="245" t="s">
        <v>3990</v>
      </c>
      <c r="B2651" s="245">
        <f t="shared" si="274"/>
        <v>76.099999999999994</v>
      </c>
      <c r="C2651" s="245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45"/>
    </row>
    <row r="2652" spans="1:21">
      <c r="A2652" s="245" t="s">
        <v>3990</v>
      </c>
      <c r="B2652" s="245">
        <f t="shared" si="274"/>
        <v>76.099999999999994</v>
      </c>
      <c r="C2652" s="245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45"/>
    </row>
    <row r="2653" spans="1:21">
      <c r="A2653" s="245" t="s">
        <v>3990</v>
      </c>
      <c r="B2653" s="245">
        <f t="shared" si="274"/>
        <v>76.099999999999994</v>
      </c>
      <c r="C2653" s="245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45"/>
    </row>
    <row r="2654" spans="1:21">
      <c r="A2654" s="245" t="s">
        <v>3990</v>
      </c>
      <c r="B2654" s="245">
        <f t="shared" si="274"/>
        <v>76.099999999999994</v>
      </c>
      <c r="C2654" s="245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45"/>
    </row>
    <row r="2655" spans="1:21">
      <c r="A2655" s="245" t="s">
        <v>3990</v>
      </c>
      <c r="B2655" s="245">
        <f t="shared" si="274"/>
        <v>76.099999999999994</v>
      </c>
      <c r="C2655" s="245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45"/>
    </row>
    <row r="2656" spans="1:21">
      <c r="A2656" s="245" t="s">
        <v>3990</v>
      </c>
      <c r="B2656" s="245">
        <f t="shared" si="274"/>
        <v>76.099999999999994</v>
      </c>
      <c r="C2656" s="245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45"/>
    </row>
    <row r="2657" spans="1:21">
      <c r="A2657" s="245" t="s">
        <v>3990</v>
      </c>
      <c r="B2657" s="245">
        <f t="shared" si="274"/>
        <v>76.099999999999994</v>
      </c>
      <c r="C2657" s="245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45"/>
    </row>
    <row r="2658" spans="1:21">
      <c r="A2658" s="245" t="s">
        <v>3990</v>
      </c>
      <c r="B2658" s="245">
        <f t="shared" si="274"/>
        <v>76.099999999999994</v>
      </c>
      <c r="C2658" s="245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45"/>
    </row>
    <row r="2659" spans="1:21">
      <c r="A2659" s="245" t="s">
        <v>3990</v>
      </c>
      <c r="B2659" s="245">
        <f t="shared" si="274"/>
        <v>76.099999999999994</v>
      </c>
      <c r="C2659" s="245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45"/>
    </row>
    <row r="2660" spans="1:21">
      <c r="A2660" s="245" t="s">
        <v>3990</v>
      </c>
      <c r="B2660" s="245">
        <f t="shared" si="274"/>
        <v>76.099999999999994</v>
      </c>
      <c r="C2660" s="245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45"/>
    </row>
    <row r="2661" spans="1:21">
      <c r="A2661" s="245" t="s">
        <v>3990</v>
      </c>
      <c r="B2661" s="245">
        <f t="shared" si="274"/>
        <v>76.099999999999994</v>
      </c>
      <c r="C2661" s="245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45"/>
    </row>
    <row r="2662" spans="1:21">
      <c r="A2662" s="245" t="s">
        <v>3990</v>
      </c>
      <c r="B2662" s="245">
        <f t="shared" ref="B2662:B2725" si="280">SPLITME($E2662,0,"*","tube Ø")</f>
        <v>76.099999999999994</v>
      </c>
      <c r="C2662" s="245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45"/>
    </row>
    <row r="2663" spans="1:21">
      <c r="A2663" s="245" t="s">
        <v>3990</v>
      </c>
      <c r="B2663" s="245">
        <f t="shared" si="280"/>
        <v>76.099999999999994</v>
      </c>
      <c r="C2663" s="245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45"/>
    </row>
    <row r="2664" spans="1:21">
      <c r="A2664" s="245" t="s">
        <v>3990</v>
      </c>
      <c r="B2664" s="245">
        <f t="shared" si="280"/>
        <v>76.099999999999994</v>
      </c>
      <c r="C2664" s="245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45"/>
    </row>
    <row r="2665" spans="1:21">
      <c r="A2665" s="245" t="s">
        <v>3990</v>
      </c>
      <c r="B2665" s="245">
        <f t="shared" si="280"/>
        <v>77</v>
      </c>
      <c r="C2665" s="245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45"/>
    </row>
    <row r="2666" spans="1:21">
      <c r="A2666" s="245" t="s">
        <v>3990</v>
      </c>
      <c r="B2666" s="245">
        <f t="shared" si="280"/>
        <v>77</v>
      </c>
      <c r="C2666" s="245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45"/>
    </row>
    <row r="2667" spans="1:21">
      <c r="A2667" s="245" t="s">
        <v>3990</v>
      </c>
      <c r="B2667" s="245">
        <f t="shared" si="280"/>
        <v>77</v>
      </c>
      <c r="C2667" s="245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45"/>
    </row>
    <row r="2668" spans="1:21">
      <c r="A2668" s="245" t="s">
        <v>3990</v>
      </c>
      <c r="B2668" s="245">
        <f t="shared" si="280"/>
        <v>77</v>
      </c>
      <c r="C2668" s="245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45"/>
    </row>
    <row r="2669" spans="1:21">
      <c r="A2669" s="245" t="s">
        <v>3990</v>
      </c>
      <c r="B2669" s="245">
        <f t="shared" si="280"/>
        <v>77</v>
      </c>
      <c r="C2669" s="245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45"/>
    </row>
    <row r="2670" spans="1:21">
      <c r="A2670" s="245" t="s">
        <v>3990</v>
      </c>
      <c r="B2670" s="245">
        <f t="shared" si="280"/>
        <v>77</v>
      </c>
      <c r="C2670" s="245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45"/>
    </row>
    <row r="2671" spans="1:21">
      <c r="A2671" s="245" t="s">
        <v>3990</v>
      </c>
      <c r="B2671" s="245">
        <f t="shared" si="280"/>
        <v>78</v>
      </c>
      <c r="C2671" s="245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45"/>
    </row>
    <row r="2672" spans="1:21">
      <c r="A2672" s="245" t="s">
        <v>3990</v>
      </c>
      <c r="B2672" s="245">
        <f t="shared" si="280"/>
        <v>78</v>
      </c>
      <c r="C2672" s="245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45"/>
    </row>
    <row r="2673" spans="1:21">
      <c r="A2673" s="245" t="s">
        <v>3990</v>
      </c>
      <c r="B2673" s="245">
        <f t="shared" si="280"/>
        <v>78</v>
      </c>
      <c r="C2673" s="245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45"/>
    </row>
    <row r="2674" spans="1:21">
      <c r="A2674" s="245" t="s">
        <v>3990</v>
      </c>
      <c r="B2674" s="245">
        <f t="shared" si="280"/>
        <v>78</v>
      </c>
      <c r="C2674" s="245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45"/>
    </row>
    <row r="2675" spans="1:21">
      <c r="A2675" s="245" t="s">
        <v>3990</v>
      </c>
      <c r="B2675" s="245">
        <f t="shared" si="280"/>
        <v>78</v>
      </c>
      <c r="C2675" s="245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45"/>
    </row>
    <row r="2676" spans="1:21">
      <c r="A2676" s="245" t="s">
        <v>3990</v>
      </c>
      <c r="B2676" s="245">
        <f t="shared" si="280"/>
        <v>78</v>
      </c>
      <c r="C2676" s="245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45"/>
    </row>
    <row r="2677" spans="1:21">
      <c r="A2677" s="245" t="s">
        <v>3990</v>
      </c>
      <c r="B2677" s="245">
        <f t="shared" si="280"/>
        <v>78</v>
      </c>
      <c r="C2677" s="245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45"/>
    </row>
    <row r="2678" spans="1:21">
      <c r="A2678" s="245" t="s">
        <v>3990</v>
      </c>
      <c r="B2678" s="245">
        <f t="shared" si="280"/>
        <v>78</v>
      </c>
      <c r="C2678" s="245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45"/>
    </row>
    <row r="2679" spans="1:21">
      <c r="A2679" s="245" t="s">
        <v>3990</v>
      </c>
      <c r="B2679" s="245">
        <f t="shared" si="280"/>
        <v>78</v>
      </c>
      <c r="C2679" s="245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45"/>
    </row>
    <row r="2680" spans="1:21">
      <c r="A2680" s="245" t="s">
        <v>3990</v>
      </c>
      <c r="B2680" s="245">
        <f t="shared" si="280"/>
        <v>79</v>
      </c>
      <c r="C2680" s="245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45"/>
    </row>
    <row r="2681" spans="1:21">
      <c r="A2681" s="245" t="s">
        <v>3990</v>
      </c>
      <c r="B2681" s="245">
        <f t="shared" si="280"/>
        <v>79</v>
      </c>
      <c r="C2681" s="245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45"/>
    </row>
    <row r="2682" spans="1:21">
      <c r="A2682" s="245" t="s">
        <v>3990</v>
      </c>
      <c r="B2682" s="245">
        <f t="shared" si="280"/>
        <v>79</v>
      </c>
      <c r="C2682" s="245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45"/>
    </row>
    <row r="2683" spans="1:21">
      <c r="A2683" s="245" t="s">
        <v>3990</v>
      </c>
      <c r="B2683" s="245">
        <f t="shared" si="280"/>
        <v>80</v>
      </c>
      <c r="C2683" s="245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45"/>
    </row>
    <row r="2684" spans="1:21">
      <c r="A2684" s="245" t="s">
        <v>3990</v>
      </c>
      <c r="B2684" s="245">
        <f t="shared" si="280"/>
        <v>80</v>
      </c>
      <c r="C2684" s="245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45"/>
    </row>
    <row r="2685" spans="1:21">
      <c r="A2685" s="245" t="s">
        <v>3990</v>
      </c>
      <c r="B2685" s="245">
        <f t="shared" si="280"/>
        <v>80</v>
      </c>
      <c r="C2685" s="245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45"/>
    </row>
    <row r="2686" spans="1:21">
      <c r="A2686" s="245" t="s">
        <v>3990</v>
      </c>
      <c r="B2686" s="245">
        <f t="shared" si="280"/>
        <v>80</v>
      </c>
      <c r="C2686" s="245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45"/>
    </row>
    <row r="2687" spans="1:21">
      <c r="A2687" s="245" t="s">
        <v>3990</v>
      </c>
      <c r="B2687" s="245">
        <f t="shared" si="280"/>
        <v>80</v>
      </c>
      <c r="C2687" s="245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45"/>
    </row>
    <row r="2688" spans="1:21">
      <c r="A2688" s="245" t="s">
        <v>3990</v>
      </c>
      <c r="B2688" s="245">
        <f t="shared" si="280"/>
        <v>80</v>
      </c>
      <c r="C2688" s="245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45"/>
    </row>
    <row r="2689" spans="1:21">
      <c r="A2689" s="245" t="s">
        <v>3990</v>
      </c>
      <c r="B2689" s="245">
        <f t="shared" si="280"/>
        <v>80</v>
      </c>
      <c r="C2689" s="245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45"/>
    </row>
    <row r="2690" spans="1:21">
      <c r="A2690" s="245" t="s">
        <v>3990</v>
      </c>
      <c r="B2690" s="245">
        <f t="shared" si="280"/>
        <v>80</v>
      </c>
      <c r="C2690" s="245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45"/>
    </row>
    <row r="2691" spans="1:21">
      <c r="A2691" s="245" t="s">
        <v>3990</v>
      </c>
      <c r="B2691" s="245">
        <f t="shared" si="280"/>
        <v>80</v>
      </c>
      <c r="C2691" s="245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45"/>
    </row>
    <row r="2692" spans="1:21">
      <c r="A2692" s="245" t="s">
        <v>3990</v>
      </c>
      <c r="B2692" s="245">
        <f t="shared" si="280"/>
        <v>80</v>
      </c>
      <c r="C2692" s="245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45"/>
    </row>
    <row r="2693" spans="1:21">
      <c r="A2693" s="245" t="s">
        <v>3990</v>
      </c>
      <c r="B2693" s="245">
        <f t="shared" si="280"/>
        <v>80</v>
      </c>
      <c r="C2693" s="245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45"/>
    </row>
    <row r="2694" spans="1:21">
      <c r="A2694" s="245" t="s">
        <v>3990</v>
      </c>
      <c r="B2694" s="245">
        <f t="shared" si="280"/>
        <v>80</v>
      </c>
      <c r="C2694" s="245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45"/>
    </row>
    <row r="2695" spans="1:21">
      <c r="A2695" s="245" t="s">
        <v>3990</v>
      </c>
      <c r="B2695" s="245">
        <f t="shared" si="280"/>
        <v>80</v>
      </c>
      <c r="C2695" s="245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45"/>
    </row>
    <row r="2696" spans="1:21">
      <c r="A2696" s="245" t="s">
        <v>3990</v>
      </c>
      <c r="B2696" s="245">
        <f t="shared" si="280"/>
        <v>80</v>
      </c>
      <c r="C2696" s="245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45"/>
    </row>
    <row r="2697" spans="1:21">
      <c r="A2697" s="245" t="s">
        <v>3990</v>
      </c>
      <c r="B2697" s="245">
        <f t="shared" si="280"/>
        <v>80</v>
      </c>
      <c r="C2697" s="245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45"/>
    </row>
    <row r="2698" spans="1:21">
      <c r="A2698" s="245" t="s">
        <v>3990</v>
      </c>
      <c r="B2698" s="245">
        <f t="shared" si="280"/>
        <v>80</v>
      </c>
      <c r="C2698" s="245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45"/>
    </row>
    <row r="2699" spans="1:21">
      <c r="A2699" s="245" t="s">
        <v>3990</v>
      </c>
      <c r="B2699" s="245">
        <f t="shared" si="280"/>
        <v>80</v>
      </c>
      <c r="C2699" s="245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45"/>
    </row>
    <row r="2700" spans="1:21">
      <c r="A2700" s="245" t="s">
        <v>3990</v>
      </c>
      <c r="B2700" s="245">
        <f t="shared" si="280"/>
        <v>80</v>
      </c>
      <c r="C2700" s="245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45"/>
    </row>
    <row r="2701" spans="1:21">
      <c r="A2701" s="245" t="s">
        <v>3990</v>
      </c>
      <c r="B2701" s="245">
        <f t="shared" si="280"/>
        <v>80</v>
      </c>
      <c r="C2701" s="245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45"/>
    </row>
    <row r="2702" spans="1:21">
      <c r="A2702" s="245" t="s">
        <v>3990</v>
      </c>
      <c r="B2702" s="245">
        <f t="shared" si="280"/>
        <v>80</v>
      </c>
      <c r="C2702" s="245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45"/>
    </row>
    <row r="2703" spans="1:21">
      <c r="A2703" s="245" t="s">
        <v>3990</v>
      </c>
      <c r="B2703" s="245">
        <f t="shared" si="280"/>
        <v>80</v>
      </c>
      <c r="C2703" s="245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45"/>
    </row>
    <row r="2704" spans="1:21">
      <c r="A2704" s="245" t="s">
        <v>3990</v>
      </c>
      <c r="B2704" s="245">
        <f t="shared" si="280"/>
        <v>80</v>
      </c>
      <c r="C2704" s="245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45"/>
    </row>
    <row r="2705" spans="1:21">
      <c r="A2705" s="245" t="s">
        <v>3990</v>
      </c>
      <c r="B2705" s="245">
        <f t="shared" si="280"/>
        <v>80</v>
      </c>
      <c r="C2705" s="245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45"/>
    </row>
    <row r="2706" spans="1:21">
      <c r="A2706" s="245" t="s">
        <v>3990</v>
      </c>
      <c r="B2706" s="245">
        <f t="shared" si="280"/>
        <v>80</v>
      </c>
      <c r="C2706" s="245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45"/>
    </row>
    <row r="2707" spans="1:21">
      <c r="A2707" s="245" t="s">
        <v>3990</v>
      </c>
      <c r="B2707" s="245">
        <f t="shared" si="280"/>
        <v>80</v>
      </c>
      <c r="C2707" s="245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45"/>
    </row>
    <row r="2708" spans="1:21">
      <c r="A2708" s="245" t="s">
        <v>3990</v>
      </c>
      <c r="B2708" s="245">
        <f t="shared" si="280"/>
        <v>80</v>
      </c>
      <c r="C2708" s="245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45"/>
    </row>
    <row r="2709" spans="1:21">
      <c r="A2709" s="245" t="s">
        <v>3990</v>
      </c>
      <c r="B2709" s="245">
        <f t="shared" si="280"/>
        <v>81</v>
      </c>
      <c r="C2709" s="245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45"/>
    </row>
    <row r="2710" spans="1:21">
      <c r="A2710" s="245" t="s">
        <v>3990</v>
      </c>
      <c r="B2710" s="245">
        <f t="shared" si="280"/>
        <v>82</v>
      </c>
      <c r="C2710" s="245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45"/>
    </row>
    <row r="2711" spans="1:21">
      <c r="A2711" s="245" t="s">
        <v>3990</v>
      </c>
      <c r="B2711" s="245">
        <f t="shared" si="280"/>
        <v>82</v>
      </c>
      <c r="C2711" s="245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45"/>
    </row>
    <row r="2712" spans="1:21">
      <c r="A2712" s="245" t="s">
        <v>3990</v>
      </c>
      <c r="B2712" s="245">
        <f t="shared" si="280"/>
        <v>82</v>
      </c>
      <c r="C2712" s="245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45"/>
    </row>
    <row r="2713" spans="1:21">
      <c r="A2713" s="245" t="s">
        <v>3990</v>
      </c>
      <c r="B2713" s="245">
        <f t="shared" si="280"/>
        <v>82</v>
      </c>
      <c r="C2713" s="245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45"/>
    </row>
    <row r="2714" spans="1:21">
      <c r="A2714" s="245" t="s">
        <v>3990</v>
      </c>
      <c r="B2714" s="245">
        <f t="shared" si="280"/>
        <v>82</v>
      </c>
      <c r="C2714" s="245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45"/>
    </row>
    <row r="2715" spans="1:21">
      <c r="A2715" s="245" t="s">
        <v>3990</v>
      </c>
      <c r="B2715" s="245">
        <f t="shared" si="280"/>
        <v>82</v>
      </c>
      <c r="C2715" s="245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45"/>
    </row>
    <row r="2716" spans="1:21">
      <c r="A2716" s="245" t="s">
        <v>3990</v>
      </c>
      <c r="B2716" s="245">
        <f t="shared" si="280"/>
        <v>82</v>
      </c>
      <c r="C2716" s="245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45"/>
    </row>
    <row r="2717" spans="1:21">
      <c r="A2717" s="245" t="s">
        <v>3990</v>
      </c>
      <c r="B2717" s="245">
        <f t="shared" si="280"/>
        <v>82</v>
      </c>
      <c r="C2717" s="245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45"/>
    </row>
    <row r="2718" spans="1:21">
      <c r="A2718" s="245" t="s">
        <v>3990</v>
      </c>
      <c r="B2718" s="245">
        <f t="shared" si="280"/>
        <v>82</v>
      </c>
      <c r="C2718" s="245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45"/>
    </row>
    <row r="2719" spans="1:21">
      <c r="A2719" s="245" t="s">
        <v>3990</v>
      </c>
      <c r="B2719" s="245">
        <f t="shared" si="280"/>
        <v>82</v>
      </c>
      <c r="C2719" s="245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45"/>
    </row>
    <row r="2720" spans="1:21">
      <c r="A2720" s="245" t="s">
        <v>3990</v>
      </c>
      <c r="B2720" s="245">
        <f t="shared" si="280"/>
        <v>82</v>
      </c>
      <c r="C2720" s="245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45"/>
    </row>
    <row r="2721" spans="1:21">
      <c r="A2721" s="245" t="s">
        <v>3990</v>
      </c>
      <c r="B2721" s="245">
        <f t="shared" si="280"/>
        <v>83</v>
      </c>
      <c r="C2721" s="245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45"/>
    </row>
    <row r="2722" spans="1:21">
      <c r="A2722" s="245" t="s">
        <v>3990</v>
      </c>
      <c r="B2722" s="245">
        <f t="shared" si="280"/>
        <v>83</v>
      </c>
      <c r="C2722" s="245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45"/>
    </row>
    <row r="2723" spans="1:21">
      <c r="A2723" s="245" t="s">
        <v>3990</v>
      </c>
      <c r="B2723" s="245">
        <f t="shared" si="280"/>
        <v>83</v>
      </c>
      <c r="C2723" s="245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45"/>
    </row>
    <row r="2724" spans="1:21">
      <c r="A2724" s="245" t="s">
        <v>3990</v>
      </c>
      <c r="B2724" s="245">
        <f t="shared" si="280"/>
        <v>83</v>
      </c>
      <c r="C2724" s="245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45"/>
    </row>
    <row r="2725" spans="1:21">
      <c r="A2725" s="245" t="s">
        <v>3990</v>
      </c>
      <c r="B2725" s="245">
        <f t="shared" si="280"/>
        <v>83</v>
      </c>
      <c r="C2725" s="245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45"/>
    </row>
    <row r="2726" spans="1:21">
      <c r="A2726" s="245" t="s">
        <v>3990</v>
      </c>
      <c r="B2726" s="245">
        <f t="shared" ref="B2726:B2789" si="286">SPLITME($E2726,0,"*","tube Ø")</f>
        <v>83</v>
      </c>
      <c r="C2726" s="245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45"/>
    </row>
    <row r="2727" spans="1:21">
      <c r="A2727" s="245" t="s">
        <v>3990</v>
      </c>
      <c r="B2727" s="245">
        <f t="shared" si="286"/>
        <v>83</v>
      </c>
      <c r="C2727" s="245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45"/>
    </row>
    <row r="2728" spans="1:21">
      <c r="A2728" s="245" t="s">
        <v>3990</v>
      </c>
      <c r="B2728" s="245">
        <f t="shared" si="286"/>
        <v>83</v>
      </c>
      <c r="C2728" s="245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45"/>
    </row>
    <row r="2729" spans="1:21">
      <c r="A2729" s="245" t="s">
        <v>3990</v>
      </c>
      <c r="B2729" s="245">
        <f t="shared" si="286"/>
        <v>83</v>
      </c>
      <c r="C2729" s="245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45"/>
    </row>
    <row r="2730" spans="1:21">
      <c r="A2730" s="245" t="s">
        <v>3990</v>
      </c>
      <c r="B2730" s="245">
        <f t="shared" si="286"/>
        <v>83</v>
      </c>
      <c r="C2730" s="245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45"/>
    </row>
    <row r="2731" spans="1:21">
      <c r="A2731" s="245" t="s">
        <v>3990</v>
      </c>
      <c r="B2731" s="245">
        <f t="shared" si="286"/>
        <v>83</v>
      </c>
      <c r="C2731" s="245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45"/>
    </row>
    <row r="2732" spans="1:21">
      <c r="A2732" s="245" t="s">
        <v>3990</v>
      </c>
      <c r="B2732" s="245">
        <f t="shared" si="286"/>
        <v>83</v>
      </c>
      <c r="C2732" s="245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45"/>
    </row>
    <row r="2733" spans="1:21">
      <c r="A2733" s="245" t="s">
        <v>3990</v>
      </c>
      <c r="B2733" s="245">
        <f t="shared" si="286"/>
        <v>84</v>
      </c>
      <c r="C2733" s="245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45"/>
    </row>
    <row r="2734" spans="1:21">
      <c r="A2734" s="245" t="s">
        <v>3990</v>
      </c>
      <c r="B2734" s="245">
        <f t="shared" si="286"/>
        <v>84</v>
      </c>
      <c r="C2734" s="245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45"/>
    </row>
    <row r="2735" spans="1:21">
      <c r="A2735" s="245" t="s">
        <v>3990</v>
      </c>
      <c r="B2735" s="245">
        <f t="shared" si="286"/>
        <v>85</v>
      </c>
      <c r="C2735" s="245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45"/>
    </row>
    <row r="2736" spans="1:21">
      <c r="A2736" s="245" t="s">
        <v>3990</v>
      </c>
      <c r="B2736" s="245">
        <f t="shared" si="286"/>
        <v>85</v>
      </c>
      <c r="C2736" s="245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45"/>
    </row>
    <row r="2737" spans="1:21">
      <c r="A2737" s="245" t="s">
        <v>3990</v>
      </c>
      <c r="B2737" s="245">
        <f t="shared" si="286"/>
        <v>85</v>
      </c>
      <c r="C2737" s="245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45"/>
    </row>
    <row r="2738" spans="1:21">
      <c r="A2738" s="245" t="s">
        <v>3990</v>
      </c>
      <c r="B2738" s="245">
        <f t="shared" si="286"/>
        <v>85</v>
      </c>
      <c r="C2738" s="245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45"/>
    </row>
    <row r="2739" spans="1:21">
      <c r="A2739" s="245" t="s">
        <v>3990</v>
      </c>
      <c r="B2739" s="245">
        <f t="shared" si="286"/>
        <v>85</v>
      </c>
      <c r="C2739" s="245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45"/>
    </row>
    <row r="2740" spans="1:21">
      <c r="A2740" s="245" t="s">
        <v>3990</v>
      </c>
      <c r="B2740" s="245">
        <f t="shared" si="286"/>
        <v>85</v>
      </c>
      <c r="C2740" s="245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45"/>
    </row>
    <row r="2741" spans="1:21">
      <c r="A2741" s="245" t="s">
        <v>3990</v>
      </c>
      <c r="B2741" s="245">
        <f t="shared" si="286"/>
        <v>85</v>
      </c>
      <c r="C2741" s="245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45"/>
    </row>
    <row r="2742" spans="1:21">
      <c r="A2742" s="245" t="s">
        <v>3990</v>
      </c>
      <c r="B2742" s="245">
        <f t="shared" si="286"/>
        <v>85</v>
      </c>
      <c r="C2742" s="245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45"/>
    </row>
    <row r="2743" spans="1:21">
      <c r="A2743" s="245" t="s">
        <v>3990</v>
      </c>
      <c r="B2743" s="245">
        <f t="shared" si="286"/>
        <v>85</v>
      </c>
      <c r="C2743" s="245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45"/>
    </row>
    <row r="2744" spans="1:21">
      <c r="A2744" s="245" t="s">
        <v>3990</v>
      </c>
      <c r="B2744" s="245">
        <f t="shared" si="286"/>
        <v>85</v>
      </c>
      <c r="C2744" s="245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45"/>
    </row>
    <row r="2745" spans="1:21">
      <c r="A2745" s="245" t="s">
        <v>3990</v>
      </c>
      <c r="B2745" s="245">
        <f t="shared" si="286"/>
        <v>85</v>
      </c>
      <c r="C2745" s="245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45"/>
    </row>
    <row r="2746" spans="1:21">
      <c r="A2746" s="245" t="s">
        <v>3990</v>
      </c>
      <c r="B2746" s="245">
        <f t="shared" si="286"/>
        <v>85</v>
      </c>
      <c r="C2746" s="245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45"/>
    </row>
    <row r="2747" spans="1:21">
      <c r="A2747" s="245" t="s">
        <v>3990</v>
      </c>
      <c r="B2747" s="245">
        <f t="shared" si="286"/>
        <v>85</v>
      </c>
      <c r="C2747" s="245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45"/>
    </row>
    <row r="2748" spans="1:21">
      <c r="A2748" s="245" t="s">
        <v>3990</v>
      </c>
      <c r="B2748" s="245">
        <f t="shared" si="286"/>
        <v>85</v>
      </c>
      <c r="C2748" s="245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45"/>
    </row>
    <row r="2749" spans="1:21">
      <c r="A2749" s="245" t="s">
        <v>3990</v>
      </c>
      <c r="B2749" s="245">
        <f t="shared" si="286"/>
        <v>85</v>
      </c>
      <c r="C2749" s="245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45"/>
    </row>
    <row r="2750" spans="1:21">
      <c r="A2750" s="245" t="s">
        <v>3990</v>
      </c>
      <c r="B2750" s="245">
        <f t="shared" si="286"/>
        <v>85</v>
      </c>
      <c r="C2750" s="245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45"/>
    </row>
    <row r="2751" spans="1:21">
      <c r="A2751" s="245" t="s">
        <v>3990</v>
      </c>
      <c r="B2751" s="245">
        <f t="shared" si="286"/>
        <v>85</v>
      </c>
      <c r="C2751" s="245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45"/>
    </row>
    <row r="2752" spans="1:21">
      <c r="A2752" s="245" t="s">
        <v>3990</v>
      </c>
      <c r="B2752" s="245">
        <f t="shared" si="286"/>
        <v>85</v>
      </c>
      <c r="C2752" s="245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45"/>
    </row>
    <row r="2753" spans="1:21">
      <c r="A2753" s="245" t="s">
        <v>3990</v>
      </c>
      <c r="B2753" s="245">
        <f t="shared" si="286"/>
        <v>85</v>
      </c>
      <c r="C2753" s="245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45"/>
    </row>
    <row r="2754" spans="1:21">
      <c r="A2754" s="245" t="s">
        <v>3990</v>
      </c>
      <c r="B2754" s="245">
        <f t="shared" si="286"/>
        <v>85</v>
      </c>
      <c r="C2754" s="245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45"/>
    </row>
    <row r="2755" spans="1:21">
      <c r="A2755" s="245" t="s">
        <v>3990</v>
      </c>
      <c r="B2755" s="245">
        <f t="shared" si="286"/>
        <v>85</v>
      </c>
      <c r="C2755" s="245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45"/>
    </row>
    <row r="2756" spans="1:21">
      <c r="A2756" s="245" t="s">
        <v>3990</v>
      </c>
      <c r="B2756" s="245">
        <f t="shared" si="286"/>
        <v>86</v>
      </c>
      <c r="C2756" s="245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45"/>
    </row>
    <row r="2757" spans="1:21">
      <c r="A2757" s="245" t="s">
        <v>3990</v>
      </c>
      <c r="B2757" s="245">
        <f t="shared" si="286"/>
        <v>86</v>
      </c>
      <c r="C2757" s="245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45"/>
    </row>
    <row r="2758" spans="1:21">
      <c r="A2758" s="245" t="s">
        <v>3990</v>
      </c>
      <c r="B2758" s="245">
        <f t="shared" si="286"/>
        <v>86</v>
      </c>
      <c r="C2758" s="245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45"/>
    </row>
    <row r="2759" spans="1:21">
      <c r="A2759" s="245" t="s">
        <v>3990</v>
      </c>
      <c r="B2759" s="245">
        <f t="shared" si="286"/>
        <v>86</v>
      </c>
      <c r="C2759" s="245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45"/>
    </row>
    <row r="2760" spans="1:21">
      <c r="A2760" s="245" t="s">
        <v>3990</v>
      </c>
      <c r="B2760" s="245">
        <f t="shared" si="286"/>
        <v>86</v>
      </c>
      <c r="C2760" s="245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45"/>
    </row>
    <row r="2761" spans="1:21">
      <c r="A2761" s="245" t="s">
        <v>3990</v>
      </c>
      <c r="B2761" s="245">
        <f t="shared" si="286"/>
        <v>87</v>
      </c>
      <c r="C2761" s="245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45"/>
    </row>
    <row r="2762" spans="1:21">
      <c r="A2762" s="245" t="s">
        <v>3990</v>
      </c>
      <c r="B2762" s="245">
        <f t="shared" si="286"/>
        <v>87</v>
      </c>
      <c r="C2762" s="245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45"/>
    </row>
    <row r="2763" spans="1:21">
      <c r="A2763" s="245" t="s">
        <v>3990</v>
      </c>
      <c r="B2763" s="245">
        <f t="shared" si="286"/>
        <v>88</v>
      </c>
      <c r="C2763" s="245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45"/>
    </row>
    <row r="2764" spans="1:21">
      <c r="A2764" s="245" t="s">
        <v>3990</v>
      </c>
      <c r="B2764" s="245">
        <f t="shared" si="286"/>
        <v>88</v>
      </c>
      <c r="C2764" s="245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45"/>
    </row>
    <row r="2765" spans="1:21">
      <c r="A2765" s="245" t="s">
        <v>3990</v>
      </c>
      <c r="B2765" s="245">
        <f t="shared" si="286"/>
        <v>88</v>
      </c>
      <c r="C2765" s="245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45"/>
    </row>
    <row r="2766" spans="1:21">
      <c r="A2766" s="245" t="s">
        <v>3990</v>
      </c>
      <c r="B2766" s="245">
        <f t="shared" si="286"/>
        <v>88.9</v>
      </c>
      <c r="C2766" s="245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45"/>
    </row>
    <row r="2767" spans="1:21">
      <c r="A2767" s="245" t="s">
        <v>3990</v>
      </c>
      <c r="B2767" s="245">
        <f t="shared" si="286"/>
        <v>88.9</v>
      </c>
      <c r="C2767" s="245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45"/>
    </row>
    <row r="2768" spans="1:21">
      <c r="A2768" s="245" t="s">
        <v>3990</v>
      </c>
      <c r="B2768" s="245">
        <f t="shared" si="286"/>
        <v>88.9</v>
      </c>
      <c r="C2768" s="245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45"/>
    </row>
    <row r="2769" spans="1:21">
      <c r="A2769" s="245" t="s">
        <v>3990</v>
      </c>
      <c r="B2769" s="245">
        <f t="shared" si="286"/>
        <v>88.9</v>
      </c>
      <c r="C2769" s="245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45"/>
    </row>
    <row r="2770" spans="1:21">
      <c r="A2770" s="245" t="s">
        <v>3990</v>
      </c>
      <c r="B2770" s="245">
        <f t="shared" si="286"/>
        <v>88.9</v>
      </c>
      <c r="C2770" s="245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45"/>
    </row>
    <row r="2771" spans="1:21">
      <c r="A2771" s="245" t="s">
        <v>3990</v>
      </c>
      <c r="B2771" s="245">
        <f t="shared" si="286"/>
        <v>88.9</v>
      </c>
      <c r="C2771" s="245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45"/>
    </row>
    <row r="2772" spans="1:21">
      <c r="A2772" s="245" t="s">
        <v>3990</v>
      </c>
      <c r="B2772" s="245">
        <f t="shared" si="286"/>
        <v>88.9</v>
      </c>
      <c r="C2772" s="245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45"/>
    </row>
    <row r="2773" spans="1:21">
      <c r="A2773" s="245" t="s">
        <v>3990</v>
      </c>
      <c r="B2773" s="245">
        <f t="shared" si="286"/>
        <v>88.9</v>
      </c>
      <c r="C2773" s="245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45"/>
    </row>
    <row r="2774" spans="1:21">
      <c r="A2774" s="245" t="s">
        <v>3990</v>
      </c>
      <c r="B2774" s="245">
        <f t="shared" si="286"/>
        <v>88.9</v>
      </c>
      <c r="C2774" s="245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45"/>
    </row>
    <row r="2775" spans="1:21">
      <c r="A2775" s="245" t="s">
        <v>3990</v>
      </c>
      <c r="B2775" s="245">
        <f t="shared" si="286"/>
        <v>88.9</v>
      </c>
      <c r="C2775" s="245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45"/>
    </row>
    <row r="2776" spans="1:21">
      <c r="A2776" s="245" t="s">
        <v>3990</v>
      </c>
      <c r="B2776" s="245">
        <f t="shared" si="286"/>
        <v>88.9</v>
      </c>
      <c r="C2776" s="245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45"/>
    </row>
    <row r="2777" spans="1:21">
      <c r="A2777" s="245" t="s">
        <v>3990</v>
      </c>
      <c r="B2777" s="245">
        <f t="shared" si="286"/>
        <v>88.9</v>
      </c>
      <c r="C2777" s="245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45"/>
    </row>
    <row r="2778" spans="1:21">
      <c r="A2778" s="245" t="s">
        <v>3990</v>
      </c>
      <c r="B2778" s="245">
        <f t="shared" si="286"/>
        <v>88.9</v>
      </c>
      <c r="C2778" s="245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45"/>
    </row>
    <row r="2779" spans="1:21">
      <c r="A2779" s="245" t="s">
        <v>3990</v>
      </c>
      <c r="B2779" s="245">
        <f t="shared" si="286"/>
        <v>88.9</v>
      </c>
      <c r="C2779" s="245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45"/>
    </row>
    <row r="2780" spans="1:21">
      <c r="A2780" s="245" t="s">
        <v>3990</v>
      </c>
      <c r="B2780" s="245">
        <f t="shared" si="286"/>
        <v>88.9</v>
      </c>
      <c r="C2780" s="245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45"/>
    </row>
    <row r="2781" spans="1:21">
      <c r="A2781" s="245" t="s">
        <v>3990</v>
      </c>
      <c r="B2781" s="245">
        <f t="shared" si="286"/>
        <v>88.9</v>
      </c>
      <c r="C2781" s="245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45"/>
    </row>
    <row r="2782" spans="1:21">
      <c r="A2782" s="245" t="s">
        <v>3990</v>
      </c>
      <c r="B2782" s="245">
        <f t="shared" si="286"/>
        <v>88.9</v>
      </c>
      <c r="C2782" s="245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45"/>
    </row>
    <row r="2783" spans="1:21">
      <c r="A2783" s="245" t="s">
        <v>3990</v>
      </c>
      <c r="B2783" s="245">
        <f t="shared" si="286"/>
        <v>88.9</v>
      </c>
      <c r="C2783" s="245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45"/>
    </row>
    <row r="2784" spans="1:21">
      <c r="A2784" s="245" t="s">
        <v>3990</v>
      </c>
      <c r="B2784" s="245">
        <f t="shared" si="286"/>
        <v>88.9</v>
      </c>
      <c r="C2784" s="245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45"/>
    </row>
    <row r="2785" spans="1:21">
      <c r="A2785" s="245" t="s">
        <v>3990</v>
      </c>
      <c r="B2785" s="245">
        <f t="shared" si="286"/>
        <v>88.9</v>
      </c>
      <c r="C2785" s="245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45"/>
    </row>
    <row r="2786" spans="1:21">
      <c r="A2786" s="245" t="s">
        <v>3990</v>
      </c>
      <c r="B2786" s="245">
        <f t="shared" si="286"/>
        <v>88.9</v>
      </c>
      <c r="C2786" s="245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45"/>
    </row>
    <row r="2787" spans="1:21">
      <c r="A2787" s="245" t="s">
        <v>3990</v>
      </c>
      <c r="B2787" s="245">
        <f t="shared" si="286"/>
        <v>88.9</v>
      </c>
      <c r="C2787" s="245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45"/>
    </row>
    <row r="2788" spans="1:21">
      <c r="A2788" s="245" t="s">
        <v>3990</v>
      </c>
      <c r="B2788" s="245">
        <f t="shared" si="286"/>
        <v>88.9</v>
      </c>
      <c r="C2788" s="245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45"/>
    </row>
    <row r="2789" spans="1:21">
      <c r="A2789" s="245" t="s">
        <v>3990</v>
      </c>
      <c r="B2789" s="245">
        <f t="shared" si="286"/>
        <v>88.9</v>
      </c>
      <c r="C2789" s="245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45"/>
    </row>
    <row r="2790" spans="1:21">
      <c r="A2790" s="245" t="s">
        <v>3990</v>
      </c>
      <c r="B2790" s="245">
        <f t="shared" ref="B2790:B2853" si="292">SPLITME($E2790,0,"*","tube Ø")</f>
        <v>88.9</v>
      </c>
      <c r="C2790" s="245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45"/>
    </row>
    <row r="2791" spans="1:21">
      <c r="A2791" s="245" t="s">
        <v>3990</v>
      </c>
      <c r="B2791" s="245">
        <f t="shared" si="292"/>
        <v>88.9</v>
      </c>
      <c r="C2791" s="245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45"/>
    </row>
    <row r="2792" spans="1:21">
      <c r="A2792" s="245" t="s">
        <v>3990</v>
      </c>
      <c r="B2792" s="245">
        <f t="shared" si="292"/>
        <v>89</v>
      </c>
      <c r="C2792" s="245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45"/>
    </row>
    <row r="2793" spans="1:21">
      <c r="A2793" s="245" t="s">
        <v>3990</v>
      </c>
      <c r="B2793" s="245">
        <f t="shared" si="292"/>
        <v>89</v>
      </c>
      <c r="C2793" s="245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45"/>
    </row>
    <row r="2794" spans="1:21">
      <c r="A2794" s="245" t="s">
        <v>3990</v>
      </c>
      <c r="B2794" s="245">
        <f t="shared" si="292"/>
        <v>90</v>
      </c>
      <c r="C2794" s="245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45"/>
    </row>
    <row r="2795" spans="1:21">
      <c r="A2795" s="245" t="s">
        <v>3990</v>
      </c>
      <c r="B2795" s="245">
        <f t="shared" si="292"/>
        <v>90</v>
      </c>
      <c r="C2795" s="245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45"/>
    </row>
    <row r="2796" spans="1:21">
      <c r="A2796" s="245" t="s">
        <v>3990</v>
      </c>
      <c r="B2796" s="245">
        <f t="shared" si="292"/>
        <v>90</v>
      </c>
      <c r="C2796" s="245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45"/>
    </row>
    <row r="2797" spans="1:21">
      <c r="A2797" s="245" t="s">
        <v>3990</v>
      </c>
      <c r="B2797" s="245">
        <f t="shared" si="292"/>
        <v>90</v>
      </c>
      <c r="C2797" s="245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45"/>
    </row>
    <row r="2798" spans="1:21">
      <c r="A2798" s="245" t="s">
        <v>3990</v>
      </c>
      <c r="B2798" s="245">
        <f t="shared" si="292"/>
        <v>90</v>
      </c>
      <c r="C2798" s="245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45"/>
    </row>
    <row r="2799" spans="1:21">
      <c r="A2799" s="245" t="s">
        <v>3990</v>
      </c>
      <c r="B2799" s="245">
        <f t="shared" si="292"/>
        <v>90</v>
      </c>
      <c r="C2799" s="245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45"/>
    </row>
    <row r="2800" spans="1:21">
      <c r="A2800" s="245" t="s">
        <v>3990</v>
      </c>
      <c r="B2800" s="245">
        <f t="shared" si="292"/>
        <v>90</v>
      </c>
      <c r="C2800" s="245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45"/>
    </row>
    <row r="2801" spans="1:21">
      <c r="A2801" s="245" t="s">
        <v>3990</v>
      </c>
      <c r="B2801" s="245">
        <f t="shared" si="292"/>
        <v>90</v>
      </c>
      <c r="C2801" s="245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45"/>
    </row>
    <row r="2802" spans="1:21">
      <c r="A2802" s="245" t="s">
        <v>3990</v>
      </c>
      <c r="B2802" s="245">
        <f t="shared" si="292"/>
        <v>90</v>
      </c>
      <c r="C2802" s="245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45"/>
    </row>
    <row r="2803" spans="1:21">
      <c r="A2803" s="245" t="s">
        <v>3990</v>
      </c>
      <c r="B2803" s="245">
        <f t="shared" si="292"/>
        <v>90</v>
      </c>
      <c r="C2803" s="245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45"/>
    </row>
    <row r="2804" spans="1:21">
      <c r="A2804" s="245" t="s">
        <v>3990</v>
      </c>
      <c r="B2804" s="245">
        <f t="shared" si="292"/>
        <v>90</v>
      </c>
      <c r="C2804" s="245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45"/>
    </row>
    <row r="2805" spans="1:21">
      <c r="A2805" s="245" t="s">
        <v>3990</v>
      </c>
      <c r="B2805" s="245">
        <f t="shared" si="292"/>
        <v>90</v>
      </c>
      <c r="C2805" s="245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45"/>
    </row>
    <row r="2806" spans="1:21">
      <c r="A2806" s="245" t="s">
        <v>3990</v>
      </c>
      <c r="B2806" s="245">
        <f t="shared" si="292"/>
        <v>90</v>
      </c>
      <c r="C2806" s="245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45"/>
    </row>
    <row r="2807" spans="1:21">
      <c r="A2807" s="245" t="s">
        <v>3990</v>
      </c>
      <c r="B2807" s="245">
        <f t="shared" si="292"/>
        <v>90</v>
      </c>
      <c r="C2807" s="245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45"/>
    </row>
    <row r="2808" spans="1:21">
      <c r="A2808" s="245" t="s">
        <v>3990</v>
      </c>
      <c r="B2808" s="245">
        <f t="shared" si="292"/>
        <v>90</v>
      </c>
      <c r="C2808" s="245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45"/>
    </row>
    <row r="2809" spans="1:21">
      <c r="A2809" s="245" t="s">
        <v>3990</v>
      </c>
      <c r="B2809" s="245">
        <f t="shared" si="292"/>
        <v>90</v>
      </c>
      <c r="C2809" s="245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45"/>
    </row>
    <row r="2810" spans="1:21">
      <c r="A2810" s="245" t="s">
        <v>3990</v>
      </c>
      <c r="B2810" s="245">
        <f t="shared" si="292"/>
        <v>90</v>
      </c>
      <c r="C2810" s="245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45"/>
    </row>
    <row r="2811" spans="1:21">
      <c r="A2811" s="245" t="s">
        <v>3990</v>
      </c>
      <c r="B2811" s="245">
        <f t="shared" si="292"/>
        <v>90</v>
      </c>
      <c r="C2811" s="245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45"/>
    </row>
    <row r="2812" spans="1:21">
      <c r="A2812" s="245" t="s">
        <v>3990</v>
      </c>
      <c r="B2812" s="245">
        <f t="shared" si="292"/>
        <v>90</v>
      </c>
      <c r="C2812" s="245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45"/>
    </row>
    <row r="2813" spans="1:21">
      <c r="A2813" s="245" t="s">
        <v>3990</v>
      </c>
      <c r="B2813" s="245">
        <f t="shared" si="292"/>
        <v>90</v>
      </c>
      <c r="C2813" s="245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45"/>
    </row>
    <row r="2814" spans="1:21">
      <c r="A2814" s="245" t="s">
        <v>3990</v>
      </c>
      <c r="B2814" s="245">
        <f t="shared" si="292"/>
        <v>90</v>
      </c>
      <c r="C2814" s="245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45"/>
    </row>
    <row r="2815" spans="1:21">
      <c r="A2815" s="245" t="s">
        <v>3990</v>
      </c>
      <c r="B2815" s="245">
        <f t="shared" si="292"/>
        <v>90</v>
      </c>
      <c r="C2815" s="245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45"/>
    </row>
    <row r="2816" spans="1:21">
      <c r="A2816" s="245" t="s">
        <v>3990</v>
      </c>
      <c r="B2816" s="245">
        <f t="shared" si="292"/>
        <v>90</v>
      </c>
      <c r="C2816" s="245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45"/>
    </row>
    <row r="2817" spans="1:21">
      <c r="A2817" s="245" t="s">
        <v>3990</v>
      </c>
      <c r="B2817" s="245">
        <f t="shared" si="292"/>
        <v>90</v>
      </c>
      <c r="C2817" s="245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45"/>
    </row>
    <row r="2818" spans="1:21">
      <c r="A2818" s="245" t="s">
        <v>3990</v>
      </c>
      <c r="B2818" s="245">
        <f t="shared" si="292"/>
        <v>90</v>
      </c>
      <c r="C2818" s="245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45"/>
    </row>
    <row r="2819" spans="1:21">
      <c r="A2819" s="245" t="s">
        <v>3990</v>
      </c>
      <c r="B2819" s="245">
        <f t="shared" si="292"/>
        <v>92</v>
      </c>
      <c r="C2819" s="245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45"/>
    </row>
    <row r="2820" spans="1:21">
      <c r="A2820" s="245" t="s">
        <v>3990</v>
      </c>
      <c r="B2820" s="245">
        <f t="shared" si="292"/>
        <v>92</v>
      </c>
      <c r="C2820" s="245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45"/>
    </row>
    <row r="2821" spans="1:21">
      <c r="A2821" s="245" t="s">
        <v>3990</v>
      </c>
      <c r="B2821" s="245">
        <f t="shared" si="292"/>
        <v>92</v>
      </c>
      <c r="C2821" s="245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45"/>
    </row>
    <row r="2822" spans="1:21">
      <c r="A2822" s="245" t="s">
        <v>3990</v>
      </c>
      <c r="B2822" s="245">
        <f t="shared" si="292"/>
        <v>92</v>
      </c>
      <c r="C2822" s="245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45"/>
    </row>
    <row r="2823" spans="1:21">
      <c r="A2823" s="245" t="s">
        <v>3990</v>
      </c>
      <c r="B2823" s="245">
        <f t="shared" si="292"/>
        <v>92</v>
      </c>
      <c r="C2823" s="245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45"/>
    </row>
    <row r="2824" spans="1:21">
      <c r="A2824" s="245" t="s">
        <v>3990</v>
      </c>
      <c r="B2824" s="245">
        <f t="shared" si="292"/>
        <v>92</v>
      </c>
      <c r="C2824" s="245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45"/>
    </row>
    <row r="2825" spans="1:21">
      <c r="A2825" s="245" t="s">
        <v>3990</v>
      </c>
      <c r="B2825" s="245">
        <f t="shared" si="292"/>
        <v>92</v>
      </c>
      <c r="C2825" s="245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45"/>
    </row>
    <row r="2826" spans="1:21">
      <c r="A2826" s="245" t="s">
        <v>3990</v>
      </c>
      <c r="B2826" s="245">
        <f t="shared" si="292"/>
        <v>92</v>
      </c>
      <c r="C2826" s="245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45"/>
    </row>
    <row r="2827" spans="1:21">
      <c r="A2827" s="245" t="s">
        <v>3990</v>
      </c>
      <c r="B2827" s="245">
        <f t="shared" si="292"/>
        <v>92</v>
      </c>
      <c r="C2827" s="245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45"/>
    </row>
    <row r="2828" spans="1:21">
      <c r="A2828" s="245" t="s">
        <v>3990</v>
      </c>
      <c r="B2828" s="245">
        <f t="shared" si="292"/>
        <v>93</v>
      </c>
      <c r="C2828" s="245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45"/>
    </row>
    <row r="2829" spans="1:21">
      <c r="A2829" s="245" t="s">
        <v>3990</v>
      </c>
      <c r="B2829" s="245">
        <f t="shared" si="292"/>
        <v>93</v>
      </c>
      <c r="C2829" s="245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45"/>
    </row>
    <row r="2830" spans="1:21">
      <c r="A2830" s="245" t="s">
        <v>3990</v>
      </c>
      <c r="B2830" s="245">
        <f t="shared" si="292"/>
        <v>95</v>
      </c>
      <c r="C2830" s="245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45"/>
    </row>
    <row r="2831" spans="1:21">
      <c r="A2831" s="245" t="s">
        <v>3990</v>
      </c>
      <c r="B2831" s="245">
        <f t="shared" si="292"/>
        <v>95</v>
      </c>
      <c r="C2831" s="245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45"/>
    </row>
    <row r="2832" spans="1:21">
      <c r="A2832" s="245" t="s">
        <v>3990</v>
      </c>
      <c r="B2832" s="245">
        <f t="shared" si="292"/>
        <v>95</v>
      </c>
      <c r="C2832" s="245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45"/>
    </row>
    <row r="2833" spans="1:21">
      <c r="A2833" s="245" t="s">
        <v>3990</v>
      </c>
      <c r="B2833" s="245">
        <f t="shared" si="292"/>
        <v>95</v>
      </c>
      <c r="C2833" s="245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45"/>
    </row>
    <row r="2834" spans="1:21">
      <c r="A2834" s="245" t="s">
        <v>3990</v>
      </c>
      <c r="B2834" s="245">
        <f t="shared" si="292"/>
        <v>95</v>
      </c>
      <c r="C2834" s="245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45"/>
    </row>
    <row r="2835" spans="1:21">
      <c r="A2835" s="245" t="s">
        <v>3990</v>
      </c>
      <c r="B2835" s="245">
        <f t="shared" si="292"/>
        <v>95</v>
      </c>
      <c r="C2835" s="245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45"/>
    </row>
    <row r="2836" spans="1:21">
      <c r="A2836" s="245" t="s">
        <v>3990</v>
      </c>
      <c r="B2836" s="245">
        <f t="shared" si="292"/>
        <v>95</v>
      </c>
      <c r="C2836" s="245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45"/>
    </row>
    <row r="2837" spans="1:21">
      <c r="A2837" s="245" t="s">
        <v>3990</v>
      </c>
      <c r="B2837" s="245">
        <f t="shared" si="292"/>
        <v>95</v>
      </c>
      <c r="C2837" s="245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45"/>
    </row>
    <row r="2838" spans="1:21">
      <c r="A2838" s="245" t="s">
        <v>3990</v>
      </c>
      <c r="B2838" s="245">
        <f t="shared" si="292"/>
        <v>95</v>
      </c>
      <c r="C2838" s="245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45"/>
    </row>
    <row r="2839" spans="1:21">
      <c r="A2839" s="245" t="s">
        <v>3990</v>
      </c>
      <c r="B2839" s="245">
        <f t="shared" si="292"/>
        <v>95</v>
      </c>
      <c r="C2839" s="245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45"/>
    </row>
    <row r="2840" spans="1:21">
      <c r="A2840" s="245" t="s">
        <v>3990</v>
      </c>
      <c r="B2840" s="245">
        <f t="shared" si="292"/>
        <v>95</v>
      </c>
      <c r="C2840" s="245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45"/>
    </row>
    <row r="2841" spans="1:21">
      <c r="A2841" s="245" t="s">
        <v>3990</v>
      </c>
      <c r="B2841" s="245">
        <f t="shared" si="292"/>
        <v>95</v>
      </c>
      <c r="C2841" s="245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45"/>
    </row>
    <row r="2842" spans="1:21">
      <c r="A2842" s="245" t="s">
        <v>3990</v>
      </c>
      <c r="B2842" s="245">
        <f t="shared" si="292"/>
        <v>95</v>
      </c>
      <c r="C2842" s="245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45"/>
    </row>
    <row r="2843" spans="1:21">
      <c r="A2843" s="245" t="s">
        <v>3990</v>
      </c>
      <c r="B2843" s="245">
        <f t="shared" si="292"/>
        <v>95</v>
      </c>
      <c r="C2843" s="245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45"/>
    </row>
    <row r="2844" spans="1:21">
      <c r="A2844" s="245" t="s">
        <v>3990</v>
      </c>
      <c r="B2844" s="245">
        <f t="shared" si="292"/>
        <v>95</v>
      </c>
      <c r="C2844" s="245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45"/>
    </row>
    <row r="2845" spans="1:21">
      <c r="A2845" s="245" t="s">
        <v>3990</v>
      </c>
      <c r="B2845" s="245">
        <f t="shared" si="292"/>
        <v>95</v>
      </c>
      <c r="C2845" s="245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45"/>
    </row>
    <row r="2846" spans="1:21">
      <c r="A2846" s="245" t="s">
        <v>3990</v>
      </c>
      <c r="B2846" s="245">
        <f t="shared" si="292"/>
        <v>95</v>
      </c>
      <c r="C2846" s="245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45"/>
    </row>
    <row r="2847" spans="1:21">
      <c r="A2847" s="245" t="s">
        <v>3990</v>
      </c>
      <c r="B2847" s="245">
        <f t="shared" si="292"/>
        <v>95</v>
      </c>
      <c r="C2847" s="245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45"/>
    </row>
    <row r="2848" spans="1:21">
      <c r="A2848" s="245" t="s">
        <v>3990</v>
      </c>
      <c r="B2848" s="245">
        <f t="shared" si="292"/>
        <v>95</v>
      </c>
      <c r="C2848" s="245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45"/>
    </row>
    <row r="2849" spans="1:21">
      <c r="A2849" s="245" t="s">
        <v>3990</v>
      </c>
      <c r="B2849" s="245">
        <f t="shared" si="292"/>
        <v>95</v>
      </c>
      <c r="C2849" s="245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45"/>
    </row>
    <row r="2850" spans="1:21">
      <c r="A2850" s="245" t="s">
        <v>3990</v>
      </c>
      <c r="B2850" s="245">
        <f t="shared" si="292"/>
        <v>95</v>
      </c>
      <c r="C2850" s="245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45"/>
    </row>
    <row r="2851" spans="1:21">
      <c r="A2851" s="245" t="s">
        <v>3990</v>
      </c>
      <c r="B2851" s="245">
        <f t="shared" si="292"/>
        <v>95</v>
      </c>
      <c r="C2851" s="245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45"/>
    </row>
    <row r="2852" spans="1:21">
      <c r="A2852" s="245" t="s">
        <v>3990</v>
      </c>
      <c r="B2852" s="245">
        <f t="shared" si="292"/>
        <v>96</v>
      </c>
      <c r="C2852" s="245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45"/>
    </row>
    <row r="2853" spans="1:21">
      <c r="A2853" s="245" t="s">
        <v>3990</v>
      </c>
      <c r="B2853" s="245">
        <f t="shared" si="292"/>
        <v>96</v>
      </c>
      <c r="C2853" s="245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45"/>
    </row>
    <row r="2854" spans="1:21">
      <c r="A2854" s="245" t="s">
        <v>3990</v>
      </c>
      <c r="B2854" s="245">
        <f t="shared" ref="B2854:B2917" si="298">SPLITME($E2854,0,"*","tube Ø")</f>
        <v>96</v>
      </c>
      <c r="C2854" s="245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45"/>
    </row>
    <row r="2855" spans="1:21">
      <c r="A2855" s="245" t="s">
        <v>3990</v>
      </c>
      <c r="B2855" s="245">
        <f t="shared" si="298"/>
        <v>98</v>
      </c>
      <c r="C2855" s="245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45"/>
    </row>
    <row r="2856" spans="1:21">
      <c r="A2856" s="245" t="s">
        <v>3990</v>
      </c>
      <c r="B2856" s="245">
        <f t="shared" si="298"/>
        <v>98</v>
      </c>
      <c r="C2856" s="245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45"/>
    </row>
    <row r="2857" spans="1:21">
      <c r="A2857" s="245" t="s">
        <v>3990</v>
      </c>
      <c r="B2857" s="245">
        <f t="shared" si="298"/>
        <v>99</v>
      </c>
      <c r="C2857" s="245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45"/>
    </row>
    <row r="2858" spans="1:21">
      <c r="A2858" s="245" t="s">
        <v>3990</v>
      </c>
      <c r="B2858" s="245">
        <f t="shared" si="298"/>
        <v>100</v>
      </c>
      <c r="C2858" s="245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45"/>
    </row>
    <row r="2859" spans="1:21">
      <c r="A2859" s="245" t="s">
        <v>3990</v>
      </c>
      <c r="B2859" s="245">
        <f t="shared" si="298"/>
        <v>100</v>
      </c>
      <c r="C2859" s="245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45"/>
    </row>
    <row r="2860" spans="1:21">
      <c r="A2860" s="245" t="s">
        <v>3990</v>
      </c>
      <c r="B2860" s="245">
        <f t="shared" si="298"/>
        <v>100</v>
      </c>
      <c r="C2860" s="245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45"/>
    </row>
    <row r="2861" spans="1:21">
      <c r="A2861" s="245" t="s">
        <v>3990</v>
      </c>
      <c r="B2861" s="245">
        <f t="shared" si="298"/>
        <v>100</v>
      </c>
      <c r="C2861" s="245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45"/>
    </row>
    <row r="2862" spans="1:21">
      <c r="A2862" s="245" t="s">
        <v>3990</v>
      </c>
      <c r="B2862" s="245">
        <f t="shared" si="298"/>
        <v>100</v>
      </c>
      <c r="C2862" s="245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45"/>
    </row>
    <row r="2863" spans="1:21">
      <c r="A2863" s="245" t="s">
        <v>3990</v>
      </c>
      <c r="B2863" s="245">
        <f t="shared" si="298"/>
        <v>100</v>
      </c>
      <c r="C2863" s="245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45"/>
    </row>
    <row r="2864" spans="1:21">
      <c r="A2864" s="245" t="s">
        <v>3990</v>
      </c>
      <c r="B2864" s="245">
        <f t="shared" si="298"/>
        <v>100</v>
      </c>
      <c r="C2864" s="245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45"/>
    </row>
    <row r="2865" spans="1:21">
      <c r="A2865" s="245" t="s">
        <v>3990</v>
      </c>
      <c r="B2865" s="245">
        <f t="shared" si="298"/>
        <v>100</v>
      </c>
      <c r="C2865" s="245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45"/>
    </row>
    <row r="2866" spans="1:21">
      <c r="A2866" s="245" t="s">
        <v>3990</v>
      </c>
      <c r="B2866" s="245">
        <f t="shared" si="298"/>
        <v>100</v>
      </c>
      <c r="C2866" s="245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45"/>
    </row>
    <row r="2867" spans="1:21">
      <c r="A2867" s="245" t="s">
        <v>3990</v>
      </c>
      <c r="B2867" s="245">
        <f t="shared" si="298"/>
        <v>100</v>
      </c>
      <c r="C2867" s="245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45"/>
    </row>
    <row r="2868" spans="1:21">
      <c r="A2868" s="245" t="s">
        <v>3990</v>
      </c>
      <c r="B2868" s="245">
        <f t="shared" si="298"/>
        <v>100</v>
      </c>
      <c r="C2868" s="245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45"/>
    </row>
    <row r="2869" spans="1:21">
      <c r="A2869" s="245" t="s">
        <v>3990</v>
      </c>
      <c r="B2869" s="245">
        <f t="shared" si="298"/>
        <v>100</v>
      </c>
      <c r="C2869" s="245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45"/>
    </row>
    <row r="2870" spans="1:21">
      <c r="A2870" s="245" t="s">
        <v>3990</v>
      </c>
      <c r="B2870" s="245">
        <f t="shared" si="298"/>
        <v>100</v>
      </c>
      <c r="C2870" s="245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45"/>
    </row>
    <row r="2871" spans="1:21">
      <c r="A2871" s="245" t="s">
        <v>3990</v>
      </c>
      <c r="B2871" s="245">
        <f t="shared" si="298"/>
        <v>100</v>
      </c>
      <c r="C2871" s="245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45"/>
    </row>
    <row r="2872" spans="1:21">
      <c r="A2872" s="245" t="s">
        <v>3990</v>
      </c>
      <c r="B2872" s="245">
        <f t="shared" si="298"/>
        <v>100</v>
      </c>
      <c r="C2872" s="245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45"/>
    </row>
    <row r="2873" spans="1:21">
      <c r="A2873" s="245" t="s">
        <v>3990</v>
      </c>
      <c r="B2873" s="245">
        <f t="shared" si="298"/>
        <v>100</v>
      </c>
      <c r="C2873" s="245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45"/>
    </row>
    <row r="2874" spans="1:21">
      <c r="A2874" s="245" t="s">
        <v>3990</v>
      </c>
      <c r="B2874" s="245">
        <f t="shared" si="298"/>
        <v>100</v>
      </c>
      <c r="C2874" s="245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45"/>
    </row>
    <row r="2875" spans="1:21">
      <c r="A2875" s="245" t="s">
        <v>3990</v>
      </c>
      <c r="B2875" s="245">
        <f t="shared" si="298"/>
        <v>100</v>
      </c>
      <c r="C2875" s="245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45"/>
    </row>
    <row r="2876" spans="1:21">
      <c r="A2876" s="245" t="s">
        <v>3990</v>
      </c>
      <c r="B2876" s="245">
        <f t="shared" si="298"/>
        <v>100</v>
      </c>
      <c r="C2876" s="245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45"/>
    </row>
    <row r="2877" spans="1:21">
      <c r="A2877" s="245" t="s">
        <v>3990</v>
      </c>
      <c r="B2877" s="245">
        <f t="shared" si="298"/>
        <v>100</v>
      </c>
      <c r="C2877" s="245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45"/>
    </row>
    <row r="2878" spans="1:21">
      <c r="A2878" s="245" t="s">
        <v>3990</v>
      </c>
      <c r="B2878" s="245">
        <f t="shared" si="298"/>
        <v>100</v>
      </c>
      <c r="C2878" s="245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45"/>
    </row>
    <row r="2879" spans="1:21">
      <c r="A2879" s="245" t="s">
        <v>3990</v>
      </c>
      <c r="B2879" s="245">
        <f t="shared" si="298"/>
        <v>100</v>
      </c>
      <c r="C2879" s="245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45"/>
    </row>
    <row r="2880" spans="1:21">
      <c r="A2880" s="245" t="s">
        <v>3990</v>
      </c>
      <c r="B2880" s="245">
        <f t="shared" si="298"/>
        <v>100</v>
      </c>
      <c r="C2880" s="245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45"/>
    </row>
    <row r="2881" spans="1:21">
      <c r="A2881" s="245" t="s">
        <v>3990</v>
      </c>
      <c r="B2881" s="245">
        <f t="shared" si="298"/>
        <v>100</v>
      </c>
      <c r="C2881" s="245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45"/>
    </row>
    <row r="2882" spans="1:21">
      <c r="A2882" s="245" t="s">
        <v>3990</v>
      </c>
      <c r="B2882" s="245">
        <f t="shared" si="298"/>
        <v>101.6</v>
      </c>
      <c r="C2882" s="245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45"/>
    </row>
    <row r="2883" spans="1:21">
      <c r="A2883" s="245" t="s">
        <v>3990</v>
      </c>
      <c r="B2883" s="245">
        <f t="shared" si="298"/>
        <v>101.6</v>
      </c>
      <c r="C2883" s="245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45"/>
    </row>
    <row r="2884" spans="1:21">
      <c r="A2884" s="245" t="s">
        <v>3990</v>
      </c>
      <c r="B2884" s="245">
        <f t="shared" si="298"/>
        <v>101.6</v>
      </c>
      <c r="C2884" s="245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45"/>
    </row>
    <row r="2885" spans="1:21">
      <c r="A2885" s="245" t="s">
        <v>3990</v>
      </c>
      <c r="B2885" s="245">
        <f t="shared" si="298"/>
        <v>101.6</v>
      </c>
      <c r="C2885" s="245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45"/>
    </row>
    <row r="2886" spans="1:21">
      <c r="A2886" s="245" t="s">
        <v>3990</v>
      </c>
      <c r="B2886" s="245">
        <f t="shared" si="298"/>
        <v>101.6</v>
      </c>
      <c r="C2886" s="245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45"/>
    </row>
    <row r="2887" spans="1:21">
      <c r="A2887" s="245" t="s">
        <v>3990</v>
      </c>
      <c r="B2887" s="245">
        <f t="shared" si="298"/>
        <v>101.6</v>
      </c>
      <c r="C2887" s="245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45"/>
    </row>
    <row r="2888" spans="1:21">
      <c r="A2888" s="245" t="s">
        <v>3990</v>
      </c>
      <c r="B2888" s="245">
        <f t="shared" si="298"/>
        <v>101.6</v>
      </c>
      <c r="C2888" s="245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45"/>
    </row>
    <row r="2889" spans="1:21">
      <c r="A2889" s="245" t="s">
        <v>3990</v>
      </c>
      <c r="B2889" s="245">
        <f t="shared" si="298"/>
        <v>101.6</v>
      </c>
      <c r="C2889" s="245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45"/>
    </row>
    <row r="2890" spans="1:21">
      <c r="A2890" s="245" t="s">
        <v>3990</v>
      </c>
      <c r="B2890" s="245">
        <f t="shared" si="298"/>
        <v>101.6</v>
      </c>
      <c r="C2890" s="245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45"/>
    </row>
    <row r="2891" spans="1:21">
      <c r="A2891" s="245" t="s">
        <v>3990</v>
      </c>
      <c r="B2891" s="245">
        <f t="shared" si="298"/>
        <v>101.6</v>
      </c>
      <c r="C2891" s="245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45"/>
    </row>
    <row r="2892" spans="1:21">
      <c r="A2892" s="245" t="s">
        <v>3990</v>
      </c>
      <c r="B2892" s="245">
        <f t="shared" si="298"/>
        <v>101.6</v>
      </c>
      <c r="C2892" s="245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45"/>
    </row>
    <row r="2893" spans="1:21">
      <c r="A2893" s="245" t="s">
        <v>3990</v>
      </c>
      <c r="B2893" s="245">
        <f t="shared" si="298"/>
        <v>101.6</v>
      </c>
      <c r="C2893" s="245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45"/>
    </row>
    <row r="2894" spans="1:21">
      <c r="A2894" s="245" t="s">
        <v>3990</v>
      </c>
      <c r="B2894" s="245">
        <f t="shared" si="298"/>
        <v>101.6</v>
      </c>
      <c r="C2894" s="245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45"/>
    </row>
    <row r="2895" spans="1:21">
      <c r="A2895" s="245" t="s">
        <v>3990</v>
      </c>
      <c r="B2895" s="245">
        <f t="shared" si="298"/>
        <v>101.6</v>
      </c>
      <c r="C2895" s="245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45"/>
    </row>
    <row r="2896" spans="1:21">
      <c r="A2896" s="245" t="s">
        <v>3990</v>
      </c>
      <c r="B2896" s="245">
        <f t="shared" si="298"/>
        <v>101.6</v>
      </c>
      <c r="C2896" s="245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45"/>
    </row>
    <row r="2897" spans="1:21">
      <c r="A2897" s="245" t="s">
        <v>3990</v>
      </c>
      <c r="B2897" s="245">
        <f t="shared" si="298"/>
        <v>101.6</v>
      </c>
      <c r="C2897" s="245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45"/>
    </row>
    <row r="2898" spans="1:21">
      <c r="A2898" s="245" t="s">
        <v>3990</v>
      </c>
      <c r="B2898" s="245">
        <f t="shared" si="298"/>
        <v>101.6</v>
      </c>
      <c r="C2898" s="245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45"/>
    </row>
    <row r="2899" spans="1:21">
      <c r="A2899" s="245" t="s">
        <v>3990</v>
      </c>
      <c r="B2899" s="245">
        <f t="shared" si="298"/>
        <v>101.6</v>
      </c>
      <c r="C2899" s="245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45"/>
    </row>
    <row r="2900" spans="1:21">
      <c r="A2900" s="245" t="s">
        <v>3990</v>
      </c>
      <c r="B2900" s="245">
        <f t="shared" si="298"/>
        <v>101.6</v>
      </c>
      <c r="C2900" s="245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45"/>
    </row>
    <row r="2901" spans="1:21">
      <c r="A2901" s="245" t="s">
        <v>3990</v>
      </c>
      <c r="B2901" s="245">
        <f t="shared" si="298"/>
        <v>101.6</v>
      </c>
      <c r="C2901" s="245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45"/>
    </row>
    <row r="2902" spans="1:21">
      <c r="A2902" s="245" t="s">
        <v>3990</v>
      </c>
      <c r="B2902" s="245">
        <f t="shared" si="298"/>
        <v>101.6</v>
      </c>
      <c r="C2902" s="245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45"/>
    </row>
    <row r="2903" spans="1:21">
      <c r="A2903" s="245" t="s">
        <v>3990</v>
      </c>
      <c r="B2903" s="245">
        <f t="shared" si="298"/>
        <v>101.6</v>
      </c>
      <c r="C2903" s="245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45"/>
    </row>
    <row r="2904" spans="1:21">
      <c r="A2904" s="245" t="s">
        <v>3990</v>
      </c>
      <c r="B2904" s="245">
        <f t="shared" si="298"/>
        <v>101.6</v>
      </c>
      <c r="C2904" s="245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45"/>
    </row>
    <row r="2905" spans="1:21">
      <c r="A2905" s="245" t="s">
        <v>3990</v>
      </c>
      <c r="B2905" s="245">
        <f t="shared" si="298"/>
        <v>101.6</v>
      </c>
      <c r="C2905" s="245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45"/>
    </row>
    <row r="2906" spans="1:21">
      <c r="A2906" s="245" t="s">
        <v>3990</v>
      </c>
      <c r="B2906" s="245">
        <f t="shared" si="298"/>
        <v>102</v>
      </c>
      <c r="C2906" s="245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45"/>
    </row>
    <row r="2907" spans="1:21">
      <c r="A2907" s="245" t="s">
        <v>3990</v>
      </c>
      <c r="B2907" s="245">
        <f t="shared" si="298"/>
        <v>102</v>
      </c>
      <c r="C2907" s="245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45"/>
    </row>
    <row r="2908" spans="1:21">
      <c r="A2908" s="245" t="s">
        <v>3990</v>
      </c>
      <c r="B2908" s="245">
        <f t="shared" si="298"/>
        <v>102</v>
      </c>
      <c r="C2908" s="245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45"/>
    </row>
    <row r="2909" spans="1:21">
      <c r="A2909" s="245" t="s">
        <v>3990</v>
      </c>
      <c r="B2909" s="245">
        <f t="shared" si="298"/>
        <v>102</v>
      </c>
      <c r="C2909" s="245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45"/>
    </row>
    <row r="2910" spans="1:21">
      <c r="A2910" s="245" t="s">
        <v>3990</v>
      </c>
      <c r="B2910" s="245">
        <f t="shared" si="298"/>
        <v>102</v>
      </c>
      <c r="C2910" s="245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45"/>
    </row>
    <row r="2911" spans="1:21">
      <c r="A2911" s="245" t="s">
        <v>3990</v>
      </c>
      <c r="B2911" s="245">
        <f t="shared" si="298"/>
        <v>102</v>
      </c>
      <c r="C2911" s="245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45"/>
    </row>
    <row r="2912" spans="1:21">
      <c r="A2912" s="245" t="s">
        <v>3990</v>
      </c>
      <c r="B2912" s="245">
        <f t="shared" si="298"/>
        <v>102</v>
      </c>
      <c r="C2912" s="245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45"/>
    </row>
    <row r="2913" spans="1:21">
      <c r="A2913" s="245" t="s">
        <v>3990</v>
      </c>
      <c r="B2913" s="245">
        <f t="shared" si="298"/>
        <v>102</v>
      </c>
      <c r="C2913" s="245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45"/>
    </row>
    <row r="2914" spans="1:21">
      <c r="A2914" s="245" t="s">
        <v>3990</v>
      </c>
      <c r="B2914" s="245">
        <f t="shared" si="298"/>
        <v>102</v>
      </c>
      <c r="C2914" s="245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45"/>
    </row>
    <row r="2915" spans="1:21">
      <c r="A2915" s="245" t="s">
        <v>3990</v>
      </c>
      <c r="B2915" s="245">
        <f t="shared" si="298"/>
        <v>102</v>
      </c>
      <c r="C2915" s="245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45"/>
    </row>
    <row r="2916" spans="1:21">
      <c r="A2916" s="245" t="s">
        <v>3990</v>
      </c>
      <c r="B2916" s="245">
        <f t="shared" si="298"/>
        <v>103</v>
      </c>
      <c r="C2916" s="245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45"/>
    </row>
    <row r="2917" spans="1:21">
      <c r="A2917" s="245" t="s">
        <v>3990</v>
      </c>
      <c r="B2917" s="245">
        <f t="shared" si="298"/>
        <v>103</v>
      </c>
      <c r="C2917" s="245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45"/>
    </row>
    <row r="2918" spans="1:21">
      <c r="A2918" s="245" t="s">
        <v>3990</v>
      </c>
      <c r="B2918" s="245">
        <f t="shared" ref="B2918:B2981" si="304">SPLITME($E2918,0,"*","tube Ø")</f>
        <v>104</v>
      </c>
      <c r="C2918" s="245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45"/>
    </row>
    <row r="2919" spans="1:21">
      <c r="A2919" s="245" t="s">
        <v>3990</v>
      </c>
      <c r="B2919" s="245">
        <f t="shared" si="304"/>
        <v>105</v>
      </c>
      <c r="C2919" s="245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45"/>
    </row>
    <row r="2920" spans="1:21">
      <c r="A2920" s="245" t="s">
        <v>3990</v>
      </c>
      <c r="B2920" s="245">
        <f t="shared" si="304"/>
        <v>105</v>
      </c>
      <c r="C2920" s="245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45"/>
    </row>
    <row r="2921" spans="1:21">
      <c r="A2921" s="245" t="s">
        <v>3990</v>
      </c>
      <c r="B2921" s="245">
        <f t="shared" si="304"/>
        <v>105</v>
      </c>
      <c r="C2921" s="245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45"/>
    </row>
    <row r="2922" spans="1:21">
      <c r="A2922" s="245" t="s">
        <v>3990</v>
      </c>
      <c r="B2922" s="245">
        <f t="shared" si="304"/>
        <v>105</v>
      </c>
      <c r="C2922" s="245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45"/>
    </row>
    <row r="2923" spans="1:21">
      <c r="A2923" s="245" t="s">
        <v>3990</v>
      </c>
      <c r="B2923" s="245">
        <f t="shared" si="304"/>
        <v>105</v>
      </c>
      <c r="C2923" s="245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45"/>
    </row>
    <row r="2924" spans="1:21">
      <c r="A2924" s="245" t="s">
        <v>3990</v>
      </c>
      <c r="B2924" s="245">
        <f t="shared" si="304"/>
        <v>105</v>
      </c>
      <c r="C2924" s="245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45"/>
    </row>
    <row r="2925" spans="1:21">
      <c r="A2925" s="245" t="s">
        <v>3990</v>
      </c>
      <c r="B2925" s="245">
        <f t="shared" si="304"/>
        <v>105</v>
      </c>
      <c r="C2925" s="245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45"/>
    </row>
    <row r="2926" spans="1:21">
      <c r="A2926" s="245" t="s">
        <v>3990</v>
      </c>
      <c r="B2926" s="245">
        <f t="shared" si="304"/>
        <v>105</v>
      </c>
      <c r="C2926" s="245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45"/>
    </row>
    <row r="2927" spans="1:21">
      <c r="A2927" s="245" t="s">
        <v>3990</v>
      </c>
      <c r="B2927" s="245">
        <f t="shared" si="304"/>
        <v>105</v>
      </c>
      <c r="C2927" s="245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45"/>
    </row>
    <row r="2928" spans="1:21">
      <c r="A2928" s="245" t="s">
        <v>3990</v>
      </c>
      <c r="B2928" s="245">
        <f t="shared" si="304"/>
        <v>105</v>
      </c>
      <c r="C2928" s="245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45"/>
    </row>
    <row r="2929" spans="1:21">
      <c r="A2929" s="245" t="s">
        <v>3990</v>
      </c>
      <c r="B2929" s="245">
        <f t="shared" si="304"/>
        <v>105</v>
      </c>
      <c r="C2929" s="245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45"/>
    </row>
    <row r="2930" spans="1:21">
      <c r="A2930" s="245" t="s">
        <v>3990</v>
      </c>
      <c r="B2930" s="245">
        <f t="shared" si="304"/>
        <v>105</v>
      </c>
      <c r="C2930" s="245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45"/>
    </row>
    <row r="2931" spans="1:21">
      <c r="A2931" s="245" t="s">
        <v>3990</v>
      </c>
      <c r="B2931" s="245">
        <f t="shared" si="304"/>
        <v>105</v>
      </c>
      <c r="C2931" s="245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45"/>
    </row>
    <row r="2932" spans="1:21">
      <c r="A2932" s="245" t="s">
        <v>3990</v>
      </c>
      <c r="B2932" s="245">
        <f t="shared" si="304"/>
        <v>105</v>
      </c>
      <c r="C2932" s="245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45"/>
    </row>
    <row r="2933" spans="1:21">
      <c r="A2933" s="245" t="s">
        <v>3990</v>
      </c>
      <c r="B2933" s="245">
        <f t="shared" si="304"/>
        <v>105</v>
      </c>
      <c r="C2933" s="245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45"/>
    </row>
    <row r="2934" spans="1:21">
      <c r="A2934" s="245" t="s">
        <v>3990</v>
      </c>
      <c r="B2934" s="245">
        <f t="shared" si="304"/>
        <v>105</v>
      </c>
      <c r="C2934" s="245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45"/>
    </row>
    <row r="2935" spans="1:21">
      <c r="A2935" s="245" t="s">
        <v>3990</v>
      </c>
      <c r="B2935" s="245">
        <f t="shared" si="304"/>
        <v>106</v>
      </c>
      <c r="C2935" s="245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45"/>
    </row>
    <row r="2936" spans="1:21">
      <c r="A2936" s="245" t="s">
        <v>3990</v>
      </c>
      <c r="B2936" s="245">
        <f t="shared" si="304"/>
        <v>106</v>
      </c>
      <c r="C2936" s="245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45"/>
    </row>
    <row r="2937" spans="1:21">
      <c r="A2937" s="245" t="s">
        <v>3990</v>
      </c>
      <c r="B2937" s="245">
        <f t="shared" si="304"/>
        <v>106</v>
      </c>
      <c r="C2937" s="245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45"/>
    </row>
    <row r="2938" spans="1:21">
      <c r="A2938" s="245" t="s">
        <v>3990</v>
      </c>
      <c r="B2938" s="245">
        <f t="shared" si="304"/>
        <v>106</v>
      </c>
      <c r="C2938" s="245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45"/>
    </row>
    <row r="2939" spans="1:21">
      <c r="A2939" s="245" t="s">
        <v>3990</v>
      </c>
      <c r="B2939" s="245">
        <f t="shared" si="304"/>
        <v>106</v>
      </c>
      <c r="C2939" s="245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45"/>
    </row>
    <row r="2940" spans="1:21">
      <c r="A2940" s="245" t="s">
        <v>3990</v>
      </c>
      <c r="B2940" s="245">
        <f t="shared" si="304"/>
        <v>106</v>
      </c>
      <c r="C2940" s="245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45"/>
    </row>
    <row r="2941" spans="1:21">
      <c r="A2941" s="245" t="s">
        <v>3990</v>
      </c>
      <c r="B2941" s="245">
        <f t="shared" si="304"/>
        <v>106</v>
      </c>
      <c r="C2941" s="245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45"/>
    </row>
    <row r="2942" spans="1:21">
      <c r="A2942" s="245" t="s">
        <v>3990</v>
      </c>
      <c r="B2942" s="245">
        <f t="shared" si="304"/>
        <v>106</v>
      </c>
      <c r="C2942" s="245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45"/>
    </row>
    <row r="2943" spans="1:21">
      <c r="A2943" s="245" t="s">
        <v>3990</v>
      </c>
      <c r="B2943" s="245">
        <f t="shared" si="304"/>
        <v>106</v>
      </c>
      <c r="C2943" s="245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45"/>
    </row>
    <row r="2944" spans="1:21">
      <c r="A2944" s="245" t="s">
        <v>3990</v>
      </c>
      <c r="B2944" s="245">
        <f t="shared" si="304"/>
        <v>106</v>
      </c>
      <c r="C2944" s="245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45"/>
    </row>
    <row r="2945" spans="1:21">
      <c r="A2945" s="245" t="s">
        <v>3990</v>
      </c>
      <c r="B2945" s="245">
        <f t="shared" si="304"/>
        <v>106</v>
      </c>
      <c r="C2945" s="245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45"/>
    </row>
    <row r="2946" spans="1:21">
      <c r="A2946" s="245" t="s">
        <v>3990</v>
      </c>
      <c r="B2946" s="245">
        <f t="shared" si="304"/>
        <v>108</v>
      </c>
      <c r="C2946" s="245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45"/>
    </row>
    <row r="2947" spans="1:21">
      <c r="A2947" s="245" t="s">
        <v>3990</v>
      </c>
      <c r="B2947" s="245">
        <f t="shared" si="304"/>
        <v>108</v>
      </c>
      <c r="C2947" s="245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45"/>
    </row>
    <row r="2948" spans="1:21">
      <c r="A2948" s="245" t="s">
        <v>3990</v>
      </c>
      <c r="B2948" s="245">
        <f t="shared" si="304"/>
        <v>108</v>
      </c>
      <c r="C2948" s="245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45"/>
    </row>
    <row r="2949" spans="1:21">
      <c r="A2949" s="245" t="s">
        <v>3990</v>
      </c>
      <c r="B2949" s="245">
        <f t="shared" si="304"/>
        <v>108</v>
      </c>
      <c r="C2949" s="245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45"/>
    </row>
    <row r="2950" spans="1:21">
      <c r="A2950" s="245" t="s">
        <v>3990</v>
      </c>
      <c r="B2950" s="245">
        <f t="shared" si="304"/>
        <v>108</v>
      </c>
      <c r="C2950" s="245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45"/>
    </row>
    <row r="2951" spans="1:21">
      <c r="A2951" s="245" t="s">
        <v>3990</v>
      </c>
      <c r="B2951" s="245">
        <f t="shared" si="304"/>
        <v>108</v>
      </c>
      <c r="C2951" s="245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45"/>
    </row>
    <row r="2952" spans="1:21">
      <c r="A2952" s="245" t="s">
        <v>3990</v>
      </c>
      <c r="B2952" s="245">
        <f t="shared" si="304"/>
        <v>108</v>
      </c>
      <c r="C2952" s="245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45"/>
    </row>
    <row r="2953" spans="1:21">
      <c r="A2953" s="245" t="s">
        <v>3990</v>
      </c>
      <c r="B2953" s="245">
        <f t="shared" si="304"/>
        <v>108</v>
      </c>
      <c r="C2953" s="245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45"/>
    </row>
    <row r="2954" spans="1:21">
      <c r="A2954" s="245" t="s">
        <v>3990</v>
      </c>
      <c r="B2954" s="245">
        <f t="shared" si="304"/>
        <v>108</v>
      </c>
      <c r="C2954" s="245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45"/>
    </row>
    <row r="2955" spans="1:21">
      <c r="A2955" s="245" t="s">
        <v>3990</v>
      </c>
      <c r="B2955" s="245">
        <f t="shared" si="304"/>
        <v>108</v>
      </c>
      <c r="C2955" s="245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45"/>
    </row>
    <row r="2956" spans="1:21">
      <c r="A2956" s="245" t="s">
        <v>3990</v>
      </c>
      <c r="B2956" s="245">
        <f t="shared" si="304"/>
        <v>108</v>
      </c>
      <c r="C2956" s="245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45"/>
    </row>
    <row r="2957" spans="1:21">
      <c r="A2957" s="245" t="s">
        <v>3990</v>
      </c>
      <c r="B2957" s="245">
        <f t="shared" si="304"/>
        <v>108</v>
      </c>
      <c r="C2957" s="245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45"/>
    </row>
    <row r="2958" spans="1:21">
      <c r="A2958" s="245" t="s">
        <v>3990</v>
      </c>
      <c r="B2958" s="245">
        <f t="shared" si="304"/>
        <v>108</v>
      </c>
      <c r="C2958" s="245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45"/>
    </row>
    <row r="2959" spans="1:21">
      <c r="A2959" s="245" t="s">
        <v>3990</v>
      </c>
      <c r="B2959" s="245">
        <f t="shared" si="304"/>
        <v>108</v>
      </c>
      <c r="C2959" s="245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45"/>
    </row>
    <row r="2960" spans="1:21">
      <c r="A2960" s="245" t="s">
        <v>3990</v>
      </c>
      <c r="B2960" s="245">
        <f t="shared" si="304"/>
        <v>108</v>
      </c>
      <c r="C2960" s="245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45"/>
    </row>
    <row r="2961" spans="1:21">
      <c r="A2961" s="245" t="s">
        <v>3990</v>
      </c>
      <c r="B2961" s="245">
        <f t="shared" si="304"/>
        <v>108</v>
      </c>
      <c r="C2961" s="245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45"/>
    </row>
    <row r="2962" spans="1:21">
      <c r="A2962" s="245" t="s">
        <v>3990</v>
      </c>
      <c r="B2962" s="245">
        <f t="shared" si="304"/>
        <v>108</v>
      </c>
      <c r="C2962" s="245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45"/>
    </row>
    <row r="2963" spans="1:21">
      <c r="A2963" s="245" t="s">
        <v>3990</v>
      </c>
      <c r="B2963" s="245">
        <f t="shared" si="304"/>
        <v>108</v>
      </c>
      <c r="C2963" s="245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45"/>
    </row>
    <row r="2964" spans="1:21">
      <c r="A2964" s="245" t="s">
        <v>3990</v>
      </c>
      <c r="B2964" s="245">
        <f t="shared" si="304"/>
        <v>108</v>
      </c>
      <c r="C2964" s="245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45"/>
    </row>
    <row r="2965" spans="1:21">
      <c r="A2965" s="245" t="s">
        <v>3990</v>
      </c>
      <c r="B2965" s="245">
        <f t="shared" si="304"/>
        <v>108</v>
      </c>
      <c r="C2965" s="245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45"/>
    </row>
    <row r="2966" spans="1:21">
      <c r="A2966" s="245" t="s">
        <v>3990</v>
      </c>
      <c r="B2966" s="245">
        <f t="shared" si="304"/>
        <v>108</v>
      </c>
      <c r="C2966" s="245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45"/>
    </row>
    <row r="2967" spans="1:21">
      <c r="A2967" s="245" t="s">
        <v>3990</v>
      </c>
      <c r="B2967" s="245">
        <f t="shared" si="304"/>
        <v>108</v>
      </c>
      <c r="C2967" s="245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45"/>
    </row>
    <row r="2968" spans="1:21">
      <c r="A2968" s="245" t="s">
        <v>3990</v>
      </c>
      <c r="B2968" s="245">
        <f t="shared" si="304"/>
        <v>108</v>
      </c>
      <c r="C2968" s="245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45"/>
    </row>
    <row r="2969" spans="1:21">
      <c r="A2969" s="245" t="s">
        <v>3990</v>
      </c>
      <c r="B2969" s="245">
        <f t="shared" si="304"/>
        <v>108</v>
      </c>
      <c r="C2969" s="245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45"/>
    </row>
    <row r="2970" spans="1:21">
      <c r="A2970" s="245" t="s">
        <v>3990</v>
      </c>
      <c r="B2970" s="245">
        <f t="shared" si="304"/>
        <v>108</v>
      </c>
      <c r="C2970" s="245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45"/>
    </row>
    <row r="2971" spans="1:21">
      <c r="A2971" s="245" t="s">
        <v>3990</v>
      </c>
      <c r="B2971" s="245">
        <f t="shared" si="304"/>
        <v>108</v>
      </c>
      <c r="C2971" s="245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45"/>
    </row>
    <row r="2972" spans="1:21">
      <c r="A2972" s="245" t="s">
        <v>3990</v>
      </c>
      <c r="B2972" s="245">
        <f t="shared" si="304"/>
        <v>108</v>
      </c>
      <c r="C2972" s="245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45"/>
    </row>
    <row r="2973" spans="1:21">
      <c r="A2973" s="245" t="s">
        <v>3990</v>
      </c>
      <c r="B2973" s="245">
        <f t="shared" si="304"/>
        <v>109</v>
      </c>
      <c r="C2973" s="245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45"/>
    </row>
    <row r="2974" spans="1:21">
      <c r="A2974" s="245" t="s">
        <v>3990</v>
      </c>
      <c r="B2974" s="245">
        <f t="shared" si="304"/>
        <v>109</v>
      </c>
      <c r="C2974" s="245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45"/>
    </row>
    <row r="2975" spans="1:21">
      <c r="A2975" s="245" t="s">
        <v>3990</v>
      </c>
      <c r="B2975" s="245">
        <f t="shared" si="304"/>
        <v>109</v>
      </c>
      <c r="C2975" s="245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45"/>
    </row>
    <row r="2976" spans="1:21">
      <c r="A2976" s="245" t="s">
        <v>3990</v>
      </c>
      <c r="B2976" s="245">
        <f t="shared" si="304"/>
        <v>110</v>
      </c>
      <c r="C2976" s="245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45"/>
    </row>
    <row r="2977" spans="1:21">
      <c r="A2977" s="245" t="s">
        <v>3990</v>
      </c>
      <c r="B2977" s="245">
        <f t="shared" si="304"/>
        <v>110</v>
      </c>
      <c r="C2977" s="245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45"/>
    </row>
    <row r="2978" spans="1:21">
      <c r="A2978" s="245" t="s">
        <v>3990</v>
      </c>
      <c r="B2978" s="245">
        <f t="shared" si="304"/>
        <v>110</v>
      </c>
      <c r="C2978" s="245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45"/>
    </row>
    <row r="2979" spans="1:21">
      <c r="A2979" s="245" t="s">
        <v>3990</v>
      </c>
      <c r="B2979" s="245">
        <f t="shared" si="304"/>
        <v>110</v>
      </c>
      <c r="C2979" s="245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45"/>
    </row>
    <row r="2980" spans="1:21">
      <c r="A2980" s="245" t="s">
        <v>3990</v>
      </c>
      <c r="B2980" s="245">
        <f t="shared" si="304"/>
        <v>110</v>
      </c>
      <c r="C2980" s="245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45"/>
    </row>
    <row r="2981" spans="1:21">
      <c r="A2981" s="245" t="s">
        <v>3990</v>
      </c>
      <c r="B2981" s="245">
        <f t="shared" si="304"/>
        <v>110</v>
      </c>
      <c r="C2981" s="245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45"/>
    </row>
    <row r="2982" spans="1:21">
      <c r="A2982" s="245" t="s">
        <v>3990</v>
      </c>
      <c r="B2982" s="245">
        <f t="shared" ref="B2982:B3045" si="310">SPLITME($E2982,0,"*","tube Ø")</f>
        <v>110</v>
      </c>
      <c r="C2982" s="245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45"/>
    </row>
    <row r="2983" spans="1:21">
      <c r="A2983" s="245" t="s">
        <v>3990</v>
      </c>
      <c r="B2983" s="245">
        <f t="shared" si="310"/>
        <v>110</v>
      </c>
      <c r="C2983" s="245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45"/>
    </row>
    <row r="2984" spans="1:21">
      <c r="A2984" s="245" t="s">
        <v>3990</v>
      </c>
      <c r="B2984" s="245">
        <f t="shared" si="310"/>
        <v>110</v>
      </c>
      <c r="C2984" s="245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45"/>
    </row>
    <row r="2985" spans="1:21">
      <c r="A2985" s="245" t="s">
        <v>3990</v>
      </c>
      <c r="B2985" s="245">
        <f t="shared" si="310"/>
        <v>110</v>
      </c>
      <c r="C2985" s="245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45"/>
    </row>
    <row r="2986" spans="1:21">
      <c r="A2986" s="245" t="s">
        <v>3990</v>
      </c>
      <c r="B2986" s="245">
        <f t="shared" si="310"/>
        <v>110</v>
      </c>
      <c r="C2986" s="245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45"/>
    </row>
    <row r="2987" spans="1:21">
      <c r="A2987" s="245" t="s">
        <v>3990</v>
      </c>
      <c r="B2987" s="245">
        <f t="shared" si="310"/>
        <v>110</v>
      </c>
      <c r="C2987" s="245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45"/>
    </row>
    <row r="2988" spans="1:21">
      <c r="A2988" s="245" t="s">
        <v>3990</v>
      </c>
      <c r="B2988" s="245">
        <f t="shared" si="310"/>
        <v>110</v>
      </c>
      <c r="C2988" s="245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45"/>
    </row>
    <row r="2989" spans="1:21">
      <c r="A2989" s="245" t="s">
        <v>3990</v>
      </c>
      <c r="B2989" s="245">
        <f t="shared" si="310"/>
        <v>110</v>
      </c>
      <c r="C2989" s="245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45"/>
    </row>
    <row r="2990" spans="1:21">
      <c r="A2990" s="245" t="s">
        <v>3990</v>
      </c>
      <c r="B2990" s="245">
        <f t="shared" si="310"/>
        <v>110</v>
      </c>
      <c r="C2990" s="245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45"/>
    </row>
    <row r="2991" spans="1:21">
      <c r="A2991" s="245" t="s">
        <v>3990</v>
      </c>
      <c r="B2991" s="245">
        <f t="shared" si="310"/>
        <v>110</v>
      </c>
      <c r="C2991" s="245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45"/>
    </row>
    <row r="2992" spans="1:21">
      <c r="A2992" s="245" t="s">
        <v>3990</v>
      </c>
      <c r="B2992" s="245">
        <f t="shared" si="310"/>
        <v>110</v>
      </c>
      <c r="C2992" s="245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45"/>
    </row>
    <row r="2993" spans="1:21">
      <c r="A2993" s="245" t="s">
        <v>3990</v>
      </c>
      <c r="B2993" s="245">
        <f t="shared" si="310"/>
        <v>110</v>
      </c>
      <c r="C2993" s="245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45"/>
    </row>
    <row r="2994" spans="1:21">
      <c r="A2994" s="245" t="s">
        <v>3990</v>
      </c>
      <c r="B2994" s="245">
        <f t="shared" si="310"/>
        <v>110</v>
      </c>
      <c r="C2994" s="245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45"/>
    </row>
    <row r="2995" spans="1:21">
      <c r="A2995" s="245" t="s">
        <v>3990</v>
      </c>
      <c r="B2995" s="245">
        <f t="shared" si="310"/>
        <v>112</v>
      </c>
      <c r="C2995" s="245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45"/>
    </row>
    <row r="2996" spans="1:21">
      <c r="A2996" s="245" t="s">
        <v>3990</v>
      </c>
      <c r="B2996" s="245">
        <f t="shared" si="310"/>
        <v>112</v>
      </c>
      <c r="C2996" s="245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45"/>
    </row>
    <row r="2997" spans="1:21">
      <c r="A2997" s="245" t="s">
        <v>3990</v>
      </c>
      <c r="B2997" s="245">
        <f t="shared" si="310"/>
        <v>112</v>
      </c>
      <c r="C2997" s="245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45"/>
    </row>
    <row r="2998" spans="1:21">
      <c r="A2998" s="245" t="s">
        <v>3990</v>
      </c>
      <c r="B2998" s="245">
        <f t="shared" si="310"/>
        <v>112</v>
      </c>
      <c r="C2998" s="245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45"/>
    </row>
    <row r="2999" spans="1:21">
      <c r="A2999" s="245" t="s">
        <v>3990</v>
      </c>
      <c r="B2999" s="245">
        <f t="shared" si="310"/>
        <v>112</v>
      </c>
      <c r="C2999" s="245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45"/>
    </row>
    <row r="3000" spans="1:21">
      <c r="A3000" s="245" t="s">
        <v>3990</v>
      </c>
      <c r="B3000" s="245">
        <f t="shared" si="310"/>
        <v>112</v>
      </c>
      <c r="C3000" s="245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45"/>
    </row>
    <row r="3001" spans="1:21">
      <c r="A3001" s="245" t="s">
        <v>3990</v>
      </c>
      <c r="B3001" s="245">
        <f t="shared" si="310"/>
        <v>112</v>
      </c>
      <c r="C3001" s="245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45"/>
    </row>
    <row r="3002" spans="1:21">
      <c r="A3002" s="245" t="s">
        <v>3990</v>
      </c>
      <c r="B3002" s="245">
        <f t="shared" si="310"/>
        <v>112</v>
      </c>
      <c r="C3002" s="245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45"/>
    </row>
    <row r="3003" spans="1:21">
      <c r="A3003" s="245" t="s">
        <v>3990</v>
      </c>
      <c r="B3003" s="245">
        <f t="shared" si="310"/>
        <v>114</v>
      </c>
      <c r="C3003" s="245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45"/>
    </row>
    <row r="3004" spans="1:21">
      <c r="A3004" s="245" t="s">
        <v>3990</v>
      </c>
      <c r="B3004" s="245">
        <f t="shared" si="310"/>
        <v>114</v>
      </c>
      <c r="C3004" s="245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45"/>
    </row>
    <row r="3005" spans="1:21">
      <c r="A3005" s="245" t="s">
        <v>3990</v>
      </c>
      <c r="B3005" s="245">
        <f t="shared" si="310"/>
        <v>114</v>
      </c>
      <c r="C3005" s="245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45"/>
    </row>
    <row r="3006" spans="1:21">
      <c r="A3006" s="245" t="s">
        <v>3990</v>
      </c>
      <c r="B3006" s="245">
        <f t="shared" si="310"/>
        <v>114</v>
      </c>
      <c r="C3006" s="245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45"/>
    </row>
    <row r="3007" spans="1:21">
      <c r="A3007" s="245" t="s">
        <v>3990</v>
      </c>
      <c r="B3007" s="245">
        <f t="shared" si="310"/>
        <v>114.3</v>
      </c>
      <c r="C3007" s="245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45"/>
    </row>
    <row r="3008" spans="1:21">
      <c r="A3008" s="245" t="s">
        <v>3990</v>
      </c>
      <c r="B3008" s="245">
        <f t="shared" si="310"/>
        <v>114.3</v>
      </c>
      <c r="C3008" s="245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45"/>
    </row>
    <row r="3009" spans="1:21">
      <c r="A3009" s="245" t="s">
        <v>3990</v>
      </c>
      <c r="B3009" s="245">
        <f t="shared" si="310"/>
        <v>114.3</v>
      </c>
      <c r="C3009" s="245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45"/>
    </row>
    <row r="3010" spans="1:21">
      <c r="A3010" s="245" t="s">
        <v>3990</v>
      </c>
      <c r="B3010" s="245">
        <f t="shared" si="310"/>
        <v>114.3</v>
      </c>
      <c r="C3010" s="245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45"/>
    </row>
    <row r="3011" spans="1:21">
      <c r="A3011" s="245" t="s">
        <v>3990</v>
      </c>
      <c r="B3011" s="245">
        <f t="shared" si="310"/>
        <v>114.3</v>
      </c>
      <c r="C3011" s="245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45"/>
    </row>
    <row r="3012" spans="1:21">
      <c r="A3012" s="245" t="s">
        <v>3990</v>
      </c>
      <c r="B3012" s="245">
        <f t="shared" si="310"/>
        <v>114.3</v>
      </c>
      <c r="C3012" s="245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45"/>
    </row>
    <row r="3013" spans="1:21">
      <c r="A3013" s="245" t="s">
        <v>3990</v>
      </c>
      <c r="B3013" s="245">
        <f t="shared" si="310"/>
        <v>114.3</v>
      </c>
      <c r="C3013" s="245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45"/>
    </row>
    <row r="3014" spans="1:21">
      <c r="A3014" s="245" t="s">
        <v>3990</v>
      </c>
      <c r="B3014" s="245">
        <f t="shared" si="310"/>
        <v>114.3</v>
      </c>
      <c r="C3014" s="245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45"/>
    </row>
    <row r="3015" spans="1:21">
      <c r="A3015" s="245" t="s">
        <v>3990</v>
      </c>
      <c r="B3015" s="245">
        <f t="shared" si="310"/>
        <v>114.3</v>
      </c>
      <c r="C3015" s="245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45"/>
    </row>
    <row r="3016" spans="1:21">
      <c r="A3016" s="245" t="s">
        <v>3990</v>
      </c>
      <c r="B3016" s="245">
        <f t="shared" si="310"/>
        <v>114.3</v>
      </c>
      <c r="C3016" s="245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45"/>
    </row>
    <row r="3017" spans="1:21">
      <c r="A3017" s="245" t="s">
        <v>3990</v>
      </c>
      <c r="B3017" s="245">
        <f t="shared" si="310"/>
        <v>114.3</v>
      </c>
      <c r="C3017" s="245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45"/>
    </row>
    <row r="3018" spans="1:21">
      <c r="A3018" s="245" t="s">
        <v>3990</v>
      </c>
      <c r="B3018" s="245">
        <f t="shared" si="310"/>
        <v>114.3</v>
      </c>
      <c r="C3018" s="245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45"/>
    </row>
    <row r="3019" spans="1:21">
      <c r="A3019" s="245" t="s">
        <v>3990</v>
      </c>
      <c r="B3019" s="245">
        <f t="shared" si="310"/>
        <v>114.3</v>
      </c>
      <c r="C3019" s="245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45"/>
    </row>
    <row r="3020" spans="1:21">
      <c r="A3020" s="245" t="s">
        <v>3990</v>
      </c>
      <c r="B3020" s="245">
        <f t="shared" si="310"/>
        <v>114.3</v>
      </c>
      <c r="C3020" s="245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45"/>
    </row>
    <row r="3021" spans="1:21">
      <c r="A3021" s="245" t="s">
        <v>3990</v>
      </c>
      <c r="B3021" s="245">
        <f t="shared" si="310"/>
        <v>114.3</v>
      </c>
      <c r="C3021" s="245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45"/>
    </row>
    <row r="3022" spans="1:21">
      <c r="A3022" s="245" t="s">
        <v>3990</v>
      </c>
      <c r="B3022" s="245">
        <f t="shared" si="310"/>
        <v>114.3</v>
      </c>
      <c r="C3022" s="245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45"/>
    </row>
    <row r="3023" spans="1:21">
      <c r="A3023" s="245" t="s">
        <v>3990</v>
      </c>
      <c r="B3023" s="245">
        <f t="shared" si="310"/>
        <v>114.3</v>
      </c>
      <c r="C3023" s="245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45"/>
    </row>
    <row r="3024" spans="1:21">
      <c r="A3024" s="245" t="s">
        <v>3990</v>
      </c>
      <c r="B3024" s="245">
        <f t="shared" si="310"/>
        <v>114.3</v>
      </c>
      <c r="C3024" s="245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45"/>
    </row>
    <row r="3025" spans="1:21">
      <c r="A3025" s="245" t="s">
        <v>3990</v>
      </c>
      <c r="B3025" s="245">
        <f t="shared" si="310"/>
        <v>114.3</v>
      </c>
      <c r="C3025" s="245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45"/>
    </row>
    <row r="3026" spans="1:21">
      <c r="A3026" s="245" t="s">
        <v>3990</v>
      </c>
      <c r="B3026" s="245">
        <f t="shared" si="310"/>
        <v>114.3</v>
      </c>
      <c r="C3026" s="245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45"/>
    </row>
    <row r="3027" spans="1:21">
      <c r="A3027" s="245" t="s">
        <v>3990</v>
      </c>
      <c r="B3027" s="245">
        <f t="shared" si="310"/>
        <v>114.3</v>
      </c>
      <c r="C3027" s="245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45"/>
    </row>
    <row r="3028" spans="1:21">
      <c r="A3028" s="245" t="s">
        <v>3990</v>
      </c>
      <c r="B3028" s="245">
        <f t="shared" si="310"/>
        <v>114.3</v>
      </c>
      <c r="C3028" s="245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45"/>
    </row>
    <row r="3029" spans="1:21">
      <c r="A3029" s="245" t="s">
        <v>3990</v>
      </c>
      <c r="B3029" s="245">
        <f t="shared" si="310"/>
        <v>114.3</v>
      </c>
      <c r="C3029" s="245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45"/>
    </row>
    <row r="3030" spans="1:21">
      <c r="A3030" s="245" t="s">
        <v>3990</v>
      </c>
      <c r="B3030" s="245">
        <f t="shared" si="310"/>
        <v>114.3</v>
      </c>
      <c r="C3030" s="245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45"/>
    </row>
    <row r="3031" spans="1:21">
      <c r="A3031" s="245" t="s">
        <v>3990</v>
      </c>
      <c r="B3031" s="245">
        <f t="shared" si="310"/>
        <v>114.3</v>
      </c>
      <c r="C3031" s="245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45"/>
    </row>
    <row r="3032" spans="1:21">
      <c r="A3032" s="245" t="s">
        <v>3990</v>
      </c>
      <c r="B3032" s="245">
        <f t="shared" si="310"/>
        <v>114.3</v>
      </c>
      <c r="C3032" s="245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45"/>
    </row>
    <row r="3033" spans="1:21">
      <c r="A3033" s="245" t="s">
        <v>3990</v>
      </c>
      <c r="B3033" s="245">
        <f t="shared" si="310"/>
        <v>115</v>
      </c>
      <c r="C3033" s="245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45"/>
    </row>
    <row r="3034" spans="1:21">
      <c r="A3034" s="245" t="s">
        <v>3990</v>
      </c>
      <c r="B3034" s="245">
        <f t="shared" si="310"/>
        <v>115</v>
      </c>
      <c r="C3034" s="245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45"/>
    </row>
    <row r="3035" spans="1:21">
      <c r="A3035" s="245" t="s">
        <v>3990</v>
      </c>
      <c r="B3035" s="245">
        <f t="shared" si="310"/>
        <v>115</v>
      </c>
      <c r="C3035" s="245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45"/>
    </row>
    <row r="3036" spans="1:21">
      <c r="A3036" s="245" t="s">
        <v>3990</v>
      </c>
      <c r="B3036" s="245">
        <f t="shared" si="310"/>
        <v>115</v>
      </c>
      <c r="C3036" s="245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45"/>
    </row>
    <row r="3037" spans="1:21">
      <c r="A3037" s="245" t="s">
        <v>3990</v>
      </c>
      <c r="B3037" s="245">
        <f t="shared" si="310"/>
        <v>115</v>
      </c>
      <c r="C3037" s="245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45"/>
    </row>
    <row r="3038" spans="1:21">
      <c r="A3038" s="245" t="s">
        <v>3990</v>
      </c>
      <c r="B3038" s="245">
        <f t="shared" si="310"/>
        <v>115</v>
      </c>
      <c r="C3038" s="245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45"/>
    </row>
    <row r="3039" spans="1:21">
      <c r="A3039" s="245" t="s">
        <v>3990</v>
      </c>
      <c r="B3039" s="245">
        <f t="shared" si="310"/>
        <v>115</v>
      </c>
      <c r="C3039" s="245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45"/>
    </row>
    <row r="3040" spans="1:21">
      <c r="A3040" s="245" t="s">
        <v>3990</v>
      </c>
      <c r="B3040" s="245">
        <f t="shared" si="310"/>
        <v>115</v>
      </c>
      <c r="C3040" s="245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45"/>
    </row>
    <row r="3041" spans="1:21">
      <c r="A3041" s="245" t="s">
        <v>3990</v>
      </c>
      <c r="B3041" s="245">
        <f t="shared" si="310"/>
        <v>115</v>
      </c>
      <c r="C3041" s="245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45"/>
    </row>
    <row r="3042" spans="1:21">
      <c r="A3042" s="245" t="s">
        <v>3990</v>
      </c>
      <c r="B3042" s="245">
        <f t="shared" si="310"/>
        <v>115</v>
      </c>
      <c r="C3042" s="245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45"/>
    </row>
    <row r="3043" spans="1:21">
      <c r="A3043" s="245" t="s">
        <v>3990</v>
      </c>
      <c r="B3043" s="245">
        <f t="shared" si="310"/>
        <v>115</v>
      </c>
      <c r="C3043" s="245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45"/>
    </row>
    <row r="3044" spans="1:21">
      <c r="A3044" s="245" t="s">
        <v>3990</v>
      </c>
      <c r="B3044" s="245">
        <f t="shared" si="310"/>
        <v>115</v>
      </c>
      <c r="C3044" s="245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45"/>
    </row>
    <row r="3045" spans="1:21">
      <c r="A3045" s="245" t="s">
        <v>3990</v>
      </c>
      <c r="B3045" s="245">
        <f t="shared" si="310"/>
        <v>115</v>
      </c>
      <c r="C3045" s="245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45"/>
    </row>
    <row r="3046" spans="1:21">
      <c r="A3046" s="245" t="s">
        <v>3990</v>
      </c>
      <c r="B3046" s="245">
        <f t="shared" ref="B3046:B3109" si="316">SPLITME($E3046,0,"*","tube Ø")</f>
        <v>115</v>
      </c>
      <c r="C3046" s="245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45"/>
    </row>
    <row r="3047" spans="1:21">
      <c r="A3047" s="245" t="s">
        <v>3990</v>
      </c>
      <c r="B3047" s="245">
        <f t="shared" si="316"/>
        <v>115</v>
      </c>
      <c r="C3047" s="245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45"/>
    </row>
    <row r="3048" spans="1:21">
      <c r="A3048" s="245" t="s">
        <v>3990</v>
      </c>
      <c r="B3048" s="245">
        <f t="shared" si="316"/>
        <v>118</v>
      </c>
      <c r="C3048" s="245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45"/>
    </row>
    <row r="3049" spans="1:21">
      <c r="A3049" s="245" t="s">
        <v>3990</v>
      </c>
      <c r="B3049" s="245">
        <f t="shared" si="316"/>
        <v>118</v>
      </c>
      <c r="C3049" s="245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45"/>
    </row>
    <row r="3050" spans="1:21">
      <c r="A3050" s="245" t="s">
        <v>3990</v>
      </c>
      <c r="B3050" s="245">
        <f t="shared" si="316"/>
        <v>118</v>
      </c>
      <c r="C3050" s="245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45"/>
    </row>
    <row r="3051" spans="1:21">
      <c r="A3051" s="245" t="s">
        <v>3990</v>
      </c>
      <c r="B3051" s="245">
        <f t="shared" si="316"/>
        <v>118</v>
      </c>
      <c r="C3051" s="245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45"/>
    </row>
    <row r="3052" spans="1:21">
      <c r="A3052" s="245" t="s">
        <v>3990</v>
      </c>
      <c r="B3052" s="245">
        <f t="shared" si="316"/>
        <v>118</v>
      </c>
      <c r="C3052" s="245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45"/>
    </row>
    <row r="3053" spans="1:21">
      <c r="A3053" s="245" t="s">
        <v>3990</v>
      </c>
      <c r="B3053" s="245">
        <f t="shared" si="316"/>
        <v>118</v>
      </c>
      <c r="C3053" s="245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45"/>
    </row>
    <row r="3054" spans="1:21">
      <c r="A3054" s="245" t="s">
        <v>3990</v>
      </c>
      <c r="B3054" s="245">
        <f t="shared" si="316"/>
        <v>120</v>
      </c>
      <c r="C3054" s="245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45"/>
    </row>
    <row r="3055" spans="1:21">
      <c r="A3055" s="245" t="s">
        <v>3990</v>
      </c>
      <c r="B3055" s="245">
        <f t="shared" si="316"/>
        <v>120</v>
      </c>
      <c r="C3055" s="245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45"/>
    </row>
    <row r="3056" spans="1:21">
      <c r="A3056" s="245" t="s">
        <v>3990</v>
      </c>
      <c r="B3056" s="245">
        <f t="shared" si="316"/>
        <v>120</v>
      </c>
      <c r="C3056" s="245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45"/>
    </row>
    <row r="3057" spans="1:21">
      <c r="A3057" s="245" t="s">
        <v>3990</v>
      </c>
      <c r="B3057" s="245">
        <f t="shared" si="316"/>
        <v>120</v>
      </c>
      <c r="C3057" s="245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45"/>
    </row>
    <row r="3058" spans="1:21">
      <c r="A3058" s="245" t="s">
        <v>3990</v>
      </c>
      <c r="B3058" s="245">
        <f t="shared" si="316"/>
        <v>120</v>
      </c>
      <c r="C3058" s="245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45"/>
    </row>
    <row r="3059" spans="1:21">
      <c r="A3059" s="245" t="s">
        <v>3990</v>
      </c>
      <c r="B3059" s="245">
        <f t="shared" si="316"/>
        <v>120</v>
      </c>
      <c r="C3059" s="245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45"/>
    </row>
    <row r="3060" spans="1:21">
      <c r="A3060" s="245" t="s">
        <v>3990</v>
      </c>
      <c r="B3060" s="245">
        <f t="shared" si="316"/>
        <v>120</v>
      </c>
      <c r="C3060" s="245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45"/>
    </row>
    <row r="3061" spans="1:21">
      <c r="A3061" s="245" t="s">
        <v>3990</v>
      </c>
      <c r="B3061" s="245">
        <f t="shared" si="316"/>
        <v>120</v>
      </c>
      <c r="C3061" s="245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45"/>
    </row>
    <row r="3062" spans="1:21">
      <c r="A3062" s="245" t="s">
        <v>3990</v>
      </c>
      <c r="B3062" s="245">
        <f t="shared" si="316"/>
        <v>120</v>
      </c>
      <c r="C3062" s="245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45"/>
    </row>
    <row r="3063" spans="1:21">
      <c r="A3063" s="245" t="s">
        <v>3990</v>
      </c>
      <c r="B3063" s="245">
        <f t="shared" si="316"/>
        <v>120</v>
      </c>
      <c r="C3063" s="245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45"/>
    </row>
    <row r="3064" spans="1:21">
      <c r="A3064" s="245" t="s">
        <v>3990</v>
      </c>
      <c r="B3064" s="245">
        <f t="shared" si="316"/>
        <v>120</v>
      </c>
      <c r="C3064" s="245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45"/>
    </row>
    <row r="3065" spans="1:21">
      <c r="A3065" s="245" t="s">
        <v>3990</v>
      </c>
      <c r="B3065" s="245">
        <f t="shared" si="316"/>
        <v>120</v>
      </c>
      <c r="C3065" s="245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45"/>
    </row>
    <row r="3066" spans="1:21">
      <c r="A3066" s="245" t="s">
        <v>3990</v>
      </c>
      <c r="B3066" s="245">
        <f t="shared" si="316"/>
        <v>120</v>
      </c>
      <c r="C3066" s="245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45"/>
    </row>
    <row r="3067" spans="1:21">
      <c r="A3067" s="245" t="s">
        <v>3990</v>
      </c>
      <c r="B3067" s="245">
        <f t="shared" si="316"/>
        <v>120</v>
      </c>
      <c r="C3067" s="245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45"/>
    </row>
    <row r="3068" spans="1:21">
      <c r="A3068" s="245" t="s">
        <v>3990</v>
      </c>
      <c r="B3068" s="245">
        <f t="shared" si="316"/>
        <v>120</v>
      </c>
      <c r="C3068" s="245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45"/>
    </row>
    <row r="3069" spans="1:21">
      <c r="A3069" s="245" t="s">
        <v>3990</v>
      </c>
      <c r="B3069" s="245">
        <f t="shared" si="316"/>
        <v>120</v>
      </c>
      <c r="C3069" s="245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45"/>
    </row>
    <row r="3070" spans="1:21">
      <c r="A3070" s="245" t="s">
        <v>3990</v>
      </c>
      <c r="B3070" s="245">
        <f t="shared" si="316"/>
        <v>120</v>
      </c>
      <c r="C3070" s="245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45"/>
    </row>
    <row r="3071" spans="1:21">
      <c r="A3071" s="245" t="s">
        <v>3990</v>
      </c>
      <c r="B3071" s="245">
        <f t="shared" si="316"/>
        <v>120</v>
      </c>
      <c r="C3071" s="245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45"/>
    </row>
    <row r="3072" spans="1:21">
      <c r="A3072" s="245" t="s">
        <v>3990</v>
      </c>
      <c r="B3072" s="245">
        <f t="shared" si="316"/>
        <v>125</v>
      </c>
      <c r="C3072" s="245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45"/>
    </row>
    <row r="3073" spans="1:21">
      <c r="A3073" s="245" t="s">
        <v>3990</v>
      </c>
      <c r="B3073" s="245">
        <f t="shared" si="316"/>
        <v>125</v>
      </c>
      <c r="C3073" s="245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45"/>
    </row>
    <row r="3074" spans="1:21">
      <c r="A3074" s="245" t="s">
        <v>3990</v>
      </c>
      <c r="B3074" s="245">
        <f t="shared" si="316"/>
        <v>125</v>
      </c>
      <c r="C3074" s="245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45"/>
    </row>
    <row r="3075" spans="1:21">
      <c r="A3075" s="245" t="s">
        <v>3990</v>
      </c>
      <c r="B3075" s="245">
        <f t="shared" si="316"/>
        <v>125</v>
      </c>
      <c r="C3075" s="245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45"/>
    </row>
    <row r="3076" spans="1:21">
      <c r="A3076" s="245" t="s">
        <v>3990</v>
      </c>
      <c r="B3076" s="245">
        <f t="shared" si="316"/>
        <v>125</v>
      </c>
      <c r="C3076" s="245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45"/>
    </row>
    <row r="3077" spans="1:21">
      <c r="A3077" s="245" t="s">
        <v>3990</v>
      </c>
      <c r="B3077" s="245">
        <f t="shared" si="316"/>
        <v>125</v>
      </c>
      <c r="C3077" s="245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45"/>
    </row>
    <row r="3078" spans="1:21">
      <c r="A3078" s="245" t="s">
        <v>3990</v>
      </c>
      <c r="B3078" s="245">
        <f t="shared" si="316"/>
        <v>125</v>
      </c>
      <c r="C3078" s="245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45"/>
    </row>
    <row r="3079" spans="1:21">
      <c r="A3079" s="245" t="s">
        <v>3990</v>
      </c>
      <c r="B3079" s="245">
        <f t="shared" si="316"/>
        <v>125</v>
      </c>
      <c r="C3079" s="245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45"/>
    </row>
    <row r="3080" spans="1:21">
      <c r="A3080" s="245" t="s">
        <v>3990</v>
      </c>
      <c r="B3080" s="245">
        <f t="shared" si="316"/>
        <v>125</v>
      </c>
      <c r="C3080" s="245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45"/>
    </row>
    <row r="3081" spans="1:21">
      <c r="A3081" s="245" t="s">
        <v>3990</v>
      </c>
      <c r="B3081" s="245">
        <f t="shared" si="316"/>
        <v>125</v>
      </c>
      <c r="C3081" s="245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45"/>
    </row>
    <row r="3082" spans="1:21">
      <c r="A3082" s="245" t="s">
        <v>3990</v>
      </c>
      <c r="B3082" s="245">
        <f t="shared" si="316"/>
        <v>125</v>
      </c>
      <c r="C3082" s="245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45"/>
    </row>
    <row r="3083" spans="1:21">
      <c r="A3083" s="245" t="s">
        <v>3990</v>
      </c>
      <c r="B3083" s="245">
        <f t="shared" si="316"/>
        <v>125</v>
      </c>
      <c r="C3083" s="245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45"/>
    </row>
    <row r="3084" spans="1:21">
      <c r="A3084" s="245" t="s">
        <v>3990</v>
      </c>
      <c r="B3084" s="245">
        <f t="shared" si="316"/>
        <v>125</v>
      </c>
      <c r="C3084" s="245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45"/>
    </row>
    <row r="3085" spans="1:21">
      <c r="A3085" s="245" t="s">
        <v>3990</v>
      </c>
      <c r="B3085" s="245">
        <f t="shared" si="316"/>
        <v>125</v>
      </c>
      <c r="C3085" s="245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45"/>
    </row>
    <row r="3086" spans="1:21">
      <c r="A3086" s="245" t="s">
        <v>3990</v>
      </c>
      <c r="B3086" s="245">
        <f t="shared" si="316"/>
        <v>125</v>
      </c>
      <c r="C3086" s="245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45"/>
    </row>
    <row r="3087" spans="1:21">
      <c r="A3087" s="245" t="s">
        <v>3990</v>
      </c>
      <c r="B3087" s="245">
        <f t="shared" si="316"/>
        <v>125</v>
      </c>
      <c r="C3087" s="245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45"/>
    </row>
    <row r="3088" spans="1:21">
      <c r="A3088" s="245" t="s">
        <v>3990</v>
      </c>
      <c r="B3088" s="245">
        <f t="shared" si="316"/>
        <v>125</v>
      </c>
      <c r="C3088" s="245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45"/>
    </row>
    <row r="3089" spans="1:21">
      <c r="A3089" s="245" t="s">
        <v>3990</v>
      </c>
      <c r="B3089" s="245">
        <f t="shared" si="316"/>
        <v>127</v>
      </c>
      <c r="C3089" s="245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45"/>
    </row>
    <row r="3090" spans="1:21">
      <c r="A3090" s="245" t="s">
        <v>3990</v>
      </c>
      <c r="B3090" s="245">
        <f t="shared" si="316"/>
        <v>127</v>
      </c>
      <c r="C3090" s="245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45"/>
    </row>
    <row r="3091" spans="1:21">
      <c r="A3091" s="245" t="s">
        <v>3990</v>
      </c>
      <c r="B3091" s="245">
        <f t="shared" si="316"/>
        <v>127</v>
      </c>
      <c r="C3091" s="245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45"/>
    </row>
    <row r="3092" spans="1:21">
      <c r="A3092" s="245" t="s">
        <v>3990</v>
      </c>
      <c r="B3092" s="245">
        <f t="shared" si="316"/>
        <v>127</v>
      </c>
      <c r="C3092" s="245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45"/>
    </row>
    <row r="3093" spans="1:21">
      <c r="A3093" s="245" t="s">
        <v>3990</v>
      </c>
      <c r="B3093" s="245">
        <f t="shared" si="316"/>
        <v>127</v>
      </c>
      <c r="C3093" s="245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45"/>
    </row>
    <row r="3094" spans="1:21">
      <c r="A3094" s="245" t="s">
        <v>3990</v>
      </c>
      <c r="B3094" s="245">
        <f t="shared" si="316"/>
        <v>127</v>
      </c>
      <c r="C3094" s="245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45"/>
    </row>
    <row r="3095" spans="1:21">
      <c r="A3095" s="245" t="s">
        <v>3990</v>
      </c>
      <c r="B3095" s="245">
        <f t="shared" si="316"/>
        <v>127</v>
      </c>
      <c r="C3095" s="245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45"/>
    </row>
    <row r="3096" spans="1:21">
      <c r="A3096" s="245" t="s">
        <v>3990</v>
      </c>
      <c r="B3096" s="245">
        <f t="shared" si="316"/>
        <v>127</v>
      </c>
      <c r="C3096" s="245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45"/>
    </row>
    <row r="3097" spans="1:21">
      <c r="A3097" s="245" t="s">
        <v>3990</v>
      </c>
      <c r="B3097" s="245">
        <f t="shared" si="316"/>
        <v>127</v>
      </c>
      <c r="C3097" s="245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45"/>
    </row>
    <row r="3098" spans="1:21">
      <c r="A3098" s="245" t="s">
        <v>3990</v>
      </c>
      <c r="B3098" s="245">
        <f t="shared" si="316"/>
        <v>127</v>
      </c>
      <c r="C3098" s="245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45"/>
    </row>
    <row r="3099" spans="1:21">
      <c r="A3099" s="245" t="s">
        <v>3990</v>
      </c>
      <c r="B3099" s="245">
        <f t="shared" si="316"/>
        <v>127</v>
      </c>
      <c r="C3099" s="245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45"/>
    </row>
    <row r="3100" spans="1:21">
      <c r="A3100" s="245" t="s">
        <v>3990</v>
      </c>
      <c r="B3100" s="245">
        <f t="shared" si="316"/>
        <v>127</v>
      </c>
      <c r="C3100" s="245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45"/>
    </row>
    <row r="3101" spans="1:21">
      <c r="A3101" s="245" t="s">
        <v>3990</v>
      </c>
      <c r="B3101" s="245">
        <f t="shared" si="316"/>
        <v>127</v>
      </c>
      <c r="C3101" s="245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45"/>
    </row>
    <row r="3102" spans="1:21">
      <c r="A3102" s="245" t="s">
        <v>3990</v>
      </c>
      <c r="B3102" s="245">
        <f t="shared" si="316"/>
        <v>127</v>
      </c>
      <c r="C3102" s="245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45"/>
    </row>
    <row r="3103" spans="1:21">
      <c r="A3103" s="245" t="s">
        <v>3990</v>
      </c>
      <c r="B3103" s="245">
        <f t="shared" si="316"/>
        <v>127</v>
      </c>
      <c r="C3103" s="245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45"/>
    </row>
    <row r="3104" spans="1:21">
      <c r="A3104" s="245" t="s">
        <v>3990</v>
      </c>
      <c r="B3104" s="245">
        <f t="shared" si="316"/>
        <v>127</v>
      </c>
      <c r="C3104" s="245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45"/>
    </row>
    <row r="3105" spans="1:21">
      <c r="A3105" s="245" t="s">
        <v>3990</v>
      </c>
      <c r="B3105" s="245">
        <f t="shared" si="316"/>
        <v>127</v>
      </c>
      <c r="C3105" s="245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45"/>
    </row>
    <row r="3106" spans="1:21">
      <c r="A3106" s="245" t="s">
        <v>3990</v>
      </c>
      <c r="B3106" s="245">
        <f t="shared" si="316"/>
        <v>127</v>
      </c>
      <c r="C3106" s="245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45"/>
    </row>
    <row r="3107" spans="1:21">
      <c r="A3107" s="245" t="s">
        <v>3990</v>
      </c>
      <c r="B3107" s="245">
        <f t="shared" si="316"/>
        <v>127</v>
      </c>
      <c r="C3107" s="245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45"/>
    </row>
    <row r="3108" spans="1:21">
      <c r="A3108" s="245" t="s">
        <v>3990</v>
      </c>
      <c r="B3108" s="245">
        <f t="shared" si="316"/>
        <v>127</v>
      </c>
      <c r="C3108" s="245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45"/>
    </row>
    <row r="3109" spans="1:21">
      <c r="A3109" s="245" t="s">
        <v>3990</v>
      </c>
      <c r="B3109" s="245">
        <f t="shared" si="316"/>
        <v>127</v>
      </c>
      <c r="C3109" s="245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45"/>
    </row>
    <row r="3110" spans="1:21">
      <c r="A3110" s="245" t="s">
        <v>3990</v>
      </c>
      <c r="B3110" s="245">
        <f t="shared" ref="B3110:B3173" si="322">SPLITME($E3110,0,"*","tube Ø")</f>
        <v>127</v>
      </c>
      <c r="C3110" s="245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45"/>
    </row>
    <row r="3111" spans="1:21">
      <c r="A3111" s="245" t="s">
        <v>3990</v>
      </c>
      <c r="B3111" s="245">
        <f t="shared" si="322"/>
        <v>130</v>
      </c>
      <c r="C3111" s="245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45"/>
    </row>
    <row r="3112" spans="1:21">
      <c r="A3112" s="245" t="s">
        <v>3990</v>
      </c>
      <c r="B3112" s="245">
        <f t="shared" si="322"/>
        <v>130</v>
      </c>
      <c r="C3112" s="245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45"/>
    </row>
    <row r="3113" spans="1:21">
      <c r="A3113" s="245" t="s">
        <v>3990</v>
      </c>
      <c r="B3113" s="245">
        <f t="shared" si="322"/>
        <v>130</v>
      </c>
      <c r="C3113" s="245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45"/>
    </row>
    <row r="3114" spans="1:21">
      <c r="A3114" s="245" t="s">
        <v>3990</v>
      </c>
      <c r="B3114" s="245">
        <f t="shared" si="322"/>
        <v>130</v>
      </c>
      <c r="C3114" s="245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45"/>
    </row>
    <row r="3115" spans="1:21">
      <c r="A3115" s="245" t="s">
        <v>3990</v>
      </c>
      <c r="B3115" s="245">
        <f t="shared" si="322"/>
        <v>130</v>
      </c>
      <c r="C3115" s="245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45"/>
    </row>
    <row r="3116" spans="1:21">
      <c r="A3116" s="245" t="s">
        <v>3990</v>
      </c>
      <c r="B3116" s="245">
        <f t="shared" si="322"/>
        <v>130</v>
      </c>
      <c r="C3116" s="245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45"/>
    </row>
    <row r="3117" spans="1:21">
      <c r="A3117" s="245" t="s">
        <v>3990</v>
      </c>
      <c r="B3117" s="245">
        <f t="shared" si="322"/>
        <v>130</v>
      </c>
      <c r="C3117" s="245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45"/>
    </row>
    <row r="3118" spans="1:21">
      <c r="A3118" s="245" t="s">
        <v>3990</v>
      </c>
      <c r="B3118" s="245">
        <f t="shared" si="322"/>
        <v>130</v>
      </c>
      <c r="C3118" s="245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45"/>
    </row>
    <row r="3119" spans="1:21">
      <c r="A3119" s="245" t="s">
        <v>3990</v>
      </c>
      <c r="B3119" s="245">
        <f t="shared" si="322"/>
        <v>130</v>
      </c>
      <c r="C3119" s="245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45"/>
    </row>
    <row r="3120" spans="1:21">
      <c r="A3120" s="245" t="s">
        <v>3990</v>
      </c>
      <c r="B3120" s="245">
        <f t="shared" si="322"/>
        <v>130</v>
      </c>
      <c r="C3120" s="245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45"/>
    </row>
    <row r="3121" spans="1:21">
      <c r="A3121" s="245" t="s">
        <v>3990</v>
      </c>
      <c r="B3121" s="245">
        <f t="shared" si="322"/>
        <v>130</v>
      </c>
      <c r="C3121" s="245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45"/>
    </row>
    <row r="3122" spans="1:21">
      <c r="A3122" s="245" t="s">
        <v>3990</v>
      </c>
      <c r="B3122" s="245">
        <f t="shared" si="322"/>
        <v>132</v>
      </c>
      <c r="C3122" s="245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45"/>
    </row>
    <row r="3123" spans="1:21">
      <c r="A3123" s="245" t="s">
        <v>3990</v>
      </c>
      <c r="B3123" s="245">
        <f t="shared" si="322"/>
        <v>132</v>
      </c>
      <c r="C3123" s="245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45"/>
    </row>
    <row r="3124" spans="1:21">
      <c r="A3124" s="245" t="s">
        <v>3990</v>
      </c>
      <c r="B3124" s="245">
        <f t="shared" si="322"/>
        <v>132</v>
      </c>
      <c r="C3124" s="245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45"/>
    </row>
    <row r="3125" spans="1:21">
      <c r="A3125" s="245" t="s">
        <v>3990</v>
      </c>
      <c r="B3125" s="245">
        <f t="shared" si="322"/>
        <v>132</v>
      </c>
      <c r="C3125" s="245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45"/>
    </row>
    <row r="3126" spans="1:21">
      <c r="A3126" s="245" t="s">
        <v>3990</v>
      </c>
      <c r="B3126" s="245">
        <f t="shared" si="322"/>
        <v>132</v>
      </c>
      <c r="C3126" s="245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45"/>
    </row>
    <row r="3127" spans="1:21">
      <c r="A3127" s="245" t="s">
        <v>3990</v>
      </c>
      <c r="B3127" s="245">
        <f t="shared" si="322"/>
        <v>132</v>
      </c>
      <c r="C3127" s="245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45"/>
    </row>
    <row r="3128" spans="1:21">
      <c r="A3128" s="245" t="s">
        <v>3990</v>
      </c>
      <c r="B3128" s="245">
        <f t="shared" si="322"/>
        <v>132</v>
      </c>
      <c r="C3128" s="245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45"/>
    </row>
    <row r="3129" spans="1:21">
      <c r="A3129" s="245" t="s">
        <v>3990</v>
      </c>
      <c r="B3129" s="245">
        <f t="shared" si="322"/>
        <v>133</v>
      </c>
      <c r="C3129" s="245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45"/>
    </row>
    <row r="3130" spans="1:21">
      <c r="A3130" s="245" t="s">
        <v>3990</v>
      </c>
      <c r="B3130" s="245">
        <f t="shared" si="322"/>
        <v>133</v>
      </c>
      <c r="C3130" s="245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45"/>
    </row>
    <row r="3131" spans="1:21">
      <c r="A3131" s="245" t="s">
        <v>3990</v>
      </c>
      <c r="B3131" s="245">
        <f t="shared" si="322"/>
        <v>133</v>
      </c>
      <c r="C3131" s="245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45"/>
    </row>
    <row r="3132" spans="1:21">
      <c r="A3132" s="245" t="s">
        <v>3990</v>
      </c>
      <c r="B3132" s="245">
        <f t="shared" si="322"/>
        <v>133</v>
      </c>
      <c r="C3132" s="245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45"/>
    </row>
    <row r="3133" spans="1:21">
      <c r="A3133" s="245" t="s">
        <v>3990</v>
      </c>
      <c r="B3133" s="245">
        <f t="shared" si="322"/>
        <v>133</v>
      </c>
      <c r="C3133" s="245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45"/>
    </row>
    <row r="3134" spans="1:21">
      <c r="A3134" s="245" t="s">
        <v>3990</v>
      </c>
      <c r="B3134" s="245">
        <f t="shared" si="322"/>
        <v>133</v>
      </c>
      <c r="C3134" s="245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45"/>
    </row>
    <row r="3135" spans="1:21">
      <c r="A3135" s="245" t="s">
        <v>3990</v>
      </c>
      <c r="B3135" s="245">
        <f t="shared" si="322"/>
        <v>133</v>
      </c>
      <c r="C3135" s="245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45"/>
    </row>
    <row r="3136" spans="1:21">
      <c r="A3136" s="245" t="s">
        <v>3990</v>
      </c>
      <c r="B3136" s="245">
        <f t="shared" si="322"/>
        <v>133</v>
      </c>
      <c r="C3136" s="245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45"/>
    </row>
    <row r="3137" spans="1:21">
      <c r="A3137" s="245" t="s">
        <v>3990</v>
      </c>
      <c r="B3137" s="245">
        <f t="shared" si="322"/>
        <v>133</v>
      </c>
      <c r="C3137" s="245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45"/>
    </row>
    <row r="3138" spans="1:21">
      <c r="A3138" s="245" t="s">
        <v>3990</v>
      </c>
      <c r="B3138" s="245">
        <f t="shared" si="322"/>
        <v>133</v>
      </c>
      <c r="C3138" s="245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45"/>
    </row>
    <row r="3139" spans="1:21">
      <c r="A3139" s="245" t="s">
        <v>3990</v>
      </c>
      <c r="B3139" s="245">
        <f t="shared" si="322"/>
        <v>133</v>
      </c>
      <c r="C3139" s="245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45"/>
    </row>
    <row r="3140" spans="1:21">
      <c r="A3140" s="245" t="s">
        <v>3990</v>
      </c>
      <c r="B3140" s="245">
        <f t="shared" si="322"/>
        <v>133</v>
      </c>
      <c r="C3140" s="245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45"/>
    </row>
    <row r="3141" spans="1:21">
      <c r="A3141" s="245" t="s">
        <v>3990</v>
      </c>
      <c r="B3141" s="245">
        <f t="shared" si="322"/>
        <v>133</v>
      </c>
      <c r="C3141" s="245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45"/>
    </row>
    <row r="3142" spans="1:21">
      <c r="A3142" s="245" t="s">
        <v>3990</v>
      </c>
      <c r="B3142" s="245">
        <f t="shared" si="322"/>
        <v>133</v>
      </c>
      <c r="C3142" s="245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45"/>
    </row>
    <row r="3143" spans="1:21">
      <c r="A3143" s="245" t="s">
        <v>3990</v>
      </c>
      <c r="B3143" s="245">
        <f t="shared" si="322"/>
        <v>133</v>
      </c>
      <c r="C3143" s="245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45"/>
    </row>
    <row r="3144" spans="1:21">
      <c r="A3144" s="245" t="s">
        <v>3990</v>
      </c>
      <c r="B3144" s="245">
        <f t="shared" si="322"/>
        <v>133</v>
      </c>
      <c r="C3144" s="245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45"/>
    </row>
    <row r="3145" spans="1:21">
      <c r="A3145" s="245" t="s">
        <v>3990</v>
      </c>
      <c r="B3145" s="245">
        <f t="shared" si="322"/>
        <v>133</v>
      </c>
      <c r="C3145" s="245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45"/>
    </row>
    <row r="3146" spans="1:21">
      <c r="A3146" s="245" t="s">
        <v>3990</v>
      </c>
      <c r="B3146" s="245">
        <f t="shared" si="322"/>
        <v>133</v>
      </c>
      <c r="C3146" s="245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45"/>
    </row>
    <row r="3147" spans="1:21">
      <c r="A3147" s="245" t="s">
        <v>3990</v>
      </c>
      <c r="B3147" s="245">
        <f t="shared" si="322"/>
        <v>135</v>
      </c>
      <c r="C3147" s="245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45"/>
    </row>
    <row r="3148" spans="1:21">
      <c r="A3148" s="245" t="s">
        <v>3990</v>
      </c>
      <c r="B3148" s="245">
        <f t="shared" si="322"/>
        <v>135</v>
      </c>
      <c r="C3148" s="245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45"/>
    </row>
    <row r="3149" spans="1:21">
      <c r="A3149" s="245" t="s">
        <v>3990</v>
      </c>
      <c r="B3149" s="245">
        <f t="shared" si="322"/>
        <v>135</v>
      </c>
      <c r="C3149" s="245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45"/>
    </row>
    <row r="3150" spans="1:21">
      <c r="A3150" s="245" t="s">
        <v>3990</v>
      </c>
      <c r="B3150" s="245">
        <f t="shared" si="322"/>
        <v>135</v>
      </c>
      <c r="C3150" s="245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45"/>
    </row>
    <row r="3151" spans="1:21">
      <c r="A3151" s="245" t="s">
        <v>3990</v>
      </c>
      <c r="B3151" s="245">
        <f t="shared" si="322"/>
        <v>135</v>
      </c>
      <c r="C3151" s="245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45"/>
    </row>
    <row r="3152" spans="1:21">
      <c r="A3152" s="245" t="s">
        <v>3990</v>
      </c>
      <c r="B3152" s="245">
        <f t="shared" si="322"/>
        <v>135</v>
      </c>
      <c r="C3152" s="245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45"/>
    </row>
    <row r="3153" spans="1:21">
      <c r="A3153" s="245" t="s">
        <v>3990</v>
      </c>
      <c r="B3153" s="245">
        <f t="shared" si="322"/>
        <v>135</v>
      </c>
      <c r="C3153" s="245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45"/>
    </row>
    <row r="3154" spans="1:21">
      <c r="A3154" s="245" t="s">
        <v>3990</v>
      </c>
      <c r="B3154" s="245">
        <f t="shared" si="322"/>
        <v>135</v>
      </c>
      <c r="C3154" s="245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45"/>
    </row>
    <row r="3155" spans="1:21">
      <c r="A3155" s="245" t="s">
        <v>3990</v>
      </c>
      <c r="B3155" s="245">
        <f t="shared" si="322"/>
        <v>135</v>
      </c>
      <c r="C3155" s="245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45"/>
    </row>
    <row r="3156" spans="1:21">
      <c r="A3156" s="245" t="s">
        <v>3990</v>
      </c>
      <c r="B3156" s="245">
        <f t="shared" si="322"/>
        <v>139.69999999999999</v>
      </c>
      <c r="C3156" s="245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45"/>
    </row>
    <row r="3157" spans="1:21">
      <c r="A3157" s="245" t="s">
        <v>3990</v>
      </c>
      <c r="B3157" s="245">
        <f t="shared" si="322"/>
        <v>139.69999999999999</v>
      </c>
      <c r="C3157" s="245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45"/>
    </row>
    <row r="3158" spans="1:21">
      <c r="A3158" s="245" t="s">
        <v>3990</v>
      </c>
      <c r="B3158" s="245">
        <f t="shared" si="322"/>
        <v>139.69999999999999</v>
      </c>
      <c r="C3158" s="245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45"/>
    </row>
    <row r="3159" spans="1:21">
      <c r="A3159" s="245" t="s">
        <v>3990</v>
      </c>
      <c r="B3159" s="245">
        <f t="shared" si="322"/>
        <v>139.69999999999999</v>
      </c>
      <c r="C3159" s="245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45"/>
    </row>
    <row r="3160" spans="1:21">
      <c r="A3160" s="245" t="s">
        <v>3990</v>
      </c>
      <c r="B3160" s="245">
        <f t="shared" si="322"/>
        <v>139.69999999999999</v>
      </c>
      <c r="C3160" s="245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45"/>
    </row>
    <row r="3161" spans="1:21">
      <c r="A3161" s="245" t="s">
        <v>3990</v>
      </c>
      <c r="B3161" s="245">
        <f t="shared" si="322"/>
        <v>139.69999999999999</v>
      </c>
      <c r="C3161" s="245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45"/>
    </row>
    <row r="3162" spans="1:21">
      <c r="A3162" s="245" t="s">
        <v>3990</v>
      </c>
      <c r="B3162" s="245">
        <f t="shared" si="322"/>
        <v>139.69999999999999</v>
      </c>
      <c r="C3162" s="245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45"/>
    </row>
    <row r="3163" spans="1:21">
      <c r="A3163" s="245" t="s">
        <v>3990</v>
      </c>
      <c r="B3163" s="245">
        <f t="shared" si="322"/>
        <v>139.69999999999999</v>
      </c>
      <c r="C3163" s="245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45"/>
    </row>
    <row r="3164" spans="1:21">
      <c r="A3164" s="245" t="s">
        <v>3990</v>
      </c>
      <c r="B3164" s="245">
        <f t="shared" si="322"/>
        <v>139.69999999999999</v>
      </c>
      <c r="C3164" s="245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45"/>
    </row>
    <row r="3165" spans="1:21">
      <c r="A3165" s="245" t="s">
        <v>3990</v>
      </c>
      <c r="B3165" s="245">
        <f t="shared" si="322"/>
        <v>139.69999999999999</v>
      </c>
      <c r="C3165" s="245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45"/>
    </row>
    <row r="3166" spans="1:21">
      <c r="A3166" s="245" t="s">
        <v>3990</v>
      </c>
      <c r="B3166" s="245">
        <f t="shared" si="322"/>
        <v>139.69999999999999</v>
      </c>
      <c r="C3166" s="245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45"/>
    </row>
    <row r="3167" spans="1:21">
      <c r="A3167" s="245" t="s">
        <v>3990</v>
      </c>
      <c r="B3167" s="245">
        <f t="shared" si="322"/>
        <v>139.69999999999999</v>
      </c>
      <c r="C3167" s="245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45"/>
    </row>
    <row r="3168" spans="1:21">
      <c r="A3168" s="245" t="s">
        <v>3990</v>
      </c>
      <c r="B3168" s="245">
        <f t="shared" si="322"/>
        <v>139.69999999999999</v>
      </c>
      <c r="C3168" s="245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45"/>
    </row>
    <row r="3169" spans="1:21">
      <c r="A3169" s="245" t="s">
        <v>3990</v>
      </c>
      <c r="B3169" s="245">
        <f t="shared" si="322"/>
        <v>139.69999999999999</v>
      </c>
      <c r="C3169" s="245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45"/>
    </row>
    <row r="3170" spans="1:21">
      <c r="A3170" s="245" t="s">
        <v>3990</v>
      </c>
      <c r="B3170" s="245">
        <f t="shared" si="322"/>
        <v>139.69999999999999</v>
      </c>
      <c r="C3170" s="245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45"/>
    </row>
    <row r="3171" spans="1:21">
      <c r="A3171" s="245" t="s">
        <v>3990</v>
      </c>
      <c r="B3171" s="245">
        <f t="shared" si="322"/>
        <v>139.69999999999999</v>
      </c>
      <c r="C3171" s="245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45"/>
    </row>
    <row r="3172" spans="1:21">
      <c r="A3172" s="245" t="s">
        <v>3990</v>
      </c>
      <c r="B3172" s="245">
        <f t="shared" si="322"/>
        <v>139.69999999999999</v>
      </c>
      <c r="C3172" s="245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45"/>
    </row>
    <row r="3173" spans="1:21">
      <c r="A3173" s="245" t="s">
        <v>3990</v>
      </c>
      <c r="B3173" s="245">
        <f t="shared" si="322"/>
        <v>139.69999999999999</v>
      </c>
      <c r="C3173" s="245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45"/>
    </row>
    <row r="3174" spans="1:21">
      <c r="A3174" s="245" t="s">
        <v>3990</v>
      </c>
      <c r="B3174" s="245">
        <f t="shared" ref="B3174:B3237" si="328">SPLITME($E3174,0,"*","tube Ø")</f>
        <v>140</v>
      </c>
      <c r="C3174" s="245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45"/>
    </row>
    <row r="3175" spans="1:21">
      <c r="A3175" s="245" t="s">
        <v>3990</v>
      </c>
      <c r="B3175" s="245">
        <f t="shared" si="328"/>
        <v>140</v>
      </c>
      <c r="C3175" s="245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45"/>
    </row>
    <row r="3176" spans="1:21">
      <c r="A3176" s="245" t="s">
        <v>3990</v>
      </c>
      <c r="B3176" s="245">
        <f t="shared" si="328"/>
        <v>140</v>
      </c>
      <c r="C3176" s="245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45"/>
    </row>
    <row r="3177" spans="1:21">
      <c r="A3177" s="245" t="s">
        <v>3990</v>
      </c>
      <c r="B3177" s="245">
        <f t="shared" si="328"/>
        <v>140</v>
      </c>
      <c r="C3177" s="245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45"/>
    </row>
    <row r="3178" spans="1:21">
      <c r="A3178" s="245" t="s">
        <v>3990</v>
      </c>
      <c r="B3178" s="245">
        <f t="shared" si="328"/>
        <v>140</v>
      </c>
      <c r="C3178" s="245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45"/>
    </row>
    <row r="3179" spans="1:21">
      <c r="A3179" s="245" t="s">
        <v>3990</v>
      </c>
      <c r="B3179" s="245">
        <f t="shared" si="328"/>
        <v>140</v>
      </c>
      <c r="C3179" s="245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45"/>
    </row>
    <row r="3180" spans="1:21">
      <c r="A3180" s="245" t="s">
        <v>3990</v>
      </c>
      <c r="B3180" s="245">
        <f t="shared" si="328"/>
        <v>140</v>
      </c>
      <c r="C3180" s="245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45"/>
    </row>
    <row r="3181" spans="1:21">
      <c r="A3181" s="245" t="s">
        <v>3990</v>
      </c>
      <c r="B3181" s="245">
        <f t="shared" si="328"/>
        <v>140</v>
      </c>
      <c r="C3181" s="245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45"/>
    </row>
    <row r="3182" spans="1:21">
      <c r="A3182" s="245" t="s">
        <v>3990</v>
      </c>
      <c r="B3182" s="245">
        <f t="shared" si="328"/>
        <v>140</v>
      </c>
      <c r="C3182" s="245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45"/>
    </row>
    <row r="3183" spans="1:21">
      <c r="A3183" s="245" t="s">
        <v>3990</v>
      </c>
      <c r="B3183" s="245">
        <f t="shared" si="328"/>
        <v>140</v>
      </c>
      <c r="C3183" s="245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45"/>
    </row>
    <row r="3184" spans="1:21">
      <c r="A3184" s="245" t="s">
        <v>3990</v>
      </c>
      <c r="B3184" s="245">
        <f t="shared" si="328"/>
        <v>140</v>
      </c>
      <c r="C3184" s="245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45"/>
    </row>
    <row r="3185" spans="1:21">
      <c r="A3185" s="245" t="s">
        <v>3990</v>
      </c>
      <c r="B3185" s="245">
        <f t="shared" si="328"/>
        <v>140</v>
      </c>
      <c r="C3185" s="245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45"/>
    </row>
    <row r="3186" spans="1:21">
      <c r="A3186" s="245" t="s">
        <v>3990</v>
      </c>
      <c r="B3186" s="245">
        <f t="shared" si="328"/>
        <v>140</v>
      </c>
      <c r="C3186" s="245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45"/>
    </row>
    <row r="3187" spans="1:21">
      <c r="A3187" s="245" t="s">
        <v>3990</v>
      </c>
      <c r="B3187" s="245">
        <f t="shared" si="328"/>
        <v>140</v>
      </c>
      <c r="C3187" s="245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45"/>
    </row>
    <row r="3188" spans="1:21">
      <c r="A3188" s="245" t="s">
        <v>3990</v>
      </c>
      <c r="B3188" s="245">
        <f t="shared" si="328"/>
        <v>140</v>
      </c>
      <c r="C3188" s="245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45"/>
    </row>
    <row r="3189" spans="1:21">
      <c r="A3189" s="245" t="s">
        <v>3990</v>
      </c>
      <c r="B3189" s="245">
        <f t="shared" si="328"/>
        <v>140</v>
      </c>
      <c r="C3189" s="245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45"/>
    </row>
    <row r="3190" spans="1:21">
      <c r="A3190" s="245" t="s">
        <v>3990</v>
      </c>
      <c r="B3190" s="245">
        <f t="shared" si="328"/>
        <v>140</v>
      </c>
      <c r="C3190" s="245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45"/>
    </row>
    <row r="3191" spans="1:21">
      <c r="A3191" s="245" t="s">
        <v>3990</v>
      </c>
      <c r="B3191" s="245">
        <f t="shared" si="328"/>
        <v>140</v>
      </c>
      <c r="C3191" s="245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45"/>
    </row>
    <row r="3192" spans="1:21">
      <c r="A3192" s="245" t="s">
        <v>3990</v>
      </c>
      <c r="B3192" s="245">
        <f t="shared" si="328"/>
        <v>140</v>
      </c>
      <c r="C3192" s="245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45"/>
    </row>
    <row r="3193" spans="1:21">
      <c r="A3193" s="245" t="s">
        <v>3990</v>
      </c>
      <c r="B3193" s="245">
        <f t="shared" si="328"/>
        <v>140</v>
      </c>
      <c r="C3193" s="245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45"/>
    </row>
    <row r="3194" spans="1:21">
      <c r="A3194" s="245" t="s">
        <v>3990</v>
      </c>
      <c r="B3194" s="245">
        <f t="shared" si="328"/>
        <v>141.30000000000001</v>
      </c>
      <c r="C3194" s="245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45"/>
    </row>
    <row r="3195" spans="1:21">
      <c r="A3195" s="245" t="s">
        <v>3990</v>
      </c>
      <c r="B3195" s="245">
        <f t="shared" si="328"/>
        <v>141.30000000000001</v>
      </c>
      <c r="C3195" s="245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45"/>
    </row>
    <row r="3196" spans="1:21">
      <c r="A3196" s="245" t="s">
        <v>3990</v>
      </c>
      <c r="B3196" s="245">
        <f t="shared" si="328"/>
        <v>141.30000000000001</v>
      </c>
      <c r="C3196" s="245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45"/>
    </row>
    <row r="3197" spans="1:21">
      <c r="A3197" s="245" t="s">
        <v>3990</v>
      </c>
      <c r="B3197" s="245">
        <f t="shared" si="328"/>
        <v>141.30000000000001</v>
      </c>
      <c r="C3197" s="245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45"/>
    </row>
    <row r="3198" spans="1:21">
      <c r="A3198" s="245" t="s">
        <v>3990</v>
      </c>
      <c r="B3198" s="245">
        <f t="shared" si="328"/>
        <v>141.30000000000001</v>
      </c>
      <c r="C3198" s="245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45"/>
    </row>
    <row r="3199" spans="1:21">
      <c r="A3199" s="245" t="s">
        <v>3990</v>
      </c>
      <c r="B3199" s="245">
        <f t="shared" si="328"/>
        <v>141.30000000000001</v>
      </c>
      <c r="C3199" s="245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45"/>
    </row>
    <row r="3200" spans="1:21">
      <c r="A3200" s="245" t="s">
        <v>3990</v>
      </c>
      <c r="B3200" s="245">
        <f t="shared" si="328"/>
        <v>145</v>
      </c>
      <c r="C3200" s="245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45"/>
    </row>
    <row r="3201" spans="1:21">
      <c r="A3201" s="245" t="s">
        <v>3990</v>
      </c>
      <c r="B3201" s="245">
        <f t="shared" si="328"/>
        <v>145</v>
      </c>
      <c r="C3201" s="245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45"/>
    </row>
    <row r="3202" spans="1:21">
      <c r="A3202" s="245" t="s">
        <v>3990</v>
      </c>
      <c r="B3202" s="245">
        <f t="shared" si="328"/>
        <v>145</v>
      </c>
      <c r="C3202" s="245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45"/>
    </row>
    <row r="3203" spans="1:21">
      <c r="A3203" s="245" t="s">
        <v>3990</v>
      </c>
      <c r="B3203" s="245">
        <f t="shared" si="328"/>
        <v>145</v>
      </c>
      <c r="C3203" s="245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45"/>
    </row>
    <row r="3204" spans="1:21">
      <c r="A3204" s="245" t="s">
        <v>3990</v>
      </c>
      <c r="B3204" s="245">
        <f t="shared" si="328"/>
        <v>145</v>
      </c>
      <c r="C3204" s="245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45"/>
    </row>
    <row r="3205" spans="1:21">
      <c r="A3205" s="245" t="s">
        <v>3990</v>
      </c>
      <c r="B3205" s="245">
        <f t="shared" si="328"/>
        <v>145</v>
      </c>
      <c r="C3205" s="245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45"/>
    </row>
    <row r="3206" spans="1:21">
      <c r="A3206" s="245" t="s">
        <v>3990</v>
      </c>
      <c r="B3206" s="245">
        <f t="shared" si="328"/>
        <v>150</v>
      </c>
      <c r="C3206" s="245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45"/>
    </row>
    <row r="3207" spans="1:21">
      <c r="A3207" s="245" t="s">
        <v>3990</v>
      </c>
      <c r="B3207" s="245">
        <f t="shared" si="328"/>
        <v>150</v>
      </c>
      <c r="C3207" s="245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45"/>
    </row>
    <row r="3208" spans="1:21">
      <c r="A3208" s="245" t="s">
        <v>3990</v>
      </c>
      <c r="B3208" s="245">
        <f t="shared" si="328"/>
        <v>150</v>
      </c>
      <c r="C3208" s="245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45"/>
    </row>
    <row r="3209" spans="1:21">
      <c r="A3209" s="245" t="s">
        <v>3990</v>
      </c>
      <c r="B3209" s="245">
        <f t="shared" si="328"/>
        <v>150</v>
      </c>
      <c r="C3209" s="245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45"/>
    </row>
    <row r="3210" spans="1:21">
      <c r="A3210" s="245" t="s">
        <v>3990</v>
      </c>
      <c r="B3210" s="245">
        <f t="shared" si="328"/>
        <v>150</v>
      </c>
      <c r="C3210" s="245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45"/>
    </row>
    <row r="3211" spans="1:21">
      <c r="A3211" s="245" t="s">
        <v>3990</v>
      </c>
      <c r="B3211" s="245">
        <f t="shared" si="328"/>
        <v>150</v>
      </c>
      <c r="C3211" s="245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45"/>
    </row>
    <row r="3212" spans="1:21">
      <c r="A3212" s="245" t="s">
        <v>3990</v>
      </c>
      <c r="B3212" s="245">
        <f t="shared" si="328"/>
        <v>150</v>
      </c>
      <c r="C3212" s="245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45"/>
    </row>
    <row r="3213" spans="1:21">
      <c r="A3213" s="245" t="s">
        <v>3990</v>
      </c>
      <c r="B3213" s="245">
        <f t="shared" si="328"/>
        <v>150</v>
      </c>
      <c r="C3213" s="245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45"/>
    </row>
    <row r="3214" spans="1:21">
      <c r="A3214" s="245" t="s">
        <v>3990</v>
      </c>
      <c r="B3214" s="245">
        <f t="shared" si="328"/>
        <v>150</v>
      </c>
      <c r="C3214" s="245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45"/>
    </row>
    <row r="3215" spans="1:21">
      <c r="A3215" s="245" t="s">
        <v>3990</v>
      </c>
      <c r="B3215" s="245">
        <f t="shared" si="328"/>
        <v>150</v>
      </c>
      <c r="C3215" s="245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45"/>
    </row>
    <row r="3216" spans="1:21">
      <c r="A3216" s="245" t="s">
        <v>3990</v>
      </c>
      <c r="B3216" s="245">
        <f t="shared" si="328"/>
        <v>150</v>
      </c>
      <c r="C3216" s="245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45"/>
    </row>
    <row r="3217" spans="1:21">
      <c r="A3217" s="245" t="s">
        <v>3990</v>
      </c>
      <c r="B3217" s="245">
        <f t="shared" si="328"/>
        <v>150</v>
      </c>
      <c r="C3217" s="245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45"/>
    </row>
    <row r="3218" spans="1:21">
      <c r="A3218" s="245" t="s">
        <v>3990</v>
      </c>
      <c r="B3218" s="245">
        <f t="shared" si="328"/>
        <v>150</v>
      </c>
      <c r="C3218" s="245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45"/>
    </row>
    <row r="3219" spans="1:21">
      <c r="A3219" s="245" t="s">
        <v>3990</v>
      </c>
      <c r="B3219" s="245">
        <f t="shared" si="328"/>
        <v>150</v>
      </c>
      <c r="C3219" s="245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45"/>
    </row>
    <row r="3220" spans="1:21">
      <c r="A3220" s="245" t="s">
        <v>3990</v>
      </c>
      <c r="B3220" s="245">
        <f t="shared" si="328"/>
        <v>150</v>
      </c>
      <c r="C3220" s="245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45"/>
    </row>
    <row r="3221" spans="1:21">
      <c r="A3221" s="245" t="s">
        <v>3990</v>
      </c>
      <c r="B3221" s="245">
        <f t="shared" si="328"/>
        <v>150</v>
      </c>
      <c r="C3221" s="245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45"/>
    </row>
    <row r="3222" spans="1:21">
      <c r="A3222" s="245" t="s">
        <v>3990</v>
      </c>
      <c r="B3222" s="245">
        <f t="shared" si="328"/>
        <v>150</v>
      </c>
      <c r="C3222" s="245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45"/>
    </row>
    <row r="3223" spans="1:21">
      <c r="A3223" s="245" t="s">
        <v>3990</v>
      </c>
      <c r="B3223" s="245">
        <f t="shared" si="328"/>
        <v>150</v>
      </c>
      <c r="C3223" s="245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45"/>
    </row>
    <row r="3224" spans="1:21">
      <c r="A3224" s="245" t="s">
        <v>3990</v>
      </c>
      <c r="B3224" s="245">
        <f t="shared" si="328"/>
        <v>152</v>
      </c>
      <c r="C3224" s="245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45"/>
    </row>
    <row r="3225" spans="1:21">
      <c r="A3225" s="245" t="s">
        <v>3990</v>
      </c>
      <c r="B3225" s="245">
        <f t="shared" si="328"/>
        <v>152</v>
      </c>
      <c r="C3225" s="245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45"/>
    </row>
    <row r="3226" spans="1:21">
      <c r="A3226" s="245" t="s">
        <v>3990</v>
      </c>
      <c r="B3226" s="245">
        <f t="shared" si="328"/>
        <v>152</v>
      </c>
      <c r="C3226" s="245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45"/>
    </row>
    <row r="3227" spans="1:21">
      <c r="A3227" s="245" t="s">
        <v>3990</v>
      </c>
      <c r="B3227" s="245">
        <f t="shared" si="328"/>
        <v>152.4</v>
      </c>
      <c r="C3227" s="245">
        <f t="shared" si="329"/>
        <v>16</v>
      </c>
      <c r="E3227" s="149" t="s">
        <v>3996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45"/>
    </row>
    <row r="3228" spans="1:21">
      <c r="A3228" s="245" t="s">
        <v>3990</v>
      </c>
      <c r="B3228" s="245">
        <f t="shared" si="328"/>
        <v>152.4</v>
      </c>
      <c r="C3228" s="245">
        <f t="shared" si="329"/>
        <v>25</v>
      </c>
      <c r="E3228" s="149" t="s">
        <v>3995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45"/>
    </row>
    <row r="3229" spans="1:21">
      <c r="A3229" s="245" t="s">
        <v>3990</v>
      </c>
      <c r="B3229" s="245">
        <f t="shared" si="328"/>
        <v>155</v>
      </c>
      <c r="C3229" s="245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45"/>
    </row>
    <row r="3230" spans="1:21">
      <c r="A3230" s="245" t="s">
        <v>3990</v>
      </c>
      <c r="B3230" s="245">
        <f t="shared" si="328"/>
        <v>155</v>
      </c>
      <c r="C3230" s="245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45"/>
    </row>
    <row r="3231" spans="1:21">
      <c r="A3231" s="245" t="s">
        <v>3990</v>
      </c>
      <c r="B3231" s="245">
        <f t="shared" si="328"/>
        <v>155</v>
      </c>
      <c r="C3231" s="245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45"/>
    </row>
    <row r="3232" spans="1:21">
      <c r="A3232" s="245" t="s">
        <v>3990</v>
      </c>
      <c r="B3232" s="245">
        <f t="shared" si="328"/>
        <v>155</v>
      </c>
      <c r="C3232" s="245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45"/>
    </row>
    <row r="3233" spans="1:21">
      <c r="A3233" s="245" t="s">
        <v>3990</v>
      </c>
      <c r="B3233" s="245">
        <f t="shared" si="328"/>
        <v>155</v>
      </c>
      <c r="C3233" s="245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45"/>
    </row>
    <row r="3234" spans="1:21">
      <c r="A3234" s="245" t="s">
        <v>3990</v>
      </c>
      <c r="B3234" s="245">
        <f t="shared" si="328"/>
        <v>157</v>
      </c>
      <c r="C3234" s="245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45"/>
    </row>
    <row r="3235" spans="1:21">
      <c r="A3235" s="245" t="s">
        <v>3990</v>
      </c>
      <c r="B3235" s="245">
        <f t="shared" si="328"/>
        <v>159</v>
      </c>
      <c r="C3235" s="245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45"/>
    </row>
    <row r="3236" spans="1:21">
      <c r="A3236" s="245" t="s">
        <v>3990</v>
      </c>
      <c r="B3236" s="245">
        <f t="shared" si="328"/>
        <v>159</v>
      </c>
      <c r="C3236" s="245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45"/>
    </row>
    <row r="3237" spans="1:21">
      <c r="A3237" s="245" t="s">
        <v>3990</v>
      </c>
      <c r="B3237" s="245">
        <f t="shared" si="328"/>
        <v>159</v>
      </c>
      <c r="C3237" s="245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45"/>
    </row>
    <row r="3238" spans="1:21">
      <c r="A3238" s="245" t="s">
        <v>3990</v>
      </c>
      <c r="B3238" s="245">
        <f t="shared" ref="B3238:B3301" si="334">SPLITME($E3238,0,"*","tube Ø")</f>
        <v>159</v>
      </c>
      <c r="C3238" s="245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45"/>
    </row>
    <row r="3239" spans="1:21">
      <c r="A3239" s="245" t="s">
        <v>3990</v>
      </c>
      <c r="B3239" s="245">
        <f t="shared" si="334"/>
        <v>159</v>
      </c>
      <c r="C3239" s="245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45"/>
    </row>
    <row r="3240" spans="1:21">
      <c r="A3240" s="245" t="s">
        <v>3990</v>
      </c>
      <c r="B3240" s="245">
        <f t="shared" si="334"/>
        <v>159</v>
      </c>
      <c r="C3240" s="245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45"/>
    </row>
    <row r="3241" spans="1:21">
      <c r="A3241" s="245" t="s">
        <v>3990</v>
      </c>
      <c r="B3241" s="245">
        <f t="shared" si="334"/>
        <v>159</v>
      </c>
      <c r="C3241" s="245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45"/>
    </row>
    <row r="3242" spans="1:21">
      <c r="A3242" s="245" t="s">
        <v>3990</v>
      </c>
      <c r="B3242" s="245">
        <f t="shared" si="334"/>
        <v>159</v>
      </c>
      <c r="C3242" s="245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45"/>
    </row>
    <row r="3243" spans="1:21">
      <c r="A3243" s="245" t="s">
        <v>3990</v>
      </c>
      <c r="B3243" s="245">
        <f t="shared" si="334"/>
        <v>159</v>
      </c>
      <c r="C3243" s="245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45"/>
    </row>
    <row r="3244" spans="1:21">
      <c r="A3244" s="245" t="s">
        <v>3990</v>
      </c>
      <c r="B3244" s="245">
        <f t="shared" si="334"/>
        <v>159</v>
      </c>
      <c r="C3244" s="245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45"/>
    </row>
    <row r="3245" spans="1:21">
      <c r="A3245" s="245" t="s">
        <v>3990</v>
      </c>
      <c r="B3245" s="245">
        <f t="shared" si="334"/>
        <v>159</v>
      </c>
      <c r="C3245" s="245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45"/>
    </row>
    <row r="3246" spans="1:21">
      <c r="A3246" s="245" t="s">
        <v>3990</v>
      </c>
      <c r="B3246" s="245">
        <f t="shared" si="334"/>
        <v>159</v>
      </c>
      <c r="C3246" s="245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45"/>
    </row>
    <row r="3247" spans="1:21">
      <c r="A3247" s="245" t="s">
        <v>3990</v>
      </c>
      <c r="B3247" s="245">
        <f t="shared" si="334"/>
        <v>159</v>
      </c>
      <c r="C3247" s="245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45"/>
    </row>
    <row r="3248" spans="1:21">
      <c r="A3248" s="245" t="s">
        <v>3990</v>
      </c>
      <c r="B3248" s="245">
        <f t="shared" si="334"/>
        <v>159</v>
      </c>
      <c r="C3248" s="245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45"/>
    </row>
    <row r="3249" spans="1:21">
      <c r="A3249" s="245" t="s">
        <v>3990</v>
      </c>
      <c r="B3249" s="245">
        <f t="shared" si="334"/>
        <v>159</v>
      </c>
      <c r="C3249" s="245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45"/>
    </row>
    <row r="3250" spans="1:21">
      <c r="A3250" s="245" t="s">
        <v>3990</v>
      </c>
      <c r="B3250" s="245">
        <f t="shared" si="334"/>
        <v>159</v>
      </c>
      <c r="C3250" s="245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45"/>
    </row>
    <row r="3251" spans="1:21">
      <c r="A3251" s="245" t="s">
        <v>3990</v>
      </c>
      <c r="B3251" s="245">
        <f t="shared" si="334"/>
        <v>159</v>
      </c>
      <c r="C3251" s="245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45"/>
    </row>
    <row r="3252" spans="1:21">
      <c r="A3252" s="245" t="s">
        <v>3990</v>
      </c>
      <c r="B3252" s="245">
        <f t="shared" si="334"/>
        <v>159</v>
      </c>
      <c r="C3252" s="245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45"/>
    </row>
    <row r="3253" spans="1:21">
      <c r="A3253" s="245" t="s">
        <v>3990</v>
      </c>
      <c r="B3253" s="245">
        <f t="shared" si="334"/>
        <v>159</v>
      </c>
      <c r="C3253" s="245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45"/>
    </row>
    <row r="3254" spans="1:21">
      <c r="A3254" s="245" t="s">
        <v>3990</v>
      </c>
      <c r="B3254" s="245">
        <f t="shared" si="334"/>
        <v>160</v>
      </c>
      <c r="C3254" s="245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45"/>
    </row>
    <row r="3255" spans="1:21">
      <c r="A3255" s="245" t="s">
        <v>3990</v>
      </c>
      <c r="B3255" s="245">
        <f t="shared" si="334"/>
        <v>160</v>
      </c>
      <c r="C3255" s="245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45"/>
    </row>
    <row r="3256" spans="1:21">
      <c r="A3256" s="245" t="s">
        <v>3990</v>
      </c>
      <c r="B3256" s="245">
        <f t="shared" si="334"/>
        <v>160</v>
      </c>
      <c r="C3256" s="245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45"/>
    </row>
    <row r="3257" spans="1:21">
      <c r="A3257" s="245" t="s">
        <v>3990</v>
      </c>
      <c r="B3257" s="245">
        <f t="shared" si="334"/>
        <v>160</v>
      </c>
      <c r="C3257" s="245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45"/>
    </row>
    <row r="3258" spans="1:21">
      <c r="A3258" s="245" t="s">
        <v>3990</v>
      </c>
      <c r="B3258" s="245">
        <f t="shared" si="334"/>
        <v>160</v>
      </c>
      <c r="C3258" s="245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45"/>
    </row>
    <row r="3259" spans="1:21">
      <c r="A3259" s="245" t="s">
        <v>3990</v>
      </c>
      <c r="B3259" s="245">
        <f t="shared" si="334"/>
        <v>160</v>
      </c>
      <c r="C3259" s="245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45"/>
    </row>
    <row r="3260" spans="1:21">
      <c r="A3260" s="245" t="s">
        <v>3990</v>
      </c>
      <c r="B3260" s="245">
        <f t="shared" si="334"/>
        <v>160</v>
      </c>
      <c r="C3260" s="245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45"/>
    </row>
    <row r="3261" spans="1:21">
      <c r="A3261" s="245" t="s">
        <v>3990</v>
      </c>
      <c r="B3261" s="245">
        <f t="shared" si="334"/>
        <v>160</v>
      </c>
      <c r="C3261" s="245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45"/>
    </row>
    <row r="3262" spans="1:21">
      <c r="A3262" s="245" t="s">
        <v>3990</v>
      </c>
      <c r="B3262" s="245">
        <f t="shared" si="334"/>
        <v>160</v>
      </c>
      <c r="C3262" s="245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45"/>
    </row>
    <row r="3263" spans="1:21">
      <c r="A3263" s="245" t="s">
        <v>3990</v>
      </c>
      <c r="B3263" s="245">
        <f t="shared" si="334"/>
        <v>160</v>
      </c>
      <c r="C3263" s="245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45"/>
    </row>
    <row r="3264" spans="1:21">
      <c r="A3264" s="245" t="s">
        <v>3990</v>
      </c>
      <c r="B3264" s="245">
        <f t="shared" si="334"/>
        <v>160</v>
      </c>
      <c r="C3264" s="245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45"/>
    </row>
    <row r="3265" spans="1:21">
      <c r="A3265" s="245" t="s">
        <v>3990</v>
      </c>
      <c r="B3265" s="245">
        <f t="shared" si="334"/>
        <v>160</v>
      </c>
      <c r="C3265" s="245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45"/>
    </row>
    <row r="3266" spans="1:21">
      <c r="A3266" s="245" t="s">
        <v>3990</v>
      </c>
      <c r="B3266" s="245">
        <f t="shared" si="334"/>
        <v>160</v>
      </c>
      <c r="C3266" s="245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45"/>
    </row>
    <row r="3267" spans="1:21">
      <c r="A3267" s="245" t="s">
        <v>3990</v>
      </c>
      <c r="B3267" s="245">
        <f t="shared" si="334"/>
        <v>160</v>
      </c>
      <c r="C3267" s="245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45"/>
    </row>
    <row r="3268" spans="1:21">
      <c r="A3268" s="245" t="s">
        <v>3990</v>
      </c>
      <c r="B3268" s="245">
        <f t="shared" si="334"/>
        <v>160</v>
      </c>
      <c r="C3268" s="245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45"/>
    </row>
    <row r="3269" spans="1:21">
      <c r="A3269" s="245" t="s">
        <v>3990</v>
      </c>
      <c r="B3269" s="245">
        <f t="shared" si="334"/>
        <v>160</v>
      </c>
      <c r="C3269" s="245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45"/>
    </row>
    <row r="3270" spans="1:21">
      <c r="A3270" s="245" t="s">
        <v>3990</v>
      </c>
      <c r="B3270" s="245">
        <f t="shared" si="334"/>
        <v>165</v>
      </c>
      <c r="C3270" s="245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45"/>
    </row>
    <row r="3271" spans="1:21">
      <c r="A3271" s="245" t="s">
        <v>3990</v>
      </c>
      <c r="B3271" s="245">
        <f t="shared" si="334"/>
        <v>165</v>
      </c>
      <c r="C3271" s="245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45"/>
    </row>
    <row r="3272" spans="1:21">
      <c r="A3272" s="245" t="s">
        <v>3990</v>
      </c>
      <c r="B3272" s="245">
        <f t="shared" si="334"/>
        <v>165</v>
      </c>
      <c r="C3272" s="245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45"/>
    </row>
    <row r="3273" spans="1:21">
      <c r="A3273" s="245" t="s">
        <v>3990</v>
      </c>
      <c r="B3273" s="245">
        <f t="shared" si="334"/>
        <v>165</v>
      </c>
      <c r="C3273" s="245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45"/>
    </row>
    <row r="3274" spans="1:21">
      <c r="A3274" s="245" t="s">
        <v>3990</v>
      </c>
      <c r="B3274" s="245">
        <f t="shared" si="334"/>
        <v>165</v>
      </c>
      <c r="C3274" s="245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45"/>
    </row>
    <row r="3275" spans="1:21">
      <c r="A3275" s="245" t="s">
        <v>3990</v>
      </c>
      <c r="B3275" s="245">
        <f t="shared" si="334"/>
        <v>165</v>
      </c>
      <c r="C3275" s="245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45"/>
    </row>
    <row r="3276" spans="1:21">
      <c r="A3276" s="245" t="s">
        <v>3990</v>
      </c>
      <c r="B3276" s="245">
        <f t="shared" si="334"/>
        <v>165</v>
      </c>
      <c r="C3276" s="245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45"/>
    </row>
    <row r="3277" spans="1:21">
      <c r="A3277" s="245" t="s">
        <v>3990</v>
      </c>
      <c r="B3277" s="245">
        <f t="shared" si="334"/>
        <v>165</v>
      </c>
      <c r="C3277" s="245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45"/>
    </row>
    <row r="3278" spans="1:21">
      <c r="A3278" s="245" t="s">
        <v>3990</v>
      </c>
      <c r="B3278" s="245">
        <f t="shared" si="334"/>
        <v>165.1</v>
      </c>
      <c r="C3278" s="245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45"/>
    </row>
    <row r="3279" spans="1:21">
      <c r="A3279" s="245" t="s">
        <v>3990</v>
      </c>
      <c r="B3279" s="245">
        <f t="shared" si="334"/>
        <v>168.3</v>
      </c>
      <c r="C3279" s="245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45"/>
    </row>
    <row r="3280" spans="1:21">
      <c r="A3280" s="245" t="s">
        <v>3990</v>
      </c>
      <c r="B3280" s="245">
        <f t="shared" si="334"/>
        <v>168.3</v>
      </c>
      <c r="C3280" s="245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45"/>
    </row>
    <row r="3281" spans="1:21">
      <c r="A3281" s="245" t="s">
        <v>3990</v>
      </c>
      <c r="B3281" s="245">
        <f t="shared" si="334"/>
        <v>168.3</v>
      </c>
      <c r="C3281" s="245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45"/>
    </row>
    <row r="3282" spans="1:21">
      <c r="A3282" s="245" t="s">
        <v>3990</v>
      </c>
      <c r="B3282" s="245">
        <f t="shared" si="334"/>
        <v>168.3</v>
      </c>
      <c r="C3282" s="245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45"/>
    </row>
    <row r="3283" spans="1:21">
      <c r="A3283" s="245" t="s">
        <v>3990</v>
      </c>
      <c r="B3283" s="245">
        <f t="shared" si="334"/>
        <v>168.3</v>
      </c>
      <c r="C3283" s="245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45"/>
    </row>
    <row r="3284" spans="1:21">
      <c r="A3284" s="245" t="s">
        <v>3990</v>
      </c>
      <c r="B3284" s="245">
        <f t="shared" si="334"/>
        <v>168.3</v>
      </c>
      <c r="C3284" s="245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45"/>
    </row>
    <row r="3285" spans="1:21">
      <c r="A3285" s="245" t="s">
        <v>3990</v>
      </c>
      <c r="B3285" s="245">
        <f t="shared" si="334"/>
        <v>168.3</v>
      </c>
      <c r="C3285" s="245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45"/>
    </row>
    <row r="3286" spans="1:21">
      <c r="A3286" s="245" t="s">
        <v>3990</v>
      </c>
      <c r="B3286" s="245">
        <f t="shared" si="334"/>
        <v>168.3</v>
      </c>
      <c r="C3286" s="245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45"/>
    </row>
    <row r="3287" spans="1:21">
      <c r="A3287" s="245" t="s">
        <v>3990</v>
      </c>
      <c r="B3287" s="245">
        <f t="shared" si="334"/>
        <v>168.3</v>
      </c>
      <c r="C3287" s="245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45"/>
    </row>
    <row r="3288" spans="1:21">
      <c r="A3288" s="245" t="s">
        <v>3990</v>
      </c>
      <c r="B3288" s="245">
        <f t="shared" si="334"/>
        <v>168.3</v>
      </c>
      <c r="C3288" s="245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45"/>
    </row>
    <row r="3289" spans="1:21">
      <c r="A3289" s="245" t="s">
        <v>3990</v>
      </c>
      <c r="B3289" s="245">
        <f t="shared" si="334"/>
        <v>168.3</v>
      </c>
      <c r="C3289" s="245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45"/>
    </row>
    <row r="3290" spans="1:21">
      <c r="A3290" s="245" t="s">
        <v>3990</v>
      </c>
      <c r="B3290" s="245">
        <f t="shared" si="334"/>
        <v>168.3</v>
      </c>
      <c r="C3290" s="245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45"/>
    </row>
    <row r="3291" spans="1:21">
      <c r="A3291" s="245" t="s">
        <v>3990</v>
      </c>
      <c r="B3291" s="245">
        <f t="shared" si="334"/>
        <v>168.3</v>
      </c>
      <c r="C3291" s="245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45"/>
    </row>
    <row r="3292" spans="1:21">
      <c r="A3292" s="245" t="s">
        <v>3990</v>
      </c>
      <c r="B3292" s="245">
        <f t="shared" si="334"/>
        <v>168.3</v>
      </c>
      <c r="C3292" s="245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45"/>
    </row>
    <row r="3293" spans="1:21">
      <c r="A3293" s="245" t="s">
        <v>3990</v>
      </c>
      <c r="B3293" s="245">
        <f t="shared" si="334"/>
        <v>168.3</v>
      </c>
      <c r="C3293" s="245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45"/>
    </row>
    <row r="3294" spans="1:21">
      <c r="A3294" s="245" t="s">
        <v>3990</v>
      </c>
      <c r="B3294" s="245">
        <f t="shared" si="334"/>
        <v>168.3</v>
      </c>
      <c r="C3294" s="245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45"/>
    </row>
    <row r="3295" spans="1:21">
      <c r="A3295" s="245" t="s">
        <v>3990</v>
      </c>
      <c r="B3295" s="245">
        <f t="shared" si="334"/>
        <v>168.3</v>
      </c>
      <c r="C3295" s="245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45"/>
    </row>
    <row r="3296" spans="1:21">
      <c r="A3296" s="245" t="s">
        <v>3990</v>
      </c>
      <c r="B3296" s="245">
        <f t="shared" si="334"/>
        <v>168.3</v>
      </c>
      <c r="C3296" s="245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45"/>
    </row>
    <row r="3297" spans="1:21">
      <c r="A3297" s="245" t="s">
        <v>3990</v>
      </c>
      <c r="B3297" s="245">
        <f t="shared" si="334"/>
        <v>168.3</v>
      </c>
      <c r="C3297" s="245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45"/>
    </row>
    <row r="3298" spans="1:21">
      <c r="A3298" s="245" t="s">
        <v>3990</v>
      </c>
      <c r="B3298" s="245">
        <f t="shared" si="334"/>
        <v>168.3</v>
      </c>
      <c r="C3298" s="245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45"/>
    </row>
    <row r="3299" spans="1:21">
      <c r="A3299" s="245" t="s">
        <v>3990</v>
      </c>
      <c r="B3299" s="245">
        <f t="shared" si="334"/>
        <v>168.3</v>
      </c>
      <c r="C3299" s="245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45"/>
    </row>
    <row r="3300" spans="1:21">
      <c r="A3300" s="245" t="s">
        <v>3990</v>
      </c>
      <c r="B3300" s="245">
        <f t="shared" si="334"/>
        <v>168.3</v>
      </c>
      <c r="C3300" s="245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45"/>
    </row>
    <row r="3301" spans="1:21">
      <c r="A3301" s="245" t="s">
        <v>3990</v>
      </c>
      <c r="B3301" s="245">
        <f t="shared" si="334"/>
        <v>170</v>
      </c>
      <c r="C3301" s="245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45"/>
    </row>
    <row r="3302" spans="1:21">
      <c r="A3302" s="245" t="s">
        <v>3990</v>
      </c>
      <c r="B3302" s="245">
        <f t="shared" ref="B3302:B3365" si="340">SPLITME($E3302,0,"*","tube Ø")</f>
        <v>170</v>
      </c>
      <c r="C3302" s="245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45"/>
    </row>
    <row r="3303" spans="1:21">
      <c r="A3303" s="245" t="s">
        <v>3990</v>
      </c>
      <c r="B3303" s="245">
        <f t="shared" si="340"/>
        <v>170</v>
      </c>
      <c r="C3303" s="245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45"/>
    </row>
    <row r="3304" spans="1:21">
      <c r="A3304" s="245" t="s">
        <v>3990</v>
      </c>
      <c r="B3304" s="245">
        <f t="shared" si="340"/>
        <v>170</v>
      </c>
      <c r="C3304" s="245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45"/>
    </row>
    <row r="3305" spans="1:21">
      <c r="A3305" s="245" t="s">
        <v>3990</v>
      </c>
      <c r="B3305" s="245">
        <f t="shared" si="340"/>
        <v>170</v>
      </c>
      <c r="C3305" s="245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45"/>
    </row>
    <row r="3306" spans="1:21">
      <c r="A3306" s="245" t="s">
        <v>3990</v>
      </c>
      <c r="B3306" s="245">
        <f t="shared" si="340"/>
        <v>170</v>
      </c>
      <c r="C3306" s="245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45"/>
    </row>
    <row r="3307" spans="1:21">
      <c r="A3307" s="245" t="s">
        <v>3990</v>
      </c>
      <c r="B3307" s="245">
        <f t="shared" si="340"/>
        <v>170</v>
      </c>
      <c r="C3307" s="245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45"/>
    </row>
    <row r="3308" spans="1:21">
      <c r="A3308" s="245" t="s">
        <v>3990</v>
      </c>
      <c r="B3308" s="245">
        <f t="shared" si="340"/>
        <v>170</v>
      </c>
      <c r="C3308" s="245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45"/>
    </row>
    <row r="3309" spans="1:21">
      <c r="A3309" s="245" t="s">
        <v>3990</v>
      </c>
      <c r="B3309" s="245">
        <f t="shared" si="340"/>
        <v>170</v>
      </c>
      <c r="C3309" s="245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45"/>
    </row>
    <row r="3310" spans="1:21">
      <c r="A3310" s="245" t="s">
        <v>3990</v>
      </c>
      <c r="B3310" s="245">
        <f t="shared" si="340"/>
        <v>170</v>
      </c>
      <c r="C3310" s="245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45"/>
    </row>
    <row r="3311" spans="1:21">
      <c r="A3311" s="245" t="s">
        <v>3990</v>
      </c>
      <c r="B3311" s="245">
        <f t="shared" si="340"/>
        <v>170</v>
      </c>
      <c r="C3311" s="245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45"/>
    </row>
    <row r="3312" spans="1:21">
      <c r="A3312" s="245" t="s">
        <v>3990</v>
      </c>
      <c r="B3312" s="245">
        <f t="shared" si="340"/>
        <v>170</v>
      </c>
      <c r="C3312" s="245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45"/>
    </row>
    <row r="3313" spans="1:21">
      <c r="A3313" s="245" t="s">
        <v>3990</v>
      </c>
      <c r="B3313" s="245">
        <f t="shared" si="340"/>
        <v>170</v>
      </c>
      <c r="C3313" s="245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45"/>
    </row>
    <row r="3314" spans="1:21">
      <c r="A3314" s="245" t="s">
        <v>3990</v>
      </c>
      <c r="B3314" s="245">
        <f t="shared" si="340"/>
        <v>170</v>
      </c>
      <c r="C3314" s="245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45"/>
    </row>
    <row r="3315" spans="1:21">
      <c r="A3315" s="245" t="s">
        <v>3990</v>
      </c>
      <c r="B3315" s="245">
        <f t="shared" si="340"/>
        <v>170</v>
      </c>
      <c r="C3315" s="245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45"/>
    </row>
    <row r="3316" spans="1:21">
      <c r="A3316" s="245" t="s">
        <v>3990</v>
      </c>
      <c r="B3316" s="245">
        <f t="shared" si="340"/>
        <v>170</v>
      </c>
      <c r="C3316" s="245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45"/>
    </row>
    <row r="3317" spans="1:21">
      <c r="A3317" s="245" t="s">
        <v>3990</v>
      </c>
      <c r="B3317" s="245">
        <f t="shared" si="340"/>
        <v>175</v>
      </c>
      <c r="C3317" s="245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45"/>
    </row>
    <row r="3318" spans="1:21">
      <c r="A3318" s="245" t="s">
        <v>3990</v>
      </c>
      <c r="B3318" s="245">
        <f t="shared" si="340"/>
        <v>175</v>
      </c>
      <c r="C3318" s="245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45"/>
    </row>
    <row r="3319" spans="1:21">
      <c r="A3319" s="245" t="s">
        <v>3990</v>
      </c>
      <c r="B3319" s="245">
        <f t="shared" si="340"/>
        <v>175</v>
      </c>
      <c r="C3319" s="245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45"/>
    </row>
    <row r="3320" spans="1:21">
      <c r="A3320" s="245" t="s">
        <v>3990</v>
      </c>
      <c r="B3320" s="245">
        <f t="shared" si="340"/>
        <v>175</v>
      </c>
      <c r="C3320" s="245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45"/>
    </row>
    <row r="3321" spans="1:21">
      <c r="A3321" s="245" t="s">
        <v>3990</v>
      </c>
      <c r="B3321" s="245">
        <f t="shared" si="340"/>
        <v>177.8</v>
      </c>
      <c r="C3321" s="245">
        <f t="shared" si="341"/>
        <v>8.8000000000000007</v>
      </c>
      <c r="E3321" s="149" t="s">
        <v>3993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45"/>
    </row>
    <row r="3322" spans="1:21">
      <c r="A3322" s="245" t="s">
        <v>3990</v>
      </c>
      <c r="B3322" s="245">
        <f t="shared" si="340"/>
        <v>180</v>
      </c>
      <c r="C3322" s="245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45"/>
    </row>
    <row r="3323" spans="1:21">
      <c r="A3323" s="245" t="s">
        <v>3990</v>
      </c>
      <c r="B3323" s="245">
        <f t="shared" si="340"/>
        <v>180</v>
      </c>
      <c r="C3323" s="245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45"/>
    </row>
    <row r="3324" spans="1:21">
      <c r="A3324" s="245" t="s">
        <v>3990</v>
      </c>
      <c r="B3324" s="245">
        <f t="shared" si="340"/>
        <v>180</v>
      </c>
      <c r="C3324" s="245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45"/>
    </row>
    <row r="3325" spans="1:21">
      <c r="A3325" s="245" t="s">
        <v>3990</v>
      </c>
      <c r="B3325" s="245">
        <f t="shared" si="340"/>
        <v>180</v>
      </c>
      <c r="C3325" s="245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45"/>
    </row>
    <row r="3326" spans="1:21">
      <c r="A3326" s="245" t="s">
        <v>3990</v>
      </c>
      <c r="B3326" s="245">
        <f t="shared" si="340"/>
        <v>180</v>
      </c>
      <c r="C3326" s="245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45"/>
    </row>
    <row r="3327" spans="1:21">
      <c r="A3327" s="245" t="s">
        <v>3990</v>
      </c>
      <c r="B3327" s="245">
        <f t="shared" si="340"/>
        <v>180</v>
      </c>
      <c r="C3327" s="245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45"/>
    </row>
    <row r="3328" spans="1:21">
      <c r="A3328" s="245" t="s">
        <v>3990</v>
      </c>
      <c r="B3328" s="245">
        <f t="shared" si="340"/>
        <v>180</v>
      </c>
      <c r="C3328" s="245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45"/>
    </row>
    <row r="3329" spans="1:21">
      <c r="A3329" s="245" t="s">
        <v>3990</v>
      </c>
      <c r="B3329" s="245">
        <f t="shared" si="340"/>
        <v>180</v>
      </c>
      <c r="C3329" s="245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45"/>
    </row>
    <row r="3330" spans="1:21">
      <c r="A3330" s="245" t="s">
        <v>3990</v>
      </c>
      <c r="B3330" s="245">
        <f t="shared" si="340"/>
        <v>180</v>
      </c>
      <c r="C3330" s="245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45"/>
    </row>
    <row r="3331" spans="1:21">
      <c r="A3331" s="245" t="s">
        <v>3990</v>
      </c>
      <c r="B3331" s="245">
        <f t="shared" si="340"/>
        <v>180</v>
      </c>
      <c r="C3331" s="245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45"/>
    </row>
    <row r="3332" spans="1:21">
      <c r="A3332" s="245" t="s">
        <v>3990</v>
      </c>
      <c r="B3332" s="245">
        <f t="shared" si="340"/>
        <v>180</v>
      </c>
      <c r="C3332" s="245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45"/>
    </row>
    <row r="3333" spans="1:21">
      <c r="A3333" s="245" t="s">
        <v>3990</v>
      </c>
      <c r="B3333" s="245">
        <f t="shared" si="340"/>
        <v>180</v>
      </c>
      <c r="C3333" s="245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45"/>
    </row>
    <row r="3334" spans="1:21">
      <c r="A3334" s="245" t="s">
        <v>3990</v>
      </c>
      <c r="B3334" s="245">
        <f t="shared" si="340"/>
        <v>180</v>
      </c>
      <c r="C3334" s="245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45"/>
    </row>
    <row r="3335" spans="1:21">
      <c r="A3335" s="245" t="s">
        <v>3990</v>
      </c>
      <c r="B3335" s="245">
        <f t="shared" si="340"/>
        <v>185</v>
      </c>
      <c r="C3335" s="245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45"/>
    </row>
    <row r="3336" spans="1:21">
      <c r="A3336" s="245" t="s">
        <v>3990</v>
      </c>
      <c r="B3336" s="245">
        <f t="shared" si="340"/>
        <v>185</v>
      </c>
      <c r="C3336" s="245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45"/>
    </row>
    <row r="3337" spans="1:21">
      <c r="A3337" s="245" t="s">
        <v>3990</v>
      </c>
      <c r="B3337" s="245">
        <f t="shared" si="340"/>
        <v>190</v>
      </c>
      <c r="C3337" s="245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45"/>
    </row>
    <row r="3338" spans="1:21">
      <c r="A3338" s="245" t="s">
        <v>3990</v>
      </c>
      <c r="B3338" s="245">
        <f t="shared" si="340"/>
        <v>190</v>
      </c>
      <c r="C3338" s="245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45"/>
    </row>
    <row r="3339" spans="1:21">
      <c r="A3339" s="245" t="s">
        <v>3990</v>
      </c>
      <c r="B3339" s="245">
        <f t="shared" si="340"/>
        <v>190</v>
      </c>
      <c r="C3339" s="245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45"/>
    </row>
    <row r="3340" spans="1:21">
      <c r="A3340" s="245" t="s">
        <v>3990</v>
      </c>
      <c r="B3340" s="245">
        <f t="shared" si="340"/>
        <v>190</v>
      </c>
      <c r="C3340" s="245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45"/>
    </row>
    <row r="3341" spans="1:21">
      <c r="A3341" s="245" t="s">
        <v>3990</v>
      </c>
      <c r="B3341" s="245">
        <f t="shared" si="340"/>
        <v>190</v>
      </c>
      <c r="C3341" s="245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45"/>
    </row>
    <row r="3342" spans="1:21">
      <c r="A3342" s="245" t="s">
        <v>3990</v>
      </c>
      <c r="B3342" s="245">
        <f t="shared" si="340"/>
        <v>190</v>
      </c>
      <c r="C3342" s="245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45"/>
    </row>
    <row r="3343" spans="1:21">
      <c r="A3343" s="245" t="s">
        <v>3990</v>
      </c>
      <c r="B3343" s="245">
        <f t="shared" si="340"/>
        <v>190</v>
      </c>
      <c r="C3343" s="245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45"/>
    </row>
    <row r="3344" spans="1:21">
      <c r="A3344" s="245" t="s">
        <v>3990</v>
      </c>
      <c r="B3344" s="245">
        <f t="shared" si="340"/>
        <v>190</v>
      </c>
      <c r="C3344" s="245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45"/>
    </row>
    <row r="3345" spans="1:21">
      <c r="A3345" s="245" t="s">
        <v>3990</v>
      </c>
      <c r="B3345" s="245">
        <f t="shared" si="340"/>
        <v>190</v>
      </c>
      <c r="C3345" s="245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45"/>
    </row>
    <row r="3346" spans="1:21">
      <c r="A3346" s="245" t="s">
        <v>3990</v>
      </c>
      <c r="B3346" s="245">
        <f t="shared" si="340"/>
        <v>190</v>
      </c>
      <c r="C3346" s="245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45"/>
    </row>
    <row r="3347" spans="1:21">
      <c r="A3347" s="245" t="s">
        <v>3990</v>
      </c>
      <c r="B3347" s="245">
        <f t="shared" si="340"/>
        <v>190</v>
      </c>
      <c r="C3347" s="245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45"/>
    </row>
    <row r="3348" spans="1:21">
      <c r="A3348" s="245" t="s">
        <v>3990</v>
      </c>
      <c r="B3348" s="245">
        <f t="shared" si="340"/>
        <v>193.7</v>
      </c>
      <c r="C3348" s="245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45"/>
    </row>
    <row r="3349" spans="1:21">
      <c r="A3349" s="245" t="s">
        <v>3990</v>
      </c>
      <c r="B3349" s="245">
        <f t="shared" si="340"/>
        <v>193.7</v>
      </c>
      <c r="C3349" s="245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45"/>
    </row>
    <row r="3350" spans="1:21">
      <c r="A3350" s="245" t="s">
        <v>3990</v>
      </c>
      <c r="B3350" s="245">
        <f t="shared" si="340"/>
        <v>193.7</v>
      </c>
      <c r="C3350" s="245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45"/>
    </row>
    <row r="3351" spans="1:21">
      <c r="A3351" s="245" t="s">
        <v>3990</v>
      </c>
      <c r="B3351" s="245">
        <f t="shared" si="340"/>
        <v>193.7</v>
      </c>
      <c r="C3351" s="245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45"/>
    </row>
    <row r="3352" spans="1:21">
      <c r="A3352" s="245" t="s">
        <v>3990</v>
      </c>
      <c r="B3352" s="245">
        <f t="shared" si="340"/>
        <v>193.7</v>
      </c>
      <c r="C3352" s="245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45"/>
    </row>
    <row r="3353" spans="1:21">
      <c r="A3353" s="245" t="s">
        <v>3990</v>
      </c>
      <c r="B3353" s="245">
        <f t="shared" si="340"/>
        <v>193.7</v>
      </c>
      <c r="C3353" s="245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45"/>
    </row>
    <row r="3354" spans="1:21">
      <c r="A3354" s="245" t="s">
        <v>3990</v>
      </c>
      <c r="B3354" s="245">
        <f t="shared" si="340"/>
        <v>193.7</v>
      </c>
      <c r="C3354" s="245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45"/>
    </row>
    <row r="3355" spans="1:21">
      <c r="A3355" s="245" t="s">
        <v>3990</v>
      </c>
      <c r="B3355" s="245">
        <f t="shared" si="340"/>
        <v>193.7</v>
      </c>
      <c r="C3355" s="245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45"/>
    </row>
    <row r="3356" spans="1:21">
      <c r="A3356" s="245" t="s">
        <v>3990</v>
      </c>
      <c r="B3356" s="245">
        <f t="shared" si="340"/>
        <v>193.7</v>
      </c>
      <c r="C3356" s="245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45"/>
    </row>
    <row r="3357" spans="1:21">
      <c r="A3357" s="245" t="s">
        <v>3990</v>
      </c>
      <c r="B3357" s="245">
        <f t="shared" si="340"/>
        <v>193.7</v>
      </c>
      <c r="C3357" s="245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45"/>
    </row>
    <row r="3358" spans="1:21">
      <c r="A3358" s="245" t="s">
        <v>3990</v>
      </c>
      <c r="B3358" s="245">
        <f t="shared" si="340"/>
        <v>193.7</v>
      </c>
      <c r="C3358" s="245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45"/>
    </row>
    <row r="3359" spans="1:21">
      <c r="A3359" s="245" t="s">
        <v>3990</v>
      </c>
      <c r="B3359" s="245">
        <f t="shared" si="340"/>
        <v>193.7</v>
      </c>
      <c r="C3359" s="245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45"/>
    </row>
    <row r="3360" spans="1:21">
      <c r="A3360" s="245" t="s">
        <v>3990</v>
      </c>
      <c r="B3360" s="245">
        <f t="shared" si="340"/>
        <v>193.7</v>
      </c>
      <c r="C3360" s="245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45"/>
    </row>
    <row r="3361" spans="1:21">
      <c r="A3361" s="245" t="s">
        <v>3990</v>
      </c>
      <c r="B3361" s="245">
        <f t="shared" si="340"/>
        <v>193.7</v>
      </c>
      <c r="C3361" s="245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45"/>
    </row>
    <row r="3362" spans="1:21">
      <c r="A3362" s="245" t="s">
        <v>3990</v>
      </c>
      <c r="B3362" s="245">
        <f t="shared" si="340"/>
        <v>193.7</v>
      </c>
      <c r="C3362" s="245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45"/>
    </row>
    <row r="3363" spans="1:21">
      <c r="A3363" s="245" t="s">
        <v>3990</v>
      </c>
      <c r="B3363" s="245">
        <f t="shared" si="340"/>
        <v>193.7</v>
      </c>
      <c r="C3363" s="245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45"/>
    </row>
    <row r="3364" spans="1:21">
      <c r="A3364" s="245" t="s">
        <v>3990</v>
      </c>
      <c r="B3364" s="245">
        <f t="shared" si="340"/>
        <v>193.7</v>
      </c>
      <c r="C3364" s="245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45"/>
    </row>
    <row r="3365" spans="1:21">
      <c r="A3365" s="245" t="s">
        <v>3990</v>
      </c>
      <c r="B3365" s="245">
        <f t="shared" si="340"/>
        <v>193.7</v>
      </c>
      <c r="C3365" s="245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45"/>
    </row>
    <row r="3366" spans="1:21">
      <c r="A3366" s="245" t="s">
        <v>3990</v>
      </c>
      <c r="B3366" s="245">
        <f t="shared" ref="B3366:B3429" si="346">SPLITME($E3366,0,"*","tube Ø")</f>
        <v>193.7</v>
      </c>
      <c r="C3366" s="245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45"/>
    </row>
    <row r="3367" spans="1:21">
      <c r="A3367" s="245" t="s">
        <v>3990</v>
      </c>
      <c r="B3367" s="245">
        <f t="shared" si="346"/>
        <v>193.7</v>
      </c>
      <c r="C3367" s="245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45"/>
    </row>
    <row r="3368" spans="1:21">
      <c r="A3368" s="245" t="s">
        <v>3990</v>
      </c>
      <c r="B3368" s="245">
        <f t="shared" si="346"/>
        <v>193.7</v>
      </c>
      <c r="C3368" s="245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45"/>
    </row>
    <row r="3369" spans="1:21">
      <c r="A3369" s="245" t="s">
        <v>3990</v>
      </c>
      <c r="B3369" s="245">
        <f t="shared" si="346"/>
        <v>193.7</v>
      </c>
      <c r="C3369" s="245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45"/>
    </row>
    <row r="3370" spans="1:21">
      <c r="A3370" s="245" t="s">
        <v>3990</v>
      </c>
      <c r="B3370" s="245">
        <f t="shared" si="346"/>
        <v>195</v>
      </c>
      <c r="C3370" s="245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45"/>
    </row>
    <row r="3371" spans="1:21">
      <c r="A3371" s="245" t="s">
        <v>3990</v>
      </c>
      <c r="B3371" s="245">
        <f t="shared" si="346"/>
        <v>195</v>
      </c>
      <c r="C3371" s="245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45"/>
    </row>
    <row r="3372" spans="1:21">
      <c r="A3372" s="245" t="s">
        <v>3990</v>
      </c>
      <c r="B3372" s="245">
        <f t="shared" si="346"/>
        <v>200</v>
      </c>
      <c r="C3372" s="245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45"/>
    </row>
    <row r="3373" spans="1:21">
      <c r="A3373" s="245" t="s">
        <v>3990</v>
      </c>
      <c r="B3373" s="245">
        <f t="shared" si="346"/>
        <v>200</v>
      </c>
      <c r="C3373" s="245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45"/>
    </row>
    <row r="3374" spans="1:21">
      <c r="A3374" s="245" t="s">
        <v>3990</v>
      </c>
      <c r="B3374" s="245">
        <f t="shared" si="346"/>
        <v>200</v>
      </c>
      <c r="C3374" s="245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45"/>
    </row>
    <row r="3375" spans="1:21">
      <c r="A3375" s="245" t="s">
        <v>3990</v>
      </c>
      <c r="B3375" s="245">
        <f t="shared" si="346"/>
        <v>200</v>
      </c>
      <c r="C3375" s="245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45"/>
    </row>
    <row r="3376" spans="1:21">
      <c r="A3376" s="245" t="s">
        <v>3990</v>
      </c>
      <c r="B3376" s="245">
        <f t="shared" si="346"/>
        <v>200</v>
      </c>
      <c r="C3376" s="245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45"/>
    </row>
    <row r="3377" spans="1:21">
      <c r="A3377" s="245" t="s">
        <v>3990</v>
      </c>
      <c r="B3377" s="245">
        <f t="shared" si="346"/>
        <v>200</v>
      </c>
      <c r="C3377" s="245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45"/>
    </row>
    <row r="3378" spans="1:21">
      <c r="A3378" s="245" t="s">
        <v>3990</v>
      </c>
      <c r="B3378" s="245">
        <f t="shared" si="346"/>
        <v>200</v>
      </c>
      <c r="C3378" s="245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45"/>
    </row>
    <row r="3379" spans="1:21">
      <c r="A3379" s="245" t="s">
        <v>3990</v>
      </c>
      <c r="B3379" s="245">
        <f t="shared" si="346"/>
        <v>200</v>
      </c>
      <c r="C3379" s="245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45"/>
    </row>
    <row r="3380" spans="1:21">
      <c r="A3380" s="245" t="s">
        <v>3990</v>
      </c>
      <c r="B3380" s="245">
        <f t="shared" si="346"/>
        <v>200</v>
      </c>
      <c r="C3380" s="245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45"/>
    </row>
    <row r="3381" spans="1:21">
      <c r="A3381" s="245" t="s">
        <v>3990</v>
      </c>
      <c r="B3381" s="245">
        <f t="shared" si="346"/>
        <v>200</v>
      </c>
      <c r="C3381" s="245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45"/>
    </row>
    <row r="3382" spans="1:21">
      <c r="A3382" s="245" t="s">
        <v>3990</v>
      </c>
      <c r="B3382" s="245">
        <f t="shared" si="346"/>
        <v>200</v>
      </c>
      <c r="C3382" s="245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45"/>
    </row>
    <row r="3383" spans="1:21">
      <c r="A3383" s="245" t="s">
        <v>3990</v>
      </c>
      <c r="B3383" s="245">
        <f t="shared" si="346"/>
        <v>210</v>
      </c>
      <c r="C3383" s="245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45"/>
    </row>
    <row r="3384" spans="1:21">
      <c r="A3384" s="245" t="s">
        <v>3990</v>
      </c>
      <c r="B3384" s="245">
        <f t="shared" si="346"/>
        <v>210</v>
      </c>
      <c r="C3384" s="245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45"/>
    </row>
    <row r="3385" spans="1:21">
      <c r="A3385" s="245" t="s">
        <v>3990</v>
      </c>
      <c r="B3385" s="245">
        <f t="shared" si="346"/>
        <v>210</v>
      </c>
      <c r="C3385" s="245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45"/>
    </row>
    <row r="3386" spans="1:21">
      <c r="A3386" s="245" t="s">
        <v>3990</v>
      </c>
      <c r="B3386" s="245">
        <f t="shared" si="346"/>
        <v>210</v>
      </c>
      <c r="C3386" s="245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45"/>
    </row>
    <row r="3387" spans="1:21">
      <c r="A3387" s="245" t="s">
        <v>3990</v>
      </c>
      <c r="B3387" s="245">
        <f t="shared" si="346"/>
        <v>210</v>
      </c>
      <c r="C3387" s="245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45"/>
    </row>
    <row r="3388" spans="1:21">
      <c r="A3388" s="245" t="s">
        <v>3990</v>
      </c>
      <c r="B3388" s="245">
        <f t="shared" si="346"/>
        <v>212</v>
      </c>
      <c r="C3388" s="245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45"/>
    </row>
    <row r="3389" spans="1:21">
      <c r="A3389" s="245" t="s">
        <v>3990</v>
      </c>
      <c r="B3389" s="245">
        <f t="shared" si="346"/>
        <v>212</v>
      </c>
      <c r="C3389" s="245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45"/>
    </row>
    <row r="3390" spans="1:21">
      <c r="A3390" s="245" t="s">
        <v>3990</v>
      </c>
      <c r="B3390" s="245">
        <f t="shared" si="346"/>
        <v>212</v>
      </c>
      <c r="C3390" s="245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45"/>
    </row>
    <row r="3391" spans="1:21">
      <c r="A3391" s="245" t="s">
        <v>3990</v>
      </c>
      <c r="B3391" s="245">
        <f t="shared" si="346"/>
        <v>215</v>
      </c>
      <c r="C3391" s="245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45"/>
    </row>
    <row r="3392" spans="1:21">
      <c r="A3392" s="245" t="s">
        <v>3990</v>
      </c>
      <c r="B3392" s="245">
        <f t="shared" si="346"/>
        <v>215</v>
      </c>
      <c r="C3392" s="245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45"/>
    </row>
    <row r="3393" spans="1:21">
      <c r="A3393" s="245" t="s">
        <v>3990</v>
      </c>
      <c r="B3393" s="245">
        <f t="shared" si="346"/>
        <v>219.1</v>
      </c>
      <c r="C3393" s="245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45"/>
    </row>
    <row r="3394" spans="1:21">
      <c r="A3394" s="245" t="s">
        <v>3990</v>
      </c>
      <c r="B3394" s="245">
        <f t="shared" si="346"/>
        <v>219.1</v>
      </c>
      <c r="C3394" s="245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45"/>
    </row>
    <row r="3395" spans="1:21">
      <c r="A3395" s="245" t="s">
        <v>3990</v>
      </c>
      <c r="B3395" s="245">
        <f t="shared" si="346"/>
        <v>219.1</v>
      </c>
      <c r="C3395" s="245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45"/>
    </row>
    <row r="3396" spans="1:21">
      <c r="A3396" s="245" t="s">
        <v>3990</v>
      </c>
      <c r="B3396" s="245">
        <f t="shared" si="346"/>
        <v>219.1</v>
      </c>
      <c r="C3396" s="245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45"/>
    </row>
    <row r="3397" spans="1:21">
      <c r="A3397" s="245" t="s">
        <v>3990</v>
      </c>
      <c r="B3397" s="245">
        <f t="shared" si="346"/>
        <v>219.1</v>
      </c>
      <c r="C3397" s="245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45"/>
    </row>
    <row r="3398" spans="1:21">
      <c r="A3398" s="245" t="s">
        <v>3990</v>
      </c>
      <c r="B3398" s="245">
        <f t="shared" si="346"/>
        <v>219.1</v>
      </c>
      <c r="C3398" s="245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45"/>
    </row>
    <row r="3399" spans="1:21">
      <c r="A3399" s="245" t="s">
        <v>3990</v>
      </c>
      <c r="B3399" s="245">
        <f t="shared" si="346"/>
        <v>219.1</v>
      </c>
      <c r="C3399" s="245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45"/>
    </row>
    <row r="3400" spans="1:21">
      <c r="A3400" s="245" t="s">
        <v>3990</v>
      </c>
      <c r="B3400" s="245">
        <f t="shared" si="346"/>
        <v>219.1</v>
      </c>
      <c r="C3400" s="245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45"/>
    </row>
    <row r="3401" spans="1:21">
      <c r="A3401" s="245" t="s">
        <v>3990</v>
      </c>
      <c r="B3401" s="245">
        <f t="shared" si="346"/>
        <v>219.1</v>
      </c>
      <c r="C3401" s="245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45"/>
    </row>
    <row r="3402" spans="1:21">
      <c r="A3402" s="245" t="s">
        <v>3990</v>
      </c>
      <c r="B3402" s="245">
        <f t="shared" si="346"/>
        <v>219.1</v>
      </c>
      <c r="C3402" s="245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45"/>
    </row>
    <row r="3403" spans="1:21">
      <c r="A3403" s="245" t="s">
        <v>3990</v>
      </c>
      <c r="B3403" s="245">
        <f t="shared" si="346"/>
        <v>219.1</v>
      </c>
      <c r="C3403" s="245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45"/>
    </row>
    <row r="3404" spans="1:21">
      <c r="A3404" s="245" t="s">
        <v>3990</v>
      </c>
      <c r="B3404" s="245">
        <f t="shared" si="346"/>
        <v>219.1</v>
      </c>
      <c r="C3404" s="245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45"/>
    </row>
    <row r="3405" spans="1:21">
      <c r="A3405" s="245" t="s">
        <v>3990</v>
      </c>
      <c r="B3405" s="245">
        <f t="shared" si="346"/>
        <v>219.1</v>
      </c>
      <c r="C3405" s="245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45"/>
    </row>
    <row r="3406" spans="1:21">
      <c r="A3406" s="245" t="s">
        <v>3990</v>
      </c>
      <c r="B3406" s="245">
        <f t="shared" si="346"/>
        <v>219.1</v>
      </c>
      <c r="C3406" s="245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45"/>
    </row>
    <row r="3407" spans="1:21">
      <c r="A3407" s="245" t="s">
        <v>3990</v>
      </c>
      <c r="B3407" s="245">
        <f t="shared" si="346"/>
        <v>219.1</v>
      </c>
      <c r="C3407" s="245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45"/>
    </row>
    <row r="3408" spans="1:21">
      <c r="A3408" s="245" t="s">
        <v>3990</v>
      </c>
      <c r="B3408" s="245">
        <f t="shared" si="346"/>
        <v>219.1</v>
      </c>
      <c r="C3408" s="245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45"/>
    </row>
    <row r="3409" spans="1:21">
      <c r="A3409" s="245" t="s">
        <v>3990</v>
      </c>
      <c r="B3409" s="245">
        <f t="shared" si="346"/>
        <v>219.1</v>
      </c>
      <c r="C3409" s="245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45"/>
    </row>
    <row r="3410" spans="1:21">
      <c r="A3410" s="245" t="s">
        <v>3990</v>
      </c>
      <c r="B3410" s="245">
        <f t="shared" si="346"/>
        <v>219.1</v>
      </c>
      <c r="C3410" s="245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45"/>
    </row>
    <row r="3411" spans="1:21">
      <c r="A3411" s="245" t="s">
        <v>3990</v>
      </c>
      <c r="B3411" s="245">
        <f t="shared" si="346"/>
        <v>219.1</v>
      </c>
      <c r="C3411" s="245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45"/>
    </row>
    <row r="3412" spans="1:21">
      <c r="A3412" s="245" t="s">
        <v>3990</v>
      </c>
      <c r="B3412" s="245">
        <f t="shared" si="346"/>
        <v>219.1</v>
      </c>
      <c r="C3412" s="245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45"/>
    </row>
    <row r="3413" spans="1:21">
      <c r="A3413" s="245" t="s">
        <v>3990</v>
      </c>
      <c r="B3413" s="245">
        <f t="shared" si="346"/>
        <v>219.1</v>
      </c>
      <c r="C3413" s="245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45"/>
    </row>
    <row r="3414" spans="1:21">
      <c r="A3414" s="245" t="s">
        <v>3990</v>
      </c>
      <c r="B3414" s="245">
        <f t="shared" si="346"/>
        <v>219.1</v>
      </c>
      <c r="C3414" s="245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45"/>
    </row>
    <row r="3415" spans="1:21">
      <c r="A3415" s="245" t="s">
        <v>3990</v>
      </c>
      <c r="B3415" s="245">
        <f t="shared" si="346"/>
        <v>219.1</v>
      </c>
      <c r="C3415" s="245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45"/>
    </row>
    <row r="3416" spans="1:21">
      <c r="A3416" s="245" t="s">
        <v>3990</v>
      </c>
      <c r="B3416" s="245">
        <f t="shared" si="346"/>
        <v>220</v>
      </c>
      <c r="C3416" s="245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45"/>
    </row>
    <row r="3417" spans="1:21">
      <c r="A3417" s="245" t="s">
        <v>3990</v>
      </c>
      <c r="B3417" s="245">
        <f t="shared" si="346"/>
        <v>220</v>
      </c>
      <c r="C3417" s="245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45"/>
    </row>
    <row r="3418" spans="1:21">
      <c r="A3418" s="245" t="s">
        <v>3990</v>
      </c>
      <c r="B3418" s="245">
        <f t="shared" si="346"/>
        <v>220</v>
      </c>
      <c r="C3418" s="245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45"/>
    </row>
    <row r="3419" spans="1:21">
      <c r="A3419" s="245" t="s">
        <v>3990</v>
      </c>
      <c r="B3419" s="245">
        <f t="shared" si="346"/>
        <v>220</v>
      </c>
      <c r="C3419" s="245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45"/>
    </row>
    <row r="3420" spans="1:21">
      <c r="A3420" s="245" t="s">
        <v>3990</v>
      </c>
      <c r="B3420" s="245">
        <f t="shared" si="346"/>
        <v>224</v>
      </c>
      <c r="C3420" s="245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45"/>
    </row>
    <row r="3421" spans="1:21">
      <c r="A3421" s="245" t="s">
        <v>3990</v>
      </c>
      <c r="B3421" s="245">
        <f t="shared" si="346"/>
        <v>224</v>
      </c>
      <c r="C3421" s="245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45"/>
    </row>
    <row r="3422" spans="1:21">
      <c r="A3422" s="245" t="s">
        <v>3990</v>
      </c>
      <c r="B3422" s="245">
        <f t="shared" si="346"/>
        <v>224</v>
      </c>
      <c r="C3422" s="245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45"/>
    </row>
    <row r="3423" spans="1:21">
      <c r="A3423" s="245" t="s">
        <v>3990</v>
      </c>
      <c r="B3423" s="245">
        <f t="shared" si="346"/>
        <v>230</v>
      </c>
      <c r="C3423" s="245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45"/>
    </row>
    <row r="3424" spans="1:21">
      <c r="A3424" s="245" t="s">
        <v>3990</v>
      </c>
      <c r="B3424" s="245">
        <f t="shared" si="346"/>
        <v>235</v>
      </c>
      <c r="C3424" s="245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45"/>
    </row>
    <row r="3425" spans="1:21">
      <c r="A3425" s="245" t="s">
        <v>3990</v>
      </c>
      <c r="B3425" s="245">
        <f t="shared" si="346"/>
        <v>236</v>
      </c>
      <c r="C3425" s="245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45"/>
    </row>
    <row r="3426" spans="1:21">
      <c r="A3426" s="245" t="s">
        <v>3990</v>
      </c>
      <c r="B3426" s="245">
        <f t="shared" si="346"/>
        <v>236</v>
      </c>
      <c r="C3426" s="245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45"/>
    </row>
    <row r="3427" spans="1:21">
      <c r="A3427" s="245" t="s">
        <v>3990</v>
      </c>
      <c r="B3427" s="245">
        <f t="shared" si="346"/>
        <v>236</v>
      </c>
      <c r="C3427" s="245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45"/>
    </row>
    <row r="3428" spans="1:21">
      <c r="A3428" s="245" t="s">
        <v>3990</v>
      </c>
      <c r="B3428" s="245">
        <f t="shared" si="346"/>
        <v>240</v>
      </c>
      <c r="C3428" s="245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45"/>
    </row>
    <row r="3429" spans="1:21">
      <c r="A3429" s="245" t="s">
        <v>3990</v>
      </c>
      <c r="B3429" s="245">
        <f t="shared" si="346"/>
        <v>244.5</v>
      </c>
      <c r="C3429" s="245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45"/>
    </row>
    <row r="3430" spans="1:21">
      <c r="A3430" s="245" t="s">
        <v>3990</v>
      </c>
      <c r="B3430" s="245">
        <f t="shared" ref="B3430:B3493" si="352">SPLITME($E3430,0,"*","tube Ø")</f>
        <v>244.5</v>
      </c>
      <c r="C3430" s="245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45"/>
    </row>
    <row r="3431" spans="1:21">
      <c r="A3431" s="245" t="s">
        <v>3990</v>
      </c>
      <c r="B3431" s="245">
        <f t="shared" si="352"/>
        <v>244.5</v>
      </c>
      <c r="C3431" s="245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45"/>
    </row>
    <row r="3432" spans="1:21">
      <c r="A3432" s="245" t="s">
        <v>3990</v>
      </c>
      <c r="B3432" s="245">
        <f t="shared" si="352"/>
        <v>244.5</v>
      </c>
      <c r="C3432" s="245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45"/>
    </row>
    <row r="3433" spans="1:21">
      <c r="A3433" s="245" t="s">
        <v>3990</v>
      </c>
      <c r="B3433" s="245">
        <f t="shared" si="352"/>
        <v>244.5</v>
      </c>
      <c r="C3433" s="245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45"/>
    </row>
    <row r="3434" spans="1:21">
      <c r="A3434" s="245" t="s">
        <v>3990</v>
      </c>
      <c r="B3434" s="245">
        <f t="shared" si="352"/>
        <v>244.5</v>
      </c>
      <c r="C3434" s="245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45"/>
    </row>
    <row r="3435" spans="1:21">
      <c r="A3435" s="245" t="s">
        <v>3990</v>
      </c>
      <c r="B3435" s="245">
        <f t="shared" si="352"/>
        <v>244.5</v>
      </c>
      <c r="C3435" s="245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45"/>
    </row>
    <row r="3436" spans="1:21">
      <c r="A3436" s="245" t="s">
        <v>3990</v>
      </c>
      <c r="B3436" s="245">
        <f t="shared" si="352"/>
        <v>244.5</v>
      </c>
      <c r="C3436" s="245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45"/>
    </row>
    <row r="3437" spans="1:21">
      <c r="A3437" s="245" t="s">
        <v>3990</v>
      </c>
      <c r="B3437" s="245">
        <f t="shared" si="352"/>
        <v>244.5</v>
      </c>
      <c r="C3437" s="245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45"/>
    </row>
    <row r="3438" spans="1:21">
      <c r="A3438" s="245" t="s">
        <v>3990</v>
      </c>
      <c r="B3438" s="245">
        <f t="shared" si="352"/>
        <v>244.5</v>
      </c>
      <c r="C3438" s="245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45"/>
    </row>
    <row r="3439" spans="1:21">
      <c r="A3439" s="245" t="s">
        <v>3990</v>
      </c>
      <c r="B3439" s="245">
        <f t="shared" si="352"/>
        <v>244.5</v>
      </c>
      <c r="C3439" s="245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45"/>
    </row>
    <row r="3440" spans="1:21">
      <c r="A3440" s="245" t="s">
        <v>3990</v>
      </c>
      <c r="B3440" s="245">
        <f t="shared" si="352"/>
        <v>244.5</v>
      </c>
      <c r="C3440" s="245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45"/>
    </row>
    <row r="3441" spans="1:21">
      <c r="A3441" s="245" t="s">
        <v>3990</v>
      </c>
      <c r="B3441" s="245">
        <f t="shared" si="352"/>
        <v>244.5</v>
      </c>
      <c r="C3441" s="245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45"/>
    </row>
    <row r="3442" spans="1:21">
      <c r="A3442" s="245" t="s">
        <v>3990</v>
      </c>
      <c r="B3442" s="245">
        <f t="shared" si="352"/>
        <v>244.5</v>
      </c>
      <c r="C3442" s="245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45"/>
    </row>
    <row r="3443" spans="1:21">
      <c r="A3443" s="245" t="s">
        <v>3990</v>
      </c>
      <c r="B3443" s="245">
        <f t="shared" si="352"/>
        <v>244.5</v>
      </c>
      <c r="C3443" s="245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45"/>
    </row>
    <row r="3444" spans="1:21">
      <c r="A3444" s="245" t="s">
        <v>3990</v>
      </c>
      <c r="B3444" s="245">
        <f t="shared" si="352"/>
        <v>244.5</v>
      </c>
      <c r="C3444" s="245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45"/>
    </row>
    <row r="3445" spans="1:21">
      <c r="A3445" s="245" t="s">
        <v>3990</v>
      </c>
      <c r="B3445" s="245">
        <f t="shared" si="352"/>
        <v>244.5</v>
      </c>
      <c r="C3445" s="245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45"/>
    </row>
    <row r="3446" spans="1:21">
      <c r="A3446" s="245" t="s">
        <v>3990</v>
      </c>
      <c r="B3446" s="245">
        <f t="shared" si="352"/>
        <v>244.5</v>
      </c>
      <c r="C3446" s="245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45"/>
    </row>
    <row r="3447" spans="1:21">
      <c r="A3447" s="245" t="s">
        <v>3990</v>
      </c>
      <c r="B3447" s="245">
        <f t="shared" si="352"/>
        <v>250</v>
      </c>
      <c r="C3447" s="245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45"/>
    </row>
    <row r="3448" spans="1:21">
      <c r="A3448" s="245" t="s">
        <v>3990</v>
      </c>
      <c r="B3448" s="245">
        <f t="shared" si="352"/>
        <v>250</v>
      </c>
      <c r="C3448" s="245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45"/>
    </row>
    <row r="3449" spans="1:21">
      <c r="A3449" s="245" t="s">
        <v>3990</v>
      </c>
      <c r="B3449" s="245">
        <f t="shared" si="352"/>
        <v>250</v>
      </c>
      <c r="C3449" s="245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45"/>
    </row>
    <row r="3450" spans="1:21">
      <c r="A3450" s="245" t="s">
        <v>3990</v>
      </c>
      <c r="B3450" s="245">
        <f t="shared" si="352"/>
        <v>250</v>
      </c>
      <c r="C3450" s="245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45"/>
    </row>
    <row r="3451" spans="1:21">
      <c r="A3451" s="245" t="s">
        <v>3990</v>
      </c>
      <c r="B3451" s="245">
        <f t="shared" si="352"/>
        <v>250</v>
      </c>
      <c r="C3451" s="245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45"/>
    </row>
    <row r="3452" spans="1:21">
      <c r="A3452" s="245" t="s">
        <v>3990</v>
      </c>
      <c r="B3452" s="245">
        <f t="shared" si="352"/>
        <v>250</v>
      </c>
      <c r="C3452" s="245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45"/>
    </row>
    <row r="3453" spans="1:21">
      <c r="A3453" s="245" t="s">
        <v>3990</v>
      </c>
      <c r="B3453" s="245">
        <f t="shared" si="352"/>
        <v>250</v>
      </c>
      <c r="C3453" s="245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45"/>
    </row>
    <row r="3454" spans="1:21">
      <c r="A3454" s="245" t="s">
        <v>3990</v>
      </c>
      <c r="B3454" s="245">
        <f t="shared" si="352"/>
        <v>250</v>
      </c>
      <c r="C3454" s="245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45"/>
    </row>
    <row r="3455" spans="1:21">
      <c r="A3455" s="245" t="s">
        <v>3990</v>
      </c>
      <c r="B3455" s="245">
        <f t="shared" si="352"/>
        <v>250</v>
      </c>
      <c r="C3455" s="245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45"/>
    </row>
    <row r="3456" spans="1:21">
      <c r="A3456" s="245" t="s">
        <v>3990</v>
      </c>
      <c r="B3456" s="245">
        <f t="shared" si="352"/>
        <v>260</v>
      </c>
      <c r="C3456" s="245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45"/>
    </row>
    <row r="3457" spans="1:21">
      <c r="A3457" s="245" t="s">
        <v>3990</v>
      </c>
      <c r="B3457" s="245">
        <f t="shared" si="352"/>
        <v>260</v>
      </c>
      <c r="C3457" s="245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45"/>
    </row>
    <row r="3458" spans="1:21">
      <c r="A3458" s="245" t="s">
        <v>3990</v>
      </c>
      <c r="B3458" s="245">
        <f t="shared" si="352"/>
        <v>270</v>
      </c>
      <c r="C3458" s="245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45"/>
    </row>
    <row r="3459" spans="1:21">
      <c r="A3459" s="245" t="s">
        <v>3990</v>
      </c>
      <c r="B3459" s="245">
        <f t="shared" si="352"/>
        <v>270</v>
      </c>
      <c r="C3459" s="245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45"/>
    </row>
    <row r="3460" spans="1:21">
      <c r="A3460" s="245" t="s">
        <v>3990</v>
      </c>
      <c r="B3460" s="245">
        <f t="shared" si="352"/>
        <v>273</v>
      </c>
      <c r="C3460" s="245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45"/>
    </row>
    <row r="3461" spans="1:21">
      <c r="A3461" s="245" t="s">
        <v>3990</v>
      </c>
      <c r="B3461" s="245">
        <f t="shared" si="352"/>
        <v>273</v>
      </c>
      <c r="C3461" s="245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45"/>
    </row>
    <row r="3462" spans="1:21">
      <c r="A3462" s="245" t="s">
        <v>3990</v>
      </c>
      <c r="B3462" s="245">
        <f t="shared" si="352"/>
        <v>273</v>
      </c>
      <c r="C3462" s="245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45"/>
    </row>
    <row r="3463" spans="1:21">
      <c r="A3463" s="245" t="s">
        <v>3990</v>
      </c>
      <c r="B3463" s="245">
        <f t="shared" si="352"/>
        <v>273</v>
      </c>
      <c r="C3463" s="245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45"/>
    </row>
    <row r="3464" spans="1:21">
      <c r="A3464" s="245" t="s">
        <v>3990</v>
      </c>
      <c r="B3464" s="245">
        <f t="shared" si="352"/>
        <v>273</v>
      </c>
      <c r="C3464" s="245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45"/>
    </row>
    <row r="3465" spans="1:21">
      <c r="A3465" s="245" t="s">
        <v>3990</v>
      </c>
      <c r="B3465" s="245">
        <f t="shared" si="352"/>
        <v>273</v>
      </c>
      <c r="C3465" s="245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45"/>
    </row>
    <row r="3466" spans="1:21">
      <c r="A3466" s="245" t="s">
        <v>3990</v>
      </c>
      <c r="B3466" s="245">
        <f t="shared" si="352"/>
        <v>273</v>
      </c>
      <c r="C3466" s="245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45"/>
    </row>
    <row r="3467" spans="1:21">
      <c r="A3467" s="245" t="s">
        <v>3990</v>
      </c>
      <c r="B3467" s="245">
        <f t="shared" si="352"/>
        <v>273</v>
      </c>
      <c r="C3467" s="245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45"/>
    </row>
    <row r="3468" spans="1:21">
      <c r="A3468" s="245" t="s">
        <v>3990</v>
      </c>
      <c r="B3468" s="245">
        <f t="shared" si="352"/>
        <v>273</v>
      </c>
      <c r="C3468" s="245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45"/>
    </row>
    <row r="3469" spans="1:21">
      <c r="A3469" s="245" t="s">
        <v>3990</v>
      </c>
      <c r="B3469" s="245">
        <f t="shared" si="352"/>
        <v>273</v>
      </c>
      <c r="C3469" s="245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45"/>
    </row>
    <row r="3470" spans="1:21">
      <c r="A3470" s="245" t="s">
        <v>3990</v>
      </c>
      <c r="B3470" s="245">
        <f t="shared" si="352"/>
        <v>273</v>
      </c>
      <c r="C3470" s="245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45"/>
    </row>
    <row r="3471" spans="1:21">
      <c r="A3471" s="245" t="s">
        <v>3990</v>
      </c>
      <c r="B3471" s="245">
        <f t="shared" si="352"/>
        <v>273</v>
      </c>
      <c r="C3471" s="245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45"/>
    </row>
    <row r="3472" spans="1:21">
      <c r="A3472" s="245" t="s">
        <v>3990</v>
      </c>
      <c r="B3472" s="245">
        <f t="shared" si="352"/>
        <v>273</v>
      </c>
      <c r="C3472" s="245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45"/>
    </row>
    <row r="3473" spans="1:21">
      <c r="A3473" s="245" t="s">
        <v>3990</v>
      </c>
      <c r="B3473" s="245">
        <f t="shared" si="352"/>
        <v>273</v>
      </c>
      <c r="C3473" s="245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45"/>
    </row>
    <row r="3474" spans="1:21">
      <c r="A3474" s="245" t="s">
        <v>3990</v>
      </c>
      <c r="B3474" s="245">
        <f t="shared" si="352"/>
        <v>273</v>
      </c>
      <c r="C3474" s="245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45"/>
    </row>
    <row r="3475" spans="1:21">
      <c r="A3475" s="245" t="s">
        <v>3990</v>
      </c>
      <c r="B3475" s="245">
        <f t="shared" si="352"/>
        <v>273</v>
      </c>
      <c r="C3475" s="245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45"/>
    </row>
    <row r="3476" spans="1:21">
      <c r="A3476" s="245" t="s">
        <v>3990</v>
      </c>
      <c r="B3476" s="245">
        <f t="shared" si="352"/>
        <v>273</v>
      </c>
      <c r="C3476" s="245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45"/>
    </row>
    <row r="3477" spans="1:21">
      <c r="A3477" s="245" t="s">
        <v>3990</v>
      </c>
      <c r="B3477" s="245">
        <f t="shared" si="352"/>
        <v>273</v>
      </c>
      <c r="C3477" s="245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45"/>
    </row>
    <row r="3478" spans="1:21">
      <c r="A3478" s="245" t="s">
        <v>3990</v>
      </c>
      <c r="B3478" s="245">
        <f t="shared" si="352"/>
        <v>273</v>
      </c>
      <c r="C3478" s="245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45"/>
    </row>
    <row r="3479" spans="1:21">
      <c r="A3479" s="245" t="s">
        <v>3990</v>
      </c>
      <c r="B3479" s="245">
        <f t="shared" si="352"/>
        <v>273</v>
      </c>
      <c r="C3479" s="245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45"/>
    </row>
    <row r="3480" spans="1:21">
      <c r="A3480" s="245" t="s">
        <v>3990</v>
      </c>
      <c r="B3480" s="245">
        <f t="shared" si="352"/>
        <v>273</v>
      </c>
      <c r="C3480" s="245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45"/>
    </row>
    <row r="3481" spans="1:21">
      <c r="A3481" s="245" t="s">
        <v>3990</v>
      </c>
      <c r="B3481" s="245">
        <f t="shared" si="352"/>
        <v>273</v>
      </c>
      <c r="C3481" s="245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45"/>
    </row>
    <row r="3482" spans="1:21">
      <c r="A3482" s="245" t="s">
        <v>3990</v>
      </c>
      <c r="B3482" s="245">
        <f t="shared" si="352"/>
        <v>273</v>
      </c>
      <c r="C3482" s="245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45"/>
    </row>
    <row r="3483" spans="1:21">
      <c r="A3483" s="245" t="s">
        <v>3990</v>
      </c>
      <c r="B3483" s="245">
        <f t="shared" si="352"/>
        <v>280</v>
      </c>
      <c r="C3483" s="245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45"/>
    </row>
    <row r="3484" spans="1:21">
      <c r="A3484" s="245" t="s">
        <v>3990</v>
      </c>
      <c r="B3484" s="245">
        <f t="shared" si="352"/>
        <v>280</v>
      </c>
      <c r="C3484" s="245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45"/>
    </row>
    <row r="3485" spans="1:21">
      <c r="A3485" s="245" t="s">
        <v>3990</v>
      </c>
      <c r="B3485" s="245">
        <f t="shared" si="352"/>
        <v>298.5</v>
      </c>
      <c r="C3485" s="245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45"/>
    </row>
    <row r="3486" spans="1:21">
      <c r="A3486" s="245" t="s">
        <v>3990</v>
      </c>
      <c r="B3486" s="245">
        <f t="shared" si="352"/>
        <v>298.5</v>
      </c>
      <c r="C3486" s="245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45"/>
    </row>
    <row r="3487" spans="1:21">
      <c r="A3487" s="245" t="s">
        <v>3990</v>
      </c>
      <c r="B3487" s="245">
        <f t="shared" si="352"/>
        <v>298.5</v>
      </c>
      <c r="C3487" s="245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45"/>
    </row>
    <row r="3488" spans="1:21">
      <c r="A3488" s="245" t="s">
        <v>3990</v>
      </c>
      <c r="B3488" s="245">
        <f t="shared" si="352"/>
        <v>298.5</v>
      </c>
      <c r="C3488" s="245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45"/>
    </row>
    <row r="3489" spans="1:21">
      <c r="A3489" s="245" t="s">
        <v>3990</v>
      </c>
      <c r="B3489" s="245">
        <f t="shared" si="352"/>
        <v>298.5</v>
      </c>
      <c r="C3489" s="245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45"/>
    </row>
    <row r="3490" spans="1:21">
      <c r="A3490" s="245" t="s">
        <v>3990</v>
      </c>
      <c r="B3490" s="245">
        <f t="shared" si="352"/>
        <v>298.5</v>
      </c>
      <c r="C3490" s="245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45"/>
    </row>
    <row r="3491" spans="1:21">
      <c r="A3491" s="245" t="s">
        <v>3990</v>
      </c>
      <c r="B3491" s="245">
        <f t="shared" si="352"/>
        <v>298.5</v>
      </c>
      <c r="C3491" s="245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45"/>
    </row>
    <row r="3492" spans="1:21">
      <c r="A3492" s="245" t="s">
        <v>3990</v>
      </c>
      <c r="B3492" s="245">
        <f t="shared" si="352"/>
        <v>298.5</v>
      </c>
      <c r="C3492" s="245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45"/>
    </row>
    <row r="3493" spans="1:21">
      <c r="A3493" s="245" t="s">
        <v>3990</v>
      </c>
      <c r="B3493" s="245">
        <f t="shared" si="352"/>
        <v>298.5</v>
      </c>
      <c r="C3493" s="245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45"/>
    </row>
    <row r="3494" spans="1:21">
      <c r="A3494" s="245" t="s">
        <v>3990</v>
      </c>
      <c r="B3494" s="245">
        <f t="shared" ref="B3494:B3557" si="358">SPLITME($E3494,0,"*","tube Ø")</f>
        <v>298.5</v>
      </c>
      <c r="C3494" s="245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45"/>
    </row>
    <row r="3495" spans="1:21">
      <c r="A3495" s="245" t="s">
        <v>3990</v>
      </c>
      <c r="B3495" s="245">
        <f t="shared" si="358"/>
        <v>298.5</v>
      </c>
      <c r="C3495" s="245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45"/>
    </row>
    <row r="3496" spans="1:21">
      <c r="A3496" s="245" t="s">
        <v>3990</v>
      </c>
      <c r="B3496" s="245">
        <f t="shared" si="358"/>
        <v>298.5</v>
      </c>
      <c r="C3496" s="245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45"/>
    </row>
    <row r="3497" spans="1:21">
      <c r="A3497" s="245" t="s">
        <v>3990</v>
      </c>
      <c r="B3497" s="245">
        <f t="shared" si="358"/>
        <v>298.5</v>
      </c>
      <c r="C3497" s="245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45"/>
    </row>
    <row r="3498" spans="1:21">
      <c r="A3498" s="245" t="s">
        <v>3990</v>
      </c>
      <c r="B3498" s="245">
        <f t="shared" si="358"/>
        <v>298.5</v>
      </c>
      <c r="C3498" s="245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45"/>
    </row>
    <row r="3499" spans="1:21">
      <c r="A3499" s="245" t="s">
        <v>3990</v>
      </c>
      <c r="B3499" s="245">
        <f t="shared" si="358"/>
        <v>298.5</v>
      </c>
      <c r="C3499" s="245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45"/>
    </row>
    <row r="3500" spans="1:21">
      <c r="A3500" s="245" t="s">
        <v>3990</v>
      </c>
      <c r="B3500" s="245">
        <f t="shared" si="358"/>
        <v>298.5</v>
      </c>
      <c r="C3500" s="245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45"/>
    </row>
    <row r="3501" spans="1:21">
      <c r="A3501" s="245" t="s">
        <v>3990</v>
      </c>
      <c r="B3501" s="245">
        <f t="shared" si="358"/>
        <v>300</v>
      </c>
      <c r="C3501" s="245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45"/>
    </row>
    <row r="3502" spans="1:21">
      <c r="A3502" s="245" t="s">
        <v>3990</v>
      </c>
      <c r="B3502" s="245">
        <f t="shared" si="358"/>
        <v>300</v>
      </c>
      <c r="C3502" s="245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45"/>
    </row>
    <row r="3503" spans="1:21">
      <c r="A3503" s="245" t="s">
        <v>3990</v>
      </c>
      <c r="B3503" s="245">
        <f t="shared" si="358"/>
        <v>300</v>
      </c>
      <c r="C3503" s="245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45"/>
    </row>
    <row r="3504" spans="1:21">
      <c r="A3504" s="245" t="s">
        <v>3990</v>
      </c>
      <c r="B3504" s="245">
        <f t="shared" si="358"/>
        <v>323.89999999999998</v>
      </c>
      <c r="C3504" s="245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45"/>
    </row>
    <row r="3505" spans="1:21">
      <c r="A3505" s="245" t="s">
        <v>3990</v>
      </c>
      <c r="B3505" s="245">
        <f t="shared" si="358"/>
        <v>323.89999999999998</v>
      </c>
      <c r="C3505" s="245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45"/>
    </row>
    <row r="3506" spans="1:21">
      <c r="A3506" s="245" t="s">
        <v>3990</v>
      </c>
      <c r="B3506" s="245">
        <f t="shared" si="358"/>
        <v>323.89999999999998</v>
      </c>
      <c r="C3506" s="245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45"/>
    </row>
    <row r="3507" spans="1:21">
      <c r="A3507" s="245" t="s">
        <v>3990</v>
      </c>
      <c r="B3507" s="245">
        <f t="shared" si="358"/>
        <v>323.89999999999998</v>
      </c>
      <c r="C3507" s="245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45"/>
    </row>
    <row r="3508" spans="1:21">
      <c r="A3508" s="245" t="s">
        <v>3990</v>
      </c>
      <c r="B3508" s="245">
        <f t="shared" si="358"/>
        <v>323.89999999999998</v>
      </c>
      <c r="C3508" s="245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45"/>
    </row>
    <row r="3509" spans="1:21">
      <c r="A3509" s="245" t="s">
        <v>3990</v>
      </c>
      <c r="B3509" s="245">
        <f t="shared" si="358"/>
        <v>323.89999999999998</v>
      </c>
      <c r="C3509" s="245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45"/>
    </row>
    <row r="3510" spans="1:21">
      <c r="A3510" s="245" t="s">
        <v>3990</v>
      </c>
      <c r="B3510" s="245">
        <f t="shared" si="358"/>
        <v>323.89999999999998</v>
      </c>
      <c r="C3510" s="245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45"/>
    </row>
    <row r="3511" spans="1:21">
      <c r="A3511" s="245" t="s">
        <v>3990</v>
      </c>
      <c r="B3511" s="245">
        <f t="shared" si="358"/>
        <v>323.89999999999998</v>
      </c>
      <c r="C3511" s="245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45"/>
    </row>
    <row r="3512" spans="1:21">
      <c r="A3512" s="245" t="s">
        <v>3990</v>
      </c>
      <c r="B3512" s="245">
        <f t="shared" si="358"/>
        <v>323.89999999999998</v>
      </c>
      <c r="C3512" s="245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45"/>
    </row>
    <row r="3513" spans="1:21">
      <c r="A3513" s="245" t="s">
        <v>3990</v>
      </c>
      <c r="B3513" s="245">
        <f t="shared" si="358"/>
        <v>323.89999999999998</v>
      </c>
      <c r="C3513" s="245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45"/>
    </row>
    <row r="3514" spans="1:21">
      <c r="A3514" s="245" t="s">
        <v>3990</v>
      </c>
      <c r="B3514" s="245">
        <f t="shared" si="358"/>
        <v>323.89999999999998</v>
      </c>
      <c r="C3514" s="245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45"/>
    </row>
    <row r="3515" spans="1:21">
      <c r="A3515" s="245" t="s">
        <v>3990</v>
      </c>
      <c r="B3515" s="245">
        <f t="shared" si="358"/>
        <v>323.89999999999998</v>
      </c>
      <c r="C3515" s="245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45"/>
    </row>
    <row r="3516" spans="1:21">
      <c r="A3516" s="245" t="s">
        <v>3990</v>
      </c>
      <c r="B3516" s="245">
        <f t="shared" si="358"/>
        <v>323.89999999999998</v>
      </c>
      <c r="C3516" s="245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45"/>
    </row>
    <row r="3517" spans="1:21">
      <c r="A3517" s="245" t="s">
        <v>3990</v>
      </c>
      <c r="B3517" s="245">
        <f t="shared" si="358"/>
        <v>323.89999999999998</v>
      </c>
      <c r="C3517" s="245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45"/>
    </row>
    <row r="3518" spans="1:21">
      <c r="A3518" s="245" t="s">
        <v>3990</v>
      </c>
      <c r="B3518" s="245">
        <f t="shared" si="358"/>
        <v>323.89999999999998</v>
      </c>
      <c r="C3518" s="245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45"/>
    </row>
    <row r="3519" spans="1:21">
      <c r="A3519" s="245" t="s">
        <v>3990</v>
      </c>
      <c r="B3519" s="245">
        <f t="shared" si="358"/>
        <v>323.89999999999998</v>
      </c>
      <c r="C3519" s="245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45"/>
    </row>
    <row r="3520" spans="1:21">
      <c r="A3520" s="245" t="s">
        <v>3990</v>
      </c>
      <c r="B3520" s="245">
        <f t="shared" si="358"/>
        <v>323.89999999999998</v>
      </c>
      <c r="C3520" s="245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45"/>
    </row>
    <row r="3521" spans="1:21">
      <c r="A3521" s="245" t="s">
        <v>3990</v>
      </c>
      <c r="B3521" s="245">
        <f t="shared" si="358"/>
        <v>323.89999999999998</v>
      </c>
      <c r="C3521" s="245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45"/>
    </row>
    <row r="3522" spans="1:21">
      <c r="A3522" s="245" t="s">
        <v>3990</v>
      </c>
      <c r="B3522" s="245">
        <f t="shared" si="358"/>
        <v>323.89999999999998</v>
      </c>
      <c r="C3522" s="245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45"/>
    </row>
    <row r="3523" spans="1:21">
      <c r="A3523" s="245" t="s">
        <v>3990</v>
      </c>
      <c r="B3523" s="245">
        <f t="shared" si="358"/>
        <v>323.89999999999998</v>
      </c>
      <c r="C3523" s="245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45"/>
    </row>
    <row r="3524" spans="1:21">
      <c r="A3524" s="245" t="s">
        <v>3990</v>
      </c>
      <c r="B3524" s="245">
        <f t="shared" si="358"/>
        <v>323.89999999999998</v>
      </c>
      <c r="C3524" s="245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45"/>
    </row>
    <row r="3525" spans="1:21">
      <c r="A3525" s="245" t="s">
        <v>3990</v>
      </c>
      <c r="B3525" s="245">
        <f t="shared" si="358"/>
        <v>323.89999999999998</v>
      </c>
      <c r="C3525" s="245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45"/>
    </row>
    <row r="3526" spans="1:21">
      <c r="A3526" s="245" t="s">
        <v>3990</v>
      </c>
      <c r="B3526" s="245">
        <f t="shared" si="358"/>
        <v>323.89999999999998</v>
      </c>
      <c r="C3526" s="245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45"/>
    </row>
    <row r="3527" spans="1:21">
      <c r="A3527" s="245" t="s">
        <v>3990</v>
      </c>
      <c r="B3527" s="245">
        <f t="shared" si="358"/>
        <v>323.89999999999998</v>
      </c>
      <c r="C3527" s="245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45"/>
    </row>
    <row r="3528" spans="1:21">
      <c r="A3528" s="245" t="s">
        <v>3990</v>
      </c>
      <c r="B3528" s="245">
        <f t="shared" si="358"/>
        <v>323.89999999999998</v>
      </c>
      <c r="C3528" s="245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45"/>
    </row>
    <row r="3529" spans="1:21">
      <c r="A3529" s="245" t="s">
        <v>3990</v>
      </c>
      <c r="B3529" s="245">
        <f t="shared" si="358"/>
        <v>323.89999999999998</v>
      </c>
      <c r="C3529" s="245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45"/>
    </row>
    <row r="3530" spans="1:21">
      <c r="A3530" s="245" t="s">
        <v>3990</v>
      </c>
      <c r="B3530" s="245">
        <f t="shared" si="358"/>
        <v>323.89999999999998</v>
      </c>
      <c r="C3530" s="245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45"/>
    </row>
    <row r="3531" spans="1:21">
      <c r="A3531" s="245" t="s">
        <v>3990</v>
      </c>
      <c r="B3531" s="245">
        <f t="shared" si="358"/>
        <v>355.6</v>
      </c>
      <c r="C3531" s="245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45"/>
    </row>
    <row r="3532" spans="1:21">
      <c r="A3532" s="245" t="s">
        <v>3990</v>
      </c>
      <c r="B3532" s="245">
        <f t="shared" si="358"/>
        <v>355.6</v>
      </c>
      <c r="C3532" s="245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45"/>
    </row>
    <row r="3533" spans="1:21">
      <c r="A3533" s="245" t="s">
        <v>3990</v>
      </c>
      <c r="B3533" s="245">
        <f t="shared" si="358"/>
        <v>355.6</v>
      </c>
      <c r="C3533" s="245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45"/>
    </row>
    <row r="3534" spans="1:21">
      <c r="A3534" s="245" t="s">
        <v>3990</v>
      </c>
      <c r="B3534" s="245">
        <f t="shared" si="358"/>
        <v>355.6</v>
      </c>
      <c r="C3534" s="245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45"/>
    </row>
    <row r="3535" spans="1:21">
      <c r="A3535" s="245" t="s">
        <v>3990</v>
      </c>
      <c r="B3535" s="245">
        <f t="shared" si="358"/>
        <v>355.6</v>
      </c>
      <c r="C3535" s="245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45"/>
    </row>
    <row r="3536" spans="1:21">
      <c r="A3536" s="245" t="s">
        <v>3990</v>
      </c>
      <c r="B3536" s="245">
        <f t="shared" si="358"/>
        <v>355.6</v>
      </c>
      <c r="C3536" s="245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45"/>
    </row>
    <row r="3537" spans="1:21">
      <c r="A3537" s="245" t="s">
        <v>3990</v>
      </c>
      <c r="B3537" s="245">
        <f t="shared" si="358"/>
        <v>355.6</v>
      </c>
      <c r="C3537" s="245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45"/>
    </row>
    <row r="3538" spans="1:21">
      <c r="A3538" s="245" t="s">
        <v>3990</v>
      </c>
      <c r="B3538" s="245">
        <f t="shared" si="358"/>
        <v>355.6</v>
      </c>
      <c r="C3538" s="245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45"/>
    </row>
    <row r="3539" spans="1:21">
      <c r="A3539" s="245" t="s">
        <v>3990</v>
      </c>
      <c r="B3539" s="245">
        <f t="shared" si="358"/>
        <v>355.6</v>
      </c>
      <c r="C3539" s="245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45"/>
    </row>
    <row r="3540" spans="1:21">
      <c r="A3540" s="245" t="s">
        <v>3990</v>
      </c>
      <c r="B3540" s="245">
        <f t="shared" si="358"/>
        <v>355.6</v>
      </c>
      <c r="C3540" s="245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45"/>
    </row>
    <row r="3541" spans="1:21">
      <c r="A3541" s="245" t="s">
        <v>3990</v>
      </c>
      <c r="B3541" s="245">
        <f t="shared" si="358"/>
        <v>355.6</v>
      </c>
      <c r="C3541" s="245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45"/>
    </row>
    <row r="3542" spans="1:21">
      <c r="A3542" s="245" t="s">
        <v>3990</v>
      </c>
      <c r="B3542" s="245">
        <f t="shared" si="358"/>
        <v>355.6</v>
      </c>
      <c r="C3542" s="245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45"/>
    </row>
    <row r="3543" spans="1:21">
      <c r="A3543" s="245" t="s">
        <v>3990</v>
      </c>
      <c r="B3543" s="245">
        <f t="shared" si="358"/>
        <v>355.6</v>
      </c>
      <c r="C3543" s="245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45"/>
    </row>
    <row r="3544" spans="1:21">
      <c r="A3544" s="245" t="s">
        <v>3990</v>
      </c>
      <c r="B3544" s="245">
        <f t="shared" si="358"/>
        <v>355.6</v>
      </c>
      <c r="C3544" s="245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45"/>
    </row>
    <row r="3545" spans="1:21">
      <c r="A3545" s="245" t="s">
        <v>3990</v>
      </c>
      <c r="B3545" s="245">
        <f t="shared" si="358"/>
        <v>355.6</v>
      </c>
      <c r="C3545" s="245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45"/>
    </row>
    <row r="3546" spans="1:21">
      <c r="A3546" s="245" t="s">
        <v>3990</v>
      </c>
      <c r="B3546" s="245">
        <f t="shared" si="358"/>
        <v>355.6</v>
      </c>
      <c r="C3546" s="245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45"/>
    </row>
    <row r="3547" spans="1:21">
      <c r="A3547" s="245" t="s">
        <v>3990</v>
      </c>
      <c r="B3547" s="245">
        <f t="shared" si="358"/>
        <v>355.6</v>
      </c>
      <c r="C3547" s="245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45"/>
    </row>
    <row r="3548" spans="1:21">
      <c r="A3548" s="245" t="s">
        <v>3990</v>
      </c>
      <c r="B3548" s="245">
        <f t="shared" si="358"/>
        <v>355.6</v>
      </c>
      <c r="C3548" s="245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45"/>
    </row>
    <row r="3549" spans="1:21">
      <c r="A3549" s="245" t="s">
        <v>3990</v>
      </c>
      <c r="B3549" s="245">
        <f t="shared" si="358"/>
        <v>355.6</v>
      </c>
      <c r="C3549" s="245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45"/>
    </row>
    <row r="3550" spans="1:21">
      <c r="A3550" s="245" t="s">
        <v>3990</v>
      </c>
      <c r="B3550" s="245">
        <f t="shared" si="358"/>
        <v>355.6</v>
      </c>
      <c r="C3550" s="245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45"/>
    </row>
    <row r="3551" spans="1:21">
      <c r="A3551" s="245" t="s">
        <v>3990</v>
      </c>
      <c r="B3551" s="245">
        <f t="shared" si="358"/>
        <v>355.6</v>
      </c>
      <c r="C3551" s="245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45"/>
    </row>
    <row r="3552" spans="1:21">
      <c r="A3552" s="245" t="s">
        <v>3990</v>
      </c>
      <c r="B3552" s="245">
        <f t="shared" si="358"/>
        <v>355.6</v>
      </c>
      <c r="C3552" s="245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45"/>
    </row>
    <row r="3553" spans="1:21">
      <c r="A3553" s="245" t="s">
        <v>3990</v>
      </c>
      <c r="B3553" s="245">
        <f t="shared" si="358"/>
        <v>368</v>
      </c>
      <c r="C3553" s="245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45"/>
    </row>
    <row r="3554" spans="1:21">
      <c r="A3554" s="245" t="s">
        <v>3990</v>
      </c>
      <c r="B3554" s="245">
        <f t="shared" si="358"/>
        <v>368</v>
      </c>
      <c r="C3554" s="245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45"/>
    </row>
    <row r="3555" spans="1:21">
      <c r="A3555" s="245" t="s">
        <v>3990</v>
      </c>
      <c r="B3555" s="245">
        <f t="shared" si="358"/>
        <v>368</v>
      </c>
      <c r="C3555" s="245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45"/>
    </row>
    <row r="3556" spans="1:21">
      <c r="A3556" s="245" t="s">
        <v>3990</v>
      </c>
      <c r="B3556" s="245">
        <f t="shared" si="358"/>
        <v>368</v>
      </c>
      <c r="C3556" s="245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45"/>
    </row>
    <row r="3557" spans="1:21">
      <c r="A3557" s="245" t="s">
        <v>3990</v>
      </c>
      <c r="B3557" s="245">
        <f t="shared" si="358"/>
        <v>368</v>
      </c>
      <c r="C3557" s="245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45"/>
    </row>
    <row r="3558" spans="1:21">
      <c r="A3558" s="245" t="s">
        <v>3990</v>
      </c>
      <c r="B3558" s="245">
        <f t="shared" ref="B3558:B3621" si="364">SPLITME($E3558,0,"*","tube Ø")</f>
        <v>368</v>
      </c>
      <c r="C3558" s="245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45"/>
    </row>
    <row r="3559" spans="1:21">
      <c r="A3559" s="245" t="s">
        <v>3990</v>
      </c>
      <c r="B3559" s="245">
        <f t="shared" si="364"/>
        <v>368</v>
      </c>
      <c r="C3559" s="245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45"/>
    </row>
    <row r="3560" spans="1:21">
      <c r="A3560" s="245" t="s">
        <v>3990</v>
      </c>
      <c r="B3560" s="245">
        <f t="shared" si="364"/>
        <v>368</v>
      </c>
      <c r="C3560" s="245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45"/>
    </row>
    <row r="3561" spans="1:21">
      <c r="A3561" s="245" t="s">
        <v>3990</v>
      </c>
      <c r="B3561" s="245">
        <f t="shared" si="364"/>
        <v>368</v>
      </c>
      <c r="C3561" s="245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45"/>
    </row>
    <row r="3562" spans="1:21">
      <c r="A3562" s="245" t="s">
        <v>3990</v>
      </c>
      <c r="B3562" s="245">
        <f t="shared" si="364"/>
        <v>368</v>
      </c>
      <c r="C3562" s="245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45"/>
    </row>
    <row r="3563" spans="1:21">
      <c r="A3563" s="245" t="s">
        <v>3990</v>
      </c>
      <c r="B3563" s="245">
        <f t="shared" si="364"/>
        <v>368</v>
      </c>
      <c r="C3563" s="245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45"/>
    </row>
    <row r="3564" spans="1:21">
      <c r="A3564" s="245" t="s">
        <v>3990</v>
      </c>
      <c r="B3564" s="245">
        <f t="shared" si="364"/>
        <v>368</v>
      </c>
      <c r="C3564" s="245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45"/>
    </row>
    <row r="3565" spans="1:21">
      <c r="A3565" s="245" t="s">
        <v>3990</v>
      </c>
      <c r="B3565" s="245">
        <f t="shared" si="364"/>
        <v>368</v>
      </c>
      <c r="C3565" s="245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45"/>
    </row>
    <row r="3566" spans="1:21">
      <c r="A3566" s="245" t="s">
        <v>3990</v>
      </c>
      <c r="B3566" s="245">
        <f t="shared" si="364"/>
        <v>368</v>
      </c>
      <c r="C3566" s="245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45"/>
    </row>
    <row r="3567" spans="1:21">
      <c r="A3567" s="245" t="s">
        <v>3990</v>
      </c>
      <c r="B3567" s="245">
        <f t="shared" si="364"/>
        <v>368</v>
      </c>
      <c r="C3567" s="245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45"/>
    </row>
    <row r="3568" spans="1:21">
      <c r="A3568" s="245" t="s">
        <v>3990</v>
      </c>
      <c r="B3568" s="245">
        <f t="shared" si="364"/>
        <v>406.4</v>
      </c>
      <c r="C3568" s="245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45"/>
    </row>
    <row r="3569" spans="1:21">
      <c r="A3569" s="245" t="s">
        <v>3990</v>
      </c>
      <c r="B3569" s="245">
        <f t="shared" si="364"/>
        <v>406.4</v>
      </c>
      <c r="C3569" s="245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45"/>
    </row>
    <row r="3570" spans="1:21">
      <c r="A3570" s="245" t="s">
        <v>3990</v>
      </c>
      <c r="B3570" s="245">
        <f t="shared" si="364"/>
        <v>406.4</v>
      </c>
      <c r="C3570" s="245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45"/>
    </row>
    <row r="3571" spans="1:21">
      <c r="A3571" s="245" t="s">
        <v>3990</v>
      </c>
      <c r="B3571" s="245">
        <f t="shared" si="364"/>
        <v>406.4</v>
      </c>
      <c r="C3571" s="245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45"/>
    </row>
    <row r="3572" spans="1:21">
      <c r="A3572" s="245" t="s">
        <v>3990</v>
      </c>
      <c r="B3572" s="245">
        <f t="shared" si="364"/>
        <v>406.4</v>
      </c>
      <c r="C3572" s="245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45"/>
    </row>
    <row r="3573" spans="1:21">
      <c r="A3573" s="245" t="s">
        <v>3990</v>
      </c>
      <c r="B3573" s="245">
        <f t="shared" si="364"/>
        <v>406.4</v>
      </c>
      <c r="C3573" s="245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45"/>
    </row>
    <row r="3574" spans="1:21">
      <c r="A3574" s="245" t="s">
        <v>3990</v>
      </c>
      <c r="B3574" s="245">
        <f t="shared" si="364"/>
        <v>406.4</v>
      </c>
      <c r="C3574" s="245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45"/>
    </row>
    <row r="3575" spans="1:21">
      <c r="A3575" s="245" t="s">
        <v>3990</v>
      </c>
      <c r="B3575" s="245">
        <f t="shared" si="364"/>
        <v>406.4</v>
      </c>
      <c r="C3575" s="245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45"/>
    </row>
    <row r="3576" spans="1:21">
      <c r="A3576" s="245" t="s">
        <v>3990</v>
      </c>
      <c r="B3576" s="245">
        <f t="shared" si="364"/>
        <v>406.4</v>
      </c>
      <c r="C3576" s="245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45"/>
    </row>
    <row r="3577" spans="1:21">
      <c r="A3577" s="245" t="s">
        <v>3990</v>
      </c>
      <c r="B3577" s="245">
        <f t="shared" si="364"/>
        <v>406.4</v>
      </c>
      <c r="C3577" s="245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45"/>
    </row>
    <row r="3578" spans="1:21">
      <c r="A3578" s="245" t="s">
        <v>3990</v>
      </c>
      <c r="B3578" s="245">
        <f t="shared" si="364"/>
        <v>406.4</v>
      </c>
      <c r="C3578" s="245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45"/>
    </row>
    <row r="3579" spans="1:21">
      <c r="A3579" s="245" t="s">
        <v>3990</v>
      </c>
      <c r="B3579" s="245">
        <f t="shared" si="364"/>
        <v>406.4</v>
      </c>
      <c r="C3579" s="245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45"/>
    </row>
    <row r="3580" spans="1:21">
      <c r="A3580" s="245" t="s">
        <v>3990</v>
      </c>
      <c r="B3580" s="245">
        <f t="shared" si="364"/>
        <v>406.4</v>
      </c>
      <c r="C3580" s="245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45"/>
    </row>
    <row r="3581" spans="1:21">
      <c r="A3581" s="245" t="s">
        <v>3990</v>
      </c>
      <c r="B3581" s="245">
        <f t="shared" si="364"/>
        <v>406.4</v>
      </c>
      <c r="C3581" s="245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45"/>
    </row>
    <row r="3582" spans="1:21">
      <c r="A3582" s="245" t="s">
        <v>3990</v>
      </c>
      <c r="B3582" s="245">
        <f t="shared" si="364"/>
        <v>406.4</v>
      </c>
      <c r="C3582" s="245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45"/>
    </row>
    <row r="3583" spans="1:21">
      <c r="A3583" s="245" t="s">
        <v>3990</v>
      </c>
      <c r="B3583" s="245">
        <f t="shared" si="364"/>
        <v>406.4</v>
      </c>
      <c r="C3583" s="245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45"/>
    </row>
    <row r="3584" spans="1:21">
      <c r="A3584" s="245" t="s">
        <v>3990</v>
      </c>
      <c r="B3584" s="245">
        <f t="shared" si="364"/>
        <v>406.4</v>
      </c>
      <c r="C3584" s="245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45"/>
    </row>
    <row r="3585" spans="1:21">
      <c r="A3585" s="245" t="s">
        <v>3990</v>
      </c>
      <c r="B3585" s="245">
        <f t="shared" si="364"/>
        <v>406.4</v>
      </c>
      <c r="C3585" s="245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45"/>
    </row>
    <row r="3586" spans="1:21">
      <c r="A3586" s="245" t="s">
        <v>3990</v>
      </c>
      <c r="B3586" s="245">
        <f t="shared" si="364"/>
        <v>406.4</v>
      </c>
      <c r="C3586" s="245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45"/>
    </row>
    <row r="3587" spans="1:21">
      <c r="A3587" s="245" t="s">
        <v>3990</v>
      </c>
      <c r="B3587" s="245">
        <f t="shared" si="364"/>
        <v>406.4</v>
      </c>
      <c r="C3587" s="245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45"/>
    </row>
    <row r="3588" spans="1:21">
      <c r="A3588" s="245" t="s">
        <v>3990</v>
      </c>
      <c r="B3588" s="245">
        <f t="shared" si="364"/>
        <v>406.4</v>
      </c>
      <c r="C3588" s="245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45"/>
    </row>
    <row r="3589" spans="1:21">
      <c r="A3589" s="245" t="s">
        <v>3990</v>
      </c>
      <c r="B3589" s="245">
        <f t="shared" si="364"/>
        <v>406.4</v>
      </c>
      <c r="C3589" s="245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45"/>
    </row>
    <row r="3590" spans="1:21">
      <c r="A3590" s="245" t="s">
        <v>3990</v>
      </c>
      <c r="B3590" s="245">
        <f t="shared" si="364"/>
        <v>406.4</v>
      </c>
      <c r="C3590" s="245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45"/>
    </row>
    <row r="3591" spans="1:21">
      <c r="A3591" s="245" t="s">
        <v>3990</v>
      </c>
      <c r="B3591" s="245">
        <f t="shared" si="364"/>
        <v>419</v>
      </c>
      <c r="C3591" s="245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45"/>
    </row>
    <row r="3592" spans="1:21">
      <c r="A3592" s="245" t="s">
        <v>3990</v>
      </c>
      <c r="B3592" s="245">
        <f t="shared" si="364"/>
        <v>419</v>
      </c>
      <c r="C3592" s="245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45"/>
    </row>
    <row r="3593" spans="1:21">
      <c r="A3593" s="245" t="s">
        <v>3990</v>
      </c>
      <c r="B3593" s="245">
        <f t="shared" si="364"/>
        <v>419</v>
      </c>
      <c r="C3593" s="245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45"/>
    </row>
    <row r="3594" spans="1:21">
      <c r="A3594" s="245" t="s">
        <v>3990</v>
      </c>
      <c r="B3594" s="245">
        <f t="shared" si="364"/>
        <v>419</v>
      </c>
      <c r="C3594" s="245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45"/>
    </row>
    <row r="3595" spans="1:21">
      <c r="A3595" s="245" t="s">
        <v>3990</v>
      </c>
      <c r="B3595" s="245">
        <f t="shared" si="364"/>
        <v>419</v>
      </c>
      <c r="C3595" s="245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45"/>
    </row>
    <row r="3596" spans="1:21">
      <c r="A3596" s="245" t="s">
        <v>3990</v>
      </c>
      <c r="B3596" s="245">
        <f t="shared" si="364"/>
        <v>419</v>
      </c>
      <c r="C3596" s="245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45"/>
    </row>
    <row r="3597" spans="1:21">
      <c r="A3597" s="245" t="s">
        <v>3990</v>
      </c>
      <c r="B3597" s="245">
        <f t="shared" si="364"/>
        <v>419</v>
      </c>
      <c r="C3597" s="245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45"/>
    </row>
    <row r="3598" spans="1:21">
      <c r="A3598" s="245" t="s">
        <v>3990</v>
      </c>
      <c r="B3598" s="245">
        <f t="shared" si="364"/>
        <v>419</v>
      </c>
      <c r="C3598" s="245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45"/>
    </row>
    <row r="3599" spans="1:21">
      <c r="A3599" s="245" t="s">
        <v>3990</v>
      </c>
      <c r="B3599" s="245">
        <f t="shared" si="364"/>
        <v>419</v>
      </c>
      <c r="C3599" s="245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45"/>
    </row>
    <row r="3600" spans="1:21">
      <c r="A3600" s="245" t="s">
        <v>3990</v>
      </c>
      <c r="B3600" s="245">
        <f t="shared" si="364"/>
        <v>419</v>
      </c>
      <c r="C3600" s="245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45"/>
    </row>
    <row r="3601" spans="1:21">
      <c r="A3601" s="245" t="s">
        <v>3990</v>
      </c>
      <c r="B3601" s="245">
        <f t="shared" si="364"/>
        <v>419</v>
      </c>
      <c r="C3601" s="245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45"/>
    </row>
    <row r="3602" spans="1:21">
      <c r="A3602" s="245" t="s">
        <v>3990</v>
      </c>
      <c r="B3602" s="245">
        <f t="shared" si="364"/>
        <v>419</v>
      </c>
      <c r="C3602" s="245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45"/>
    </row>
    <row r="3603" spans="1:21">
      <c r="A3603" s="245" t="s">
        <v>3990</v>
      </c>
      <c r="B3603" s="245">
        <f t="shared" si="364"/>
        <v>419</v>
      </c>
      <c r="C3603" s="245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45"/>
    </row>
    <row r="3604" spans="1:21">
      <c r="A3604" s="245" t="s">
        <v>3990</v>
      </c>
      <c r="B3604" s="245">
        <f t="shared" si="364"/>
        <v>419</v>
      </c>
      <c r="C3604" s="245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45"/>
    </row>
    <row r="3605" spans="1:21">
      <c r="A3605" s="245" t="s">
        <v>3990</v>
      </c>
      <c r="B3605" s="245">
        <f t="shared" si="364"/>
        <v>419</v>
      </c>
      <c r="C3605" s="245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45"/>
    </row>
    <row r="3606" spans="1:21">
      <c r="A3606" s="245" t="s">
        <v>3990</v>
      </c>
      <c r="B3606" s="245">
        <f t="shared" si="364"/>
        <v>457</v>
      </c>
      <c r="C3606" s="245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45"/>
    </row>
    <row r="3607" spans="1:21">
      <c r="A3607" s="245" t="s">
        <v>3990</v>
      </c>
      <c r="B3607" s="245">
        <f t="shared" si="364"/>
        <v>457</v>
      </c>
      <c r="C3607" s="245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45"/>
    </row>
    <row r="3608" spans="1:21">
      <c r="A3608" s="245" t="s">
        <v>3990</v>
      </c>
      <c r="B3608" s="245">
        <f t="shared" si="364"/>
        <v>457</v>
      </c>
      <c r="C3608" s="245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45"/>
    </row>
    <row r="3609" spans="1:21">
      <c r="A3609" s="245" t="s">
        <v>3990</v>
      </c>
      <c r="B3609" s="245">
        <f t="shared" si="364"/>
        <v>457</v>
      </c>
      <c r="C3609" s="245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45"/>
    </row>
    <row r="3610" spans="1:21">
      <c r="A3610" s="245" t="s">
        <v>3990</v>
      </c>
      <c r="B3610" s="245">
        <f t="shared" si="364"/>
        <v>457</v>
      </c>
      <c r="C3610" s="245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45"/>
    </row>
    <row r="3611" spans="1:21">
      <c r="A3611" s="245" t="s">
        <v>3990</v>
      </c>
      <c r="B3611" s="245">
        <f t="shared" si="364"/>
        <v>457</v>
      </c>
      <c r="C3611" s="245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45"/>
    </row>
    <row r="3612" spans="1:21">
      <c r="A3612" s="245" t="s">
        <v>3990</v>
      </c>
      <c r="B3612" s="245">
        <f t="shared" si="364"/>
        <v>457</v>
      </c>
      <c r="C3612" s="245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45"/>
    </row>
    <row r="3613" spans="1:21">
      <c r="A3613" s="245" t="s">
        <v>3990</v>
      </c>
      <c r="B3613" s="245">
        <f t="shared" si="364"/>
        <v>457</v>
      </c>
      <c r="C3613" s="245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45"/>
    </row>
    <row r="3614" spans="1:21">
      <c r="A3614" s="245" t="s">
        <v>3990</v>
      </c>
      <c r="B3614" s="245">
        <f t="shared" si="364"/>
        <v>457</v>
      </c>
      <c r="C3614" s="245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45"/>
    </row>
    <row r="3615" spans="1:21">
      <c r="A3615" s="245" t="s">
        <v>3990</v>
      </c>
      <c r="B3615" s="245">
        <f t="shared" si="364"/>
        <v>457</v>
      </c>
      <c r="C3615" s="245">
        <f t="shared" si="365"/>
        <v>40</v>
      </c>
      <c r="E3615" s="149" t="s">
        <v>3994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45"/>
    </row>
    <row r="3616" spans="1:21">
      <c r="A3616" s="245" t="s">
        <v>3990</v>
      </c>
      <c r="B3616" s="245">
        <f t="shared" si="364"/>
        <v>508</v>
      </c>
      <c r="C3616" s="245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45"/>
    </row>
    <row r="3617" spans="1:21">
      <c r="A3617" s="245" t="s">
        <v>3990</v>
      </c>
      <c r="B3617" s="245">
        <f t="shared" si="364"/>
        <v>508</v>
      </c>
      <c r="C3617" s="245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45"/>
    </row>
    <row r="3618" spans="1:21">
      <c r="A3618" s="245" t="s">
        <v>3990</v>
      </c>
      <c r="B3618" s="245">
        <f t="shared" si="364"/>
        <v>508</v>
      </c>
      <c r="C3618" s="245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45"/>
    </row>
    <row r="3619" spans="1:21">
      <c r="A3619" s="245" t="s">
        <v>3990</v>
      </c>
      <c r="B3619" s="245">
        <f t="shared" si="364"/>
        <v>508</v>
      </c>
      <c r="C3619" s="245">
        <f t="shared" si="365"/>
        <v>9.5</v>
      </c>
      <c r="E3619" s="149" t="s">
        <v>3998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45"/>
    </row>
    <row r="3620" spans="1:21">
      <c r="A3620" s="245" t="s">
        <v>3990</v>
      </c>
      <c r="B3620" s="245">
        <f t="shared" si="364"/>
        <v>508</v>
      </c>
      <c r="C3620" s="245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45"/>
    </row>
    <row r="3621" spans="1:21">
      <c r="A3621" s="245" t="s">
        <v>3990</v>
      </c>
      <c r="B3621" s="245">
        <f t="shared" si="364"/>
        <v>508</v>
      </c>
      <c r="C3621" s="245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45"/>
    </row>
    <row r="3622" spans="1:21">
      <c r="A3622" s="245" t="s">
        <v>3990</v>
      </c>
      <c r="B3622" s="245">
        <f t="shared" ref="B3622:B3640" si="370">SPLITME($E3622,0,"*","tube Ø")</f>
        <v>508</v>
      </c>
      <c r="C3622" s="245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45"/>
    </row>
    <row r="3623" spans="1:21">
      <c r="A3623" s="245" t="s">
        <v>3990</v>
      </c>
      <c r="B3623" s="245">
        <f t="shared" si="370"/>
        <v>508</v>
      </c>
      <c r="C3623" s="245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45"/>
    </row>
    <row r="3624" spans="1:21">
      <c r="A3624" s="245" t="s">
        <v>3990</v>
      </c>
      <c r="B3624" s="245">
        <f t="shared" si="370"/>
        <v>508</v>
      </c>
      <c r="C3624" s="245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45"/>
    </row>
    <row r="3625" spans="1:21">
      <c r="A3625" s="245" t="s">
        <v>3990</v>
      </c>
      <c r="B3625" s="245">
        <f t="shared" si="370"/>
        <v>508</v>
      </c>
      <c r="C3625" s="245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45"/>
    </row>
    <row r="3626" spans="1:21">
      <c r="A3626" s="245" t="s">
        <v>3990</v>
      </c>
      <c r="B3626" s="245">
        <f t="shared" si="370"/>
        <v>508</v>
      </c>
      <c r="C3626" s="245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45"/>
    </row>
    <row r="3627" spans="1:21">
      <c r="A3627" s="245" t="s">
        <v>3990</v>
      </c>
      <c r="B3627" s="245">
        <f t="shared" si="370"/>
        <v>559</v>
      </c>
      <c r="C3627" s="245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45"/>
    </row>
    <row r="3628" spans="1:21">
      <c r="A3628" s="245" t="s">
        <v>3990</v>
      </c>
      <c r="B3628" s="245">
        <f t="shared" si="370"/>
        <v>559</v>
      </c>
      <c r="C3628" s="245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45"/>
    </row>
    <row r="3629" spans="1:21">
      <c r="A3629" s="245" t="s">
        <v>3990</v>
      </c>
      <c r="B3629" s="245">
        <f t="shared" si="370"/>
        <v>559</v>
      </c>
      <c r="C3629" s="245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45"/>
    </row>
    <row r="3630" spans="1:21">
      <c r="A3630" s="245" t="s">
        <v>3990</v>
      </c>
      <c r="B3630" s="245">
        <f t="shared" si="370"/>
        <v>559</v>
      </c>
      <c r="C3630" s="245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45"/>
    </row>
    <row r="3631" spans="1:21">
      <c r="A3631" s="245" t="s">
        <v>3990</v>
      </c>
      <c r="B3631" s="245">
        <f t="shared" si="370"/>
        <v>610</v>
      </c>
      <c r="C3631" s="245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45"/>
    </row>
    <row r="3632" spans="1:21">
      <c r="A3632" s="245" t="s">
        <v>3990</v>
      </c>
      <c r="B3632" s="245">
        <f t="shared" si="370"/>
        <v>610</v>
      </c>
      <c r="C3632" s="245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45"/>
    </row>
    <row r="3633" spans="1:21">
      <c r="A3633" s="245" t="s">
        <v>3990</v>
      </c>
      <c r="B3633" s="245">
        <f t="shared" si="370"/>
        <v>610</v>
      </c>
      <c r="C3633" s="245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45"/>
    </row>
    <row r="3634" spans="1:21">
      <c r="A3634" s="245" t="s">
        <v>3990</v>
      </c>
      <c r="B3634" s="245">
        <f t="shared" si="370"/>
        <v>610</v>
      </c>
      <c r="C3634" s="245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45"/>
    </row>
    <row r="3635" spans="1:21">
      <c r="A3635" s="245" t="s">
        <v>3990</v>
      </c>
      <c r="B3635" s="245">
        <f t="shared" si="370"/>
        <v>610</v>
      </c>
      <c r="C3635" s="245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45"/>
    </row>
    <row r="3636" spans="1:21">
      <c r="A3636" s="245" t="s">
        <v>3990</v>
      </c>
      <c r="B3636" s="245">
        <f t="shared" si="370"/>
        <v>610</v>
      </c>
      <c r="C3636" s="245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45"/>
    </row>
    <row r="3637" spans="1:21">
      <c r="A3637" s="245" t="s">
        <v>3990</v>
      </c>
      <c r="B3637" s="245">
        <f t="shared" si="370"/>
        <v>610</v>
      </c>
      <c r="C3637" s="245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45"/>
    </row>
    <row r="3638" spans="1:21">
      <c r="A3638" s="245" t="s">
        <v>3990</v>
      </c>
      <c r="B3638" s="245">
        <f t="shared" si="370"/>
        <v>610</v>
      </c>
      <c r="C3638" s="245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45"/>
    </row>
    <row r="3639" spans="1:21">
      <c r="A3639" s="245" t="s">
        <v>3990</v>
      </c>
      <c r="B3639" s="245">
        <f t="shared" si="370"/>
        <v>711</v>
      </c>
      <c r="C3639" s="245">
        <f t="shared" si="371"/>
        <v>9.5</v>
      </c>
      <c r="E3639" s="149" t="s">
        <v>3999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45"/>
    </row>
    <row r="3640" spans="1:21">
      <c r="A3640" s="245" t="s">
        <v>3990</v>
      </c>
      <c r="B3640" s="245">
        <f t="shared" si="370"/>
        <v>711</v>
      </c>
      <c r="C3640" s="245">
        <f t="shared" si="371"/>
        <v>12.7</v>
      </c>
      <c r="E3640" s="149" t="s">
        <v>3997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45"/>
    </row>
    <row r="3641" spans="1:21">
      <c r="A3641" s="245" t="s">
        <v>3989</v>
      </c>
      <c r="B3641" s="245">
        <v>0.125</v>
      </c>
      <c r="C3641" s="245">
        <f t="shared" ref="C3641:C3665" si="372">SPLITME($E3641,1,"*","tube")</f>
        <v>0</v>
      </c>
      <c r="D3641" s="245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45"/>
    </row>
    <row r="3642" spans="1:21">
      <c r="A3642" s="245" t="s">
        <v>3989</v>
      </c>
      <c r="B3642" s="245">
        <v>0.25</v>
      </c>
      <c r="C3642" s="245">
        <f t="shared" si="372"/>
        <v>0</v>
      </c>
      <c r="D3642" s="245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45"/>
    </row>
    <row r="3643" spans="1:21">
      <c r="A3643" s="245" t="s">
        <v>3989</v>
      </c>
      <c r="B3643" s="245">
        <v>0.375</v>
      </c>
      <c r="C3643" s="245">
        <f t="shared" si="372"/>
        <v>0</v>
      </c>
      <c r="D3643" s="245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45"/>
    </row>
    <row r="3644" spans="1:21">
      <c r="A3644" s="245" t="s">
        <v>3989</v>
      </c>
      <c r="B3644" s="245">
        <v>0.5</v>
      </c>
      <c r="C3644" s="245">
        <f t="shared" si="372"/>
        <v>0</v>
      </c>
      <c r="D3644" s="245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45"/>
    </row>
    <row r="3645" spans="1:21">
      <c r="A3645" s="245" t="s">
        <v>3989</v>
      </c>
      <c r="B3645" s="245">
        <v>0.75</v>
      </c>
      <c r="C3645" s="245">
        <f t="shared" si="372"/>
        <v>0</v>
      </c>
      <c r="D3645" s="245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45"/>
    </row>
    <row r="3646" spans="1:21">
      <c r="A3646" s="245" t="s">
        <v>3989</v>
      </c>
      <c r="B3646" s="245">
        <v>1</v>
      </c>
      <c r="C3646" s="245">
        <f t="shared" si="372"/>
        <v>0</v>
      </c>
      <c r="D3646" s="245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45"/>
    </row>
    <row r="3647" spans="1:21">
      <c r="A3647" s="245" t="s">
        <v>3989</v>
      </c>
      <c r="B3647" s="245">
        <v>1.25</v>
      </c>
      <c r="C3647" s="245">
        <f t="shared" si="372"/>
        <v>0</v>
      </c>
      <c r="D3647" s="245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45"/>
    </row>
    <row r="3648" spans="1:21">
      <c r="A3648" s="245" t="s">
        <v>3989</v>
      </c>
      <c r="B3648" s="245">
        <v>1.25</v>
      </c>
      <c r="C3648" s="245">
        <f t="shared" si="372"/>
        <v>0</v>
      </c>
      <c r="D3648" s="245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45"/>
    </row>
    <row r="3649" spans="1:21">
      <c r="A3649" s="245" t="s">
        <v>3989</v>
      </c>
      <c r="B3649" s="245">
        <v>1.5</v>
      </c>
      <c r="C3649" s="245">
        <f t="shared" si="372"/>
        <v>0</v>
      </c>
      <c r="D3649" s="245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45"/>
    </row>
    <row r="3650" spans="1:21">
      <c r="A3650" s="245" t="s">
        <v>3989</v>
      </c>
      <c r="B3650" s="245">
        <v>1.5</v>
      </c>
      <c r="C3650" s="245">
        <f t="shared" si="372"/>
        <v>0</v>
      </c>
      <c r="D3650" s="245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45"/>
    </row>
    <row r="3651" spans="1:21">
      <c r="A3651" s="245" t="s">
        <v>3989</v>
      </c>
      <c r="B3651" s="245">
        <v>2</v>
      </c>
      <c r="C3651" s="245">
        <f t="shared" si="372"/>
        <v>0</v>
      </c>
      <c r="D3651" s="245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45"/>
    </row>
    <row r="3652" spans="1:21">
      <c r="A3652" s="245" t="s">
        <v>3989</v>
      </c>
      <c r="B3652" s="245">
        <v>2.5</v>
      </c>
      <c r="C3652" s="245">
        <f t="shared" si="372"/>
        <v>0</v>
      </c>
      <c r="D3652" s="245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45"/>
    </row>
    <row r="3653" spans="1:21">
      <c r="A3653" s="245" t="s">
        <v>3989</v>
      </c>
      <c r="B3653" s="245">
        <v>3</v>
      </c>
      <c r="C3653" s="245">
        <f t="shared" si="372"/>
        <v>0</v>
      </c>
      <c r="D3653" s="245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45"/>
    </row>
    <row r="3654" spans="1:21">
      <c r="A3654" s="245" t="s">
        <v>3989</v>
      </c>
      <c r="B3654" s="245">
        <v>3.5</v>
      </c>
      <c r="C3654" s="245">
        <f t="shared" si="372"/>
        <v>0</v>
      </c>
      <c r="D3654" s="245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45"/>
    </row>
    <row r="3655" spans="1:21">
      <c r="A3655" s="245" t="s">
        <v>3989</v>
      </c>
      <c r="B3655" s="245">
        <v>4</v>
      </c>
      <c r="C3655" s="245">
        <f t="shared" si="372"/>
        <v>0</v>
      </c>
      <c r="D3655" s="245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45"/>
    </row>
    <row r="3656" spans="1:21">
      <c r="A3656" s="245" t="s">
        <v>3989</v>
      </c>
      <c r="B3656" s="245">
        <v>5</v>
      </c>
      <c r="C3656" s="245">
        <f t="shared" si="372"/>
        <v>0</v>
      </c>
      <c r="D3656" s="245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45"/>
    </row>
    <row r="3657" spans="1:21">
      <c r="A3657" s="245" t="s">
        <v>3989</v>
      </c>
      <c r="B3657" s="245">
        <v>6</v>
      </c>
      <c r="C3657" s="245">
        <f t="shared" si="372"/>
        <v>0</v>
      </c>
      <c r="D3657" s="245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45"/>
    </row>
    <row r="3658" spans="1:21">
      <c r="A3658" s="245" t="s">
        <v>3989</v>
      </c>
      <c r="B3658" s="245">
        <v>8</v>
      </c>
      <c r="C3658" s="245">
        <f t="shared" si="372"/>
        <v>0</v>
      </c>
      <c r="D3658" s="245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45"/>
    </row>
    <row r="3659" spans="1:21">
      <c r="A3659" s="245" t="s">
        <v>3989</v>
      </c>
      <c r="B3659" s="245">
        <v>10</v>
      </c>
      <c r="C3659" s="245">
        <f t="shared" si="372"/>
        <v>0</v>
      </c>
      <c r="D3659" s="245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45"/>
    </row>
    <row r="3660" spans="1:21">
      <c r="A3660" s="245" t="s">
        <v>3989</v>
      </c>
      <c r="B3660" s="245">
        <v>12</v>
      </c>
      <c r="C3660" s="245">
        <f t="shared" si="372"/>
        <v>0</v>
      </c>
      <c r="D3660" s="245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45"/>
    </row>
    <row r="3661" spans="1:21">
      <c r="A3661" s="245" t="s">
        <v>3989</v>
      </c>
      <c r="B3661" s="245">
        <v>14</v>
      </c>
      <c r="C3661" s="245">
        <f t="shared" si="372"/>
        <v>0</v>
      </c>
      <c r="D3661" s="245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45"/>
    </row>
    <row r="3662" spans="1:21">
      <c r="A3662" s="245" t="s">
        <v>3989</v>
      </c>
      <c r="B3662" s="245">
        <v>16</v>
      </c>
      <c r="C3662" s="245">
        <f t="shared" si="372"/>
        <v>0</v>
      </c>
      <c r="D3662" s="245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45"/>
    </row>
    <row r="3663" spans="1:21">
      <c r="A3663" s="245" t="s">
        <v>3989</v>
      </c>
      <c r="B3663" s="245">
        <v>18</v>
      </c>
      <c r="C3663" s="245">
        <f t="shared" si="372"/>
        <v>0</v>
      </c>
      <c r="D3663" s="245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45"/>
    </row>
    <row r="3664" spans="1:21">
      <c r="A3664" s="245" t="s">
        <v>3989</v>
      </c>
      <c r="B3664" s="245">
        <v>20</v>
      </c>
      <c r="C3664" s="245">
        <f t="shared" si="372"/>
        <v>0</v>
      </c>
      <c r="D3664" s="245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45"/>
    </row>
    <row r="3665" spans="1:21">
      <c r="A3665" s="245" t="s">
        <v>3989</v>
      </c>
      <c r="B3665" s="245">
        <v>24</v>
      </c>
      <c r="C3665" s="245">
        <f t="shared" si="372"/>
        <v>0</v>
      </c>
      <c r="D3665" s="245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45"/>
    </row>
    <row r="3666" spans="1:21">
      <c r="A3666" s="245" t="s">
        <v>238</v>
      </c>
      <c r="B3666" s="247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45"/>
    </row>
    <row r="3667" spans="1:21">
      <c r="A3667" t="s">
        <v>238</v>
      </c>
      <c r="B3667" s="247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45"/>
    </row>
    <row r="3668" spans="1:21">
      <c r="A3668" t="s">
        <v>238</v>
      </c>
      <c r="B3668" s="247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45"/>
    </row>
    <row r="3669" spans="1:21">
      <c r="A3669" t="s">
        <v>238</v>
      </c>
      <c r="B3669" s="247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45"/>
    </row>
    <row r="3670" spans="1:21">
      <c r="A3670" t="s">
        <v>238</v>
      </c>
      <c r="B3670" s="247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45"/>
    </row>
    <row r="3671" spans="1:21">
      <c r="A3671" t="s">
        <v>238</v>
      </c>
      <c r="B3671" s="247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45"/>
    </row>
    <row r="3672" spans="1:21">
      <c r="A3672" t="s">
        <v>238</v>
      </c>
      <c r="B3672" s="247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45"/>
    </row>
    <row r="3673" spans="1:21">
      <c r="A3673" t="s">
        <v>238</v>
      </c>
      <c r="B3673" s="247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45"/>
    </row>
    <row r="3674" spans="1:21">
      <c r="A3674" t="s">
        <v>238</v>
      </c>
      <c r="B3674" s="247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45"/>
    </row>
    <row r="3675" spans="1:21">
      <c r="A3675" t="s">
        <v>238</v>
      </c>
      <c r="B3675" s="247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45"/>
    </row>
    <row r="3676" spans="1:21">
      <c r="A3676" t="s">
        <v>241</v>
      </c>
      <c r="B3676" s="247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45"/>
    </row>
    <row r="3677" spans="1:21">
      <c r="A3677" t="s">
        <v>241</v>
      </c>
      <c r="B3677" s="247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45"/>
    </row>
    <row r="3678" spans="1:21">
      <c r="A3678" t="s">
        <v>241</v>
      </c>
      <c r="B3678" s="247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45"/>
    </row>
    <row r="3679" spans="1:21">
      <c r="A3679" t="s">
        <v>241</v>
      </c>
      <c r="B3679" s="247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45"/>
    </row>
    <row r="3680" spans="1:21">
      <c r="A3680" t="s">
        <v>241</v>
      </c>
      <c r="B3680" s="247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45"/>
    </row>
    <row r="3681" spans="1:21">
      <c r="A3681" t="s">
        <v>241</v>
      </c>
      <c r="B3681" s="247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45"/>
    </row>
    <row r="3682" spans="1:21">
      <c r="A3682" t="s">
        <v>241</v>
      </c>
      <c r="B3682" s="247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45"/>
    </row>
    <row r="3683" spans="1:21">
      <c r="A3683" t="s">
        <v>241</v>
      </c>
      <c r="B3683" s="247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45"/>
    </row>
    <row r="3684" spans="1:21">
      <c r="A3684" t="s">
        <v>241</v>
      </c>
      <c r="B3684" s="247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45"/>
    </row>
    <row r="3685" spans="1:21">
      <c r="A3685" t="s">
        <v>241</v>
      </c>
      <c r="B3685" s="247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45"/>
    </row>
    <row r="3686" spans="1:21">
      <c r="A3686" t="s">
        <v>241</v>
      </c>
      <c r="B3686" s="247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45"/>
    </row>
    <row r="3687" spans="1:21">
      <c r="A3687" t="s">
        <v>241</v>
      </c>
      <c r="B3687" s="247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45"/>
    </row>
    <row r="3688" spans="1:21">
      <c r="A3688" t="s">
        <v>241</v>
      </c>
      <c r="B3688" s="247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45"/>
    </row>
    <row r="3689" spans="1:21">
      <c r="A3689" t="s">
        <v>241</v>
      </c>
      <c r="B3689" s="247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45"/>
    </row>
    <row r="3690" spans="1:21">
      <c r="A3690" t="s">
        <v>241</v>
      </c>
      <c r="B3690" s="247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45"/>
    </row>
    <row r="3691" spans="1:21">
      <c r="A3691" t="s">
        <v>241</v>
      </c>
      <c r="B3691" s="247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45"/>
    </row>
    <row r="3692" spans="1:21">
      <c r="A3692" t="s">
        <v>241</v>
      </c>
      <c r="B3692" s="247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45"/>
    </row>
    <row r="3693" spans="1:21">
      <c r="A3693" t="s">
        <v>241</v>
      </c>
      <c r="B3693" s="247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45"/>
    </row>
    <row r="3694" spans="1:21">
      <c r="A3694" t="s">
        <v>241</v>
      </c>
      <c r="B3694" s="247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45"/>
    </row>
    <row r="3695" spans="1:21">
      <c r="A3695" t="s">
        <v>241</v>
      </c>
      <c r="B3695" s="247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45"/>
    </row>
    <row r="3696" spans="1:21">
      <c r="A3696" t="s">
        <v>241</v>
      </c>
      <c r="B3696" s="247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45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45"/>
      <c r="U3697" s="245"/>
    </row>
    <row r="3698" spans="5:21">
      <c r="E3698" s="153"/>
      <c r="F3698" s="145"/>
      <c r="G3698" s="145"/>
      <c r="H3698" s="145"/>
      <c r="I3698" s="151"/>
      <c r="U3698" s="245"/>
    </row>
    <row r="3699" spans="5:21">
      <c r="U3699" s="245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310" t="s">
        <v>3957</v>
      </c>
      <c r="D1" s="310"/>
      <c r="E1" s="310"/>
      <c r="F1" s="310"/>
      <c r="G1" s="310"/>
    </row>
    <row r="2" spans="3:8" ht="15.75" thickTop="1"/>
    <row r="3" spans="3:8" ht="15.75" thickBot="1"/>
    <row r="4" spans="3:8" ht="24" thickBot="1">
      <c r="F4" s="348" t="s">
        <v>3960</v>
      </c>
      <c r="G4" s="349"/>
      <c r="H4" s="350"/>
    </row>
    <row r="5" spans="3:8" ht="24" thickBot="1">
      <c r="C5" s="230" t="s">
        <v>3884</v>
      </c>
      <c r="D5" s="230" t="s">
        <v>199</v>
      </c>
      <c r="E5" s="230" t="s">
        <v>3958</v>
      </c>
      <c r="F5" s="230" t="s">
        <v>2</v>
      </c>
      <c r="G5" s="230" t="s">
        <v>53</v>
      </c>
      <c r="H5" s="230" t="s">
        <v>3</v>
      </c>
    </row>
    <row r="6" spans="3:8" ht="24" thickBot="1">
      <c r="C6" s="155" t="s">
        <v>241</v>
      </c>
      <c r="D6" s="155" t="s">
        <v>3870</v>
      </c>
      <c r="E6" s="231">
        <f>VLOOKUP(D6,S011_DesignationProfileExt,2,FALSE)</f>
        <v>37.9</v>
      </c>
      <c r="F6" s="155">
        <v>7000</v>
      </c>
      <c r="G6" s="155">
        <v>10</v>
      </c>
      <c r="H6" s="231">
        <f>(E6)/(G6*8)*1000</f>
        <v>473.75</v>
      </c>
    </row>
    <row r="7" spans="3:8" ht="24" thickBot="1">
      <c r="E7" s="230" t="s">
        <v>3959</v>
      </c>
    </row>
    <row r="8" spans="3:8" ht="24" thickBot="1">
      <c r="E8" s="231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N1" sqref="N1:AA1048576"/>
    </sheetView>
  </sheetViews>
  <sheetFormatPr baseColWidth="10" defaultRowHeight="15"/>
  <cols>
    <col min="1" max="1" width="11.42578125" style="234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60"/>
      <c r="H2" s="160"/>
      <c r="I2" s="161" t="s">
        <v>3899</v>
      </c>
      <c r="J2" s="398">
        <v>41989.615844907406</v>
      </c>
      <c r="K2" s="398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8" t="s">
        <v>3947</v>
      </c>
      <c r="B4" s="408"/>
      <c r="C4" s="408"/>
      <c r="D4" s="409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8" t="s">
        <v>3975</v>
      </c>
      <c r="B5" s="188" t="s">
        <v>3901</v>
      </c>
      <c r="C5" s="189" t="s">
        <v>4056</v>
      </c>
      <c r="D5" s="162" t="s">
        <v>3902</v>
      </c>
      <c r="E5" s="160"/>
      <c r="F5" s="213">
        <f>F8-2*(N8-P8/2)</f>
        <v>5988</v>
      </c>
      <c r="G5" s="213">
        <f>G8-2*(N8-P8/2)</f>
        <v>2488</v>
      </c>
      <c r="H5" s="213"/>
      <c r="I5" s="213"/>
      <c r="J5" s="213">
        <f>J8</f>
        <v>1000</v>
      </c>
      <c r="K5" s="213">
        <f>K8</f>
        <v>0</v>
      </c>
      <c r="L5" s="238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10">
        <f>X30</f>
        <v>0.94764012244017015</v>
      </c>
      <c r="B6" s="399">
        <f>W30</f>
        <v>0.69260345855285776</v>
      </c>
      <c r="C6" s="402">
        <f>V30</f>
        <v>0.24805151309407492</v>
      </c>
      <c r="D6" s="163" t="s">
        <v>3903</v>
      </c>
      <c r="E6" s="405" t="s">
        <v>3904</v>
      </c>
      <c r="F6" s="365" t="s">
        <v>3905</v>
      </c>
      <c r="G6" s="366"/>
      <c r="H6" s="366"/>
      <c r="I6" s="367"/>
      <c r="J6" s="381" t="s">
        <v>3904</v>
      </c>
      <c r="K6" s="382"/>
      <c r="L6" s="379" t="str">
        <f>CONCATENATE("Quantité (max:",U11*V11,")")</f>
        <v>Quantité (max:10)</v>
      </c>
      <c r="M6" s="380"/>
      <c r="N6" s="365" t="s">
        <v>3896</v>
      </c>
      <c r="O6" s="366"/>
      <c r="P6" s="366"/>
      <c r="Q6" s="367"/>
      <c r="R6" s="365" t="s">
        <v>3907</v>
      </c>
      <c r="S6" s="366"/>
      <c r="T6" s="367"/>
      <c r="U6" s="365" t="s">
        <v>3908</v>
      </c>
      <c r="V6" s="366"/>
      <c r="W6" s="367"/>
      <c r="X6" s="365" t="s">
        <v>3909</v>
      </c>
      <c r="Y6" s="366"/>
      <c r="Z6" s="367"/>
      <c r="AA6" s="239" t="s">
        <v>3976</v>
      </c>
    </row>
    <row r="7" spans="1:27" ht="15.75" thickBot="1">
      <c r="A7" s="411"/>
      <c r="B7" s="400"/>
      <c r="C7" s="403"/>
      <c r="D7" s="370">
        <v>1</v>
      </c>
      <c r="E7" s="406"/>
      <c r="F7" s="164" t="s">
        <v>2</v>
      </c>
      <c r="G7" s="165" t="s">
        <v>3</v>
      </c>
      <c r="H7" s="372" t="s">
        <v>3910</v>
      </c>
      <c r="I7" s="373"/>
      <c r="J7" s="164" t="s">
        <v>3911</v>
      </c>
      <c r="K7" s="166" t="s">
        <v>3912</v>
      </c>
      <c r="L7" s="357">
        <v>1</v>
      </c>
      <c r="M7" s="358"/>
      <c r="N7" s="374" t="s">
        <v>3923</v>
      </c>
      <c r="O7" s="375"/>
      <c r="P7" s="376" t="s">
        <v>3924</v>
      </c>
      <c r="Q7" s="373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12"/>
      <c r="B8" s="401"/>
      <c r="C8" s="404"/>
      <c r="D8" s="371"/>
      <c r="E8" s="407"/>
      <c r="F8" s="170">
        <v>6000</v>
      </c>
      <c r="G8" s="170">
        <v>2500</v>
      </c>
      <c r="H8" s="171">
        <f>I8/G8</f>
        <v>0.59119999999999995</v>
      </c>
      <c r="I8" s="172">
        <f>G8-V8</f>
        <v>1478</v>
      </c>
      <c r="J8" s="170">
        <v>1000</v>
      </c>
      <c r="K8" s="170"/>
      <c r="N8" s="377">
        <v>11</v>
      </c>
      <c r="O8" s="378"/>
      <c r="P8" s="368">
        <v>10</v>
      </c>
      <c r="Q8" s="369"/>
      <c r="R8" s="174">
        <f>(L7*PI()*POWER(J8/2,2))/1000000</f>
        <v>0.78539816339744828</v>
      </c>
      <c r="S8" s="175">
        <f>((L7*PI()*POWER(K8/2,2))/1000000)-(R10*(1-D10))</f>
        <v>0</v>
      </c>
      <c r="T8" s="176">
        <f>R8-S8</f>
        <v>0.78539816339744828</v>
      </c>
      <c r="U8" s="177">
        <f>W17</f>
        <v>1022</v>
      </c>
      <c r="V8" s="178">
        <f>W19</f>
        <v>1022</v>
      </c>
      <c r="W8" s="179">
        <f>(U8*V8)/1000000-Q12</f>
        <v>1.044484</v>
      </c>
      <c r="X8" s="177">
        <f>U8</f>
        <v>1022</v>
      </c>
      <c r="Y8" s="180">
        <f>G8</f>
        <v>2500</v>
      </c>
      <c r="Z8" s="181">
        <f>(X8*Y8)/1000000</f>
        <v>2.5550000000000002</v>
      </c>
      <c r="AA8" s="179">
        <f>F8*G8/1000000</f>
        <v>15</v>
      </c>
    </row>
    <row r="9" spans="1:27" ht="19.5" customHeight="1" thickBot="1">
      <c r="A9" s="393" t="s">
        <v>3917</v>
      </c>
      <c r="B9" s="393"/>
      <c r="C9" s="394"/>
      <c r="D9" s="163" t="s">
        <v>3918</v>
      </c>
      <c r="F9" s="362" t="s">
        <v>3919</v>
      </c>
      <c r="G9" s="363"/>
      <c r="H9" s="363"/>
      <c r="I9" s="364"/>
      <c r="J9" s="383" t="s">
        <v>3920</v>
      </c>
      <c r="K9" s="384"/>
      <c r="N9" s="183"/>
      <c r="O9" s="183"/>
      <c r="P9" s="183"/>
      <c r="Q9" s="183"/>
      <c r="R9" s="362" t="s">
        <v>3920</v>
      </c>
      <c r="S9" s="363"/>
      <c r="T9" s="364"/>
      <c r="U9" s="351" t="s">
        <v>3921</v>
      </c>
      <c r="V9" s="351"/>
      <c r="W9" s="351"/>
      <c r="X9" s="351"/>
      <c r="Y9" s="183"/>
    </row>
    <row r="10" spans="1:27" ht="19.5" thickBot="1">
      <c r="A10" s="200">
        <f>X31</f>
        <v>0.94764012244017015</v>
      </c>
      <c r="B10" s="184">
        <f>W31</f>
        <v>0.69260345855285776</v>
      </c>
      <c r="C10" s="185">
        <f>V31</f>
        <v>0.24805151309407492</v>
      </c>
      <c r="D10" s="186">
        <v>1</v>
      </c>
      <c r="E10" s="187"/>
      <c r="F10" s="352">
        <f>D7*I8</f>
        <v>1478</v>
      </c>
      <c r="G10" s="353"/>
      <c r="H10" s="353"/>
      <c r="I10" s="354"/>
      <c r="J10" s="355">
        <f>IF(K8&gt;0,1/SQRT(2)*K8,0)</f>
        <v>0</v>
      </c>
      <c r="K10" s="356"/>
      <c r="N10" s="238">
        <f>ROUNDDOWN(L7/V11,0)</f>
        <v>0</v>
      </c>
      <c r="O10" s="238">
        <f>L7-N10*V11</f>
        <v>1</v>
      </c>
      <c r="P10" s="238">
        <f>N10*V11+O10</f>
        <v>1</v>
      </c>
      <c r="Q10" s="238">
        <f>O35*P35-P10</f>
        <v>0</v>
      </c>
      <c r="R10" s="359">
        <f>(L7*POWER(J10,2))/1000000</f>
        <v>0</v>
      </c>
      <c r="S10" s="360"/>
      <c r="T10" s="361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8">
        <f>G8-V8</f>
        <v>1478</v>
      </c>
    </row>
    <row r="11" spans="1:27">
      <c r="N11" s="238">
        <f>2*N8+N10*J8+(N10-1)*P8</f>
        <v>12</v>
      </c>
      <c r="O11" s="238">
        <f>2*N8+(O10-1)*P8+O10*J8</f>
        <v>1022</v>
      </c>
      <c r="P11" s="238"/>
      <c r="Q11" s="238">
        <f>Q10*N11*(2*AH4+10+J8)/1000000</f>
        <v>0</v>
      </c>
      <c r="U11" s="242">
        <f>ROUNDDOWN(F5/(U17),0)</f>
        <v>5</v>
      </c>
      <c r="V11">
        <f>ROUNDDOWN(G5/(U19),0)</f>
        <v>2</v>
      </c>
    </row>
    <row r="12" spans="1:27">
      <c r="N12" s="238"/>
      <c r="O12" s="238"/>
      <c r="P12" s="238"/>
      <c r="Q12" s="238">
        <f>Q10*(J8+2*AH4)*(J8+2*AH4)/1000000</f>
        <v>0</v>
      </c>
      <c r="U12" s="351" t="s">
        <v>3922</v>
      </c>
      <c r="V12" s="351"/>
      <c r="W12" s="351"/>
    </row>
    <row r="13" spans="1:27" ht="72" customHeight="1" thickBot="1">
      <c r="N13" s="183"/>
      <c r="O13" s="183"/>
      <c r="P13" s="183"/>
      <c r="Q13" s="183"/>
      <c r="U13" s="182">
        <f>PI()*(J8+K8)*L7/1000</f>
        <v>3.1415926535897931</v>
      </c>
    </row>
    <row r="14" spans="1:27" ht="23.25">
      <c r="B14" s="395" t="s">
        <v>3928</v>
      </c>
      <c r="C14" s="396"/>
      <c r="D14" s="396"/>
      <c r="E14" s="396"/>
      <c r="F14" s="396"/>
      <c r="G14" s="396" t="s">
        <v>3929</v>
      </c>
      <c r="H14" s="396"/>
      <c r="I14" s="396"/>
      <c r="J14" s="396"/>
      <c r="K14" s="396"/>
      <c r="L14" s="396"/>
      <c r="M14" s="397"/>
    </row>
    <row r="15" spans="1:27">
      <c r="B15" s="385"/>
      <c r="C15" s="386"/>
      <c r="D15" s="386"/>
      <c r="E15" s="386"/>
      <c r="F15" s="386"/>
      <c r="G15" s="389"/>
      <c r="H15" s="389"/>
      <c r="I15" s="389"/>
      <c r="J15" s="389"/>
      <c r="K15" s="389"/>
      <c r="L15" s="389"/>
      <c r="M15" s="390"/>
    </row>
    <row r="16" spans="1:27">
      <c r="B16" s="385"/>
      <c r="C16" s="386"/>
      <c r="D16" s="386"/>
      <c r="E16" s="386"/>
      <c r="F16" s="386"/>
      <c r="G16" s="389"/>
      <c r="H16" s="389"/>
      <c r="I16" s="389"/>
      <c r="J16" s="389"/>
      <c r="K16" s="389"/>
      <c r="L16" s="389"/>
      <c r="M16" s="390"/>
      <c r="U16" s="167" t="s">
        <v>3978</v>
      </c>
      <c r="V16" s="167" t="s">
        <v>3979</v>
      </c>
      <c r="W16" s="167" t="s">
        <v>3980</v>
      </c>
    </row>
    <row r="17" spans="2:25" ht="15.75" thickBot="1">
      <c r="B17" s="385"/>
      <c r="C17" s="386"/>
      <c r="D17" s="386"/>
      <c r="E17" s="386"/>
      <c r="F17" s="386"/>
      <c r="G17" s="389"/>
      <c r="H17" s="389"/>
      <c r="I17" s="389"/>
      <c r="J17" s="389"/>
      <c r="K17" s="389"/>
      <c r="L17" s="389"/>
      <c r="M17" s="390"/>
      <c r="Q17">
        <f>(L7*POWER(J10,2))/1000000</f>
        <v>0</v>
      </c>
      <c r="U17" s="177">
        <f>J8+P8</f>
        <v>1010</v>
      </c>
      <c r="V17" s="177">
        <f>(N8-P8/2)</f>
        <v>6</v>
      </c>
      <c r="W17" s="177">
        <f>U17*O35+2*V17</f>
        <v>1022</v>
      </c>
    </row>
    <row r="18" spans="2:25">
      <c r="B18" s="385"/>
      <c r="C18" s="386"/>
      <c r="D18" s="386"/>
      <c r="E18" s="386"/>
      <c r="F18" s="386"/>
      <c r="G18" s="389"/>
      <c r="H18" s="389"/>
      <c r="I18" s="389"/>
      <c r="J18" s="389"/>
      <c r="K18" s="389"/>
      <c r="L18" s="389"/>
      <c r="M18" s="390"/>
      <c r="U18" s="167" t="s">
        <v>3981</v>
      </c>
      <c r="V18" s="167" t="s">
        <v>3982</v>
      </c>
      <c r="W18" s="167" t="s">
        <v>3983</v>
      </c>
    </row>
    <row r="19" spans="2:25" ht="15.75" thickBot="1">
      <c r="B19" s="385"/>
      <c r="C19" s="386"/>
      <c r="D19" s="386"/>
      <c r="E19" s="386"/>
      <c r="F19" s="386"/>
      <c r="G19" s="389"/>
      <c r="H19" s="389"/>
      <c r="I19" s="389"/>
      <c r="J19" s="389"/>
      <c r="K19" s="389"/>
      <c r="L19" s="389"/>
      <c r="M19" s="390"/>
      <c r="U19" s="177">
        <f>U17</f>
        <v>1010</v>
      </c>
      <c r="V19" s="177">
        <f>V17</f>
        <v>6</v>
      </c>
      <c r="W19" s="177">
        <f>U19*P35+2*V19</f>
        <v>1022</v>
      </c>
    </row>
    <row r="20" spans="2:25">
      <c r="B20" s="385"/>
      <c r="C20" s="386"/>
      <c r="D20" s="386"/>
      <c r="E20" s="386"/>
      <c r="F20" s="386"/>
      <c r="G20" s="389"/>
      <c r="H20" s="389"/>
      <c r="I20" s="389"/>
      <c r="J20" s="389"/>
      <c r="K20" s="389"/>
      <c r="L20" s="389"/>
      <c r="M20" s="390"/>
    </row>
    <row r="21" spans="2:25">
      <c r="B21" s="385"/>
      <c r="C21" s="386"/>
      <c r="D21" s="386"/>
      <c r="E21" s="386"/>
      <c r="F21" s="386"/>
      <c r="G21" s="389"/>
      <c r="H21" s="389"/>
      <c r="I21" s="389"/>
      <c r="J21" s="389"/>
      <c r="K21" s="389"/>
      <c r="L21" s="389"/>
      <c r="M21" s="390"/>
      <c r="V21" s="182"/>
      <c r="W21" s="191">
        <f>(N11*Y8+(X8-N11)*O11)/1000000-X21</f>
        <v>1.0622199999999999</v>
      </c>
      <c r="X21" s="192">
        <f>(I8*(1-D7)*N11)/1000000</f>
        <v>0</v>
      </c>
    </row>
    <row r="22" spans="2:25">
      <c r="B22" s="385"/>
      <c r="C22" s="386"/>
      <c r="D22" s="386"/>
      <c r="E22" s="386"/>
      <c r="F22" s="386"/>
      <c r="G22" s="389"/>
      <c r="H22" s="389"/>
      <c r="I22" s="389"/>
      <c r="J22" s="389"/>
      <c r="K22" s="389"/>
      <c r="L22" s="389"/>
      <c r="M22" s="390"/>
      <c r="U22" s="183">
        <f>1-(R8/AA8)</f>
        <v>0.94764012244017015</v>
      </c>
      <c r="V22" s="187">
        <f>1-(T8/W8)</f>
        <v>0.24805151309407492</v>
      </c>
      <c r="W22" s="187">
        <f>1-(T8/W21)</f>
        <v>0.2606068767322699</v>
      </c>
      <c r="X22" s="182" t="s">
        <v>3926</v>
      </c>
    </row>
    <row r="23" spans="2:25">
      <c r="B23" s="385"/>
      <c r="C23" s="386"/>
      <c r="D23" s="386"/>
      <c r="E23" s="386"/>
      <c r="F23" s="386"/>
      <c r="G23" s="389"/>
      <c r="H23" s="389"/>
      <c r="I23" s="389"/>
      <c r="J23" s="389"/>
      <c r="K23" s="389"/>
      <c r="L23" s="389"/>
      <c r="M23" s="390"/>
      <c r="U23" s="183">
        <f>1-((R8-(D10)*S8)/AA8)</f>
        <v>0.94764012244017015</v>
      </c>
      <c r="V23" s="187">
        <f>1-((T8+R10*D10)/W8)</f>
        <v>0.24805151309407492</v>
      </c>
      <c r="W23" s="187">
        <f>1-((T8+R10*D10)/W21)</f>
        <v>0.2606068767322699</v>
      </c>
      <c r="X23" s="182" t="s">
        <v>3927</v>
      </c>
    </row>
    <row r="24" spans="2:25">
      <c r="B24" s="385"/>
      <c r="C24" s="386"/>
      <c r="D24" s="386"/>
      <c r="E24" s="386"/>
      <c r="F24" s="386"/>
      <c r="G24" s="389"/>
      <c r="H24" s="389"/>
      <c r="I24" s="389"/>
      <c r="J24" s="389"/>
      <c r="K24" s="389"/>
      <c r="L24" s="389"/>
      <c r="M24" s="390"/>
    </row>
    <row r="25" spans="2:25">
      <c r="B25" s="385"/>
      <c r="C25" s="386"/>
      <c r="D25" s="386"/>
      <c r="E25" s="386"/>
      <c r="F25" s="386"/>
      <c r="G25" s="389"/>
      <c r="H25" s="389"/>
      <c r="I25" s="389"/>
      <c r="J25" s="389"/>
      <c r="K25" s="389"/>
      <c r="L25" s="389"/>
      <c r="M25" s="390"/>
    </row>
    <row r="26" spans="2:25">
      <c r="B26" s="385"/>
      <c r="C26" s="386"/>
      <c r="D26" s="386"/>
      <c r="E26" s="386"/>
      <c r="F26" s="386"/>
      <c r="G26" s="389"/>
      <c r="H26" s="389"/>
      <c r="I26" s="389"/>
      <c r="J26" s="389"/>
      <c r="K26" s="389"/>
      <c r="L26" s="389"/>
      <c r="M26" s="390"/>
    </row>
    <row r="27" spans="2:25">
      <c r="B27" s="385"/>
      <c r="C27" s="386"/>
      <c r="D27" s="386"/>
      <c r="E27" s="386"/>
      <c r="F27" s="386"/>
      <c r="G27" s="389"/>
      <c r="H27" s="389"/>
      <c r="I27" s="389"/>
      <c r="J27" s="389"/>
      <c r="K27" s="389"/>
      <c r="L27" s="389"/>
      <c r="M27" s="390"/>
    </row>
    <row r="28" spans="2:25">
      <c r="B28" s="385"/>
      <c r="C28" s="386"/>
      <c r="D28" s="386"/>
      <c r="E28" s="386"/>
      <c r="F28" s="386"/>
      <c r="G28" s="389"/>
      <c r="H28" s="389"/>
      <c r="I28" s="389"/>
      <c r="J28" s="389"/>
      <c r="K28" s="389"/>
      <c r="L28" s="389"/>
      <c r="M28" s="390"/>
      <c r="U28" s="262" t="s">
        <v>4057</v>
      </c>
      <c r="V28" s="262" t="s">
        <v>4053</v>
      </c>
      <c r="W28" s="262" t="s">
        <v>4052</v>
      </c>
      <c r="X28" s="262" t="s">
        <v>4054</v>
      </c>
      <c r="Y28" s="262"/>
    </row>
    <row r="29" spans="2:25">
      <c r="B29" s="385"/>
      <c r="C29" s="386"/>
      <c r="D29" s="386"/>
      <c r="E29" s="386"/>
      <c r="F29" s="386"/>
      <c r="G29" s="389"/>
      <c r="H29" s="389"/>
      <c r="I29" s="389"/>
      <c r="J29" s="389"/>
      <c r="K29" s="389"/>
      <c r="L29" s="389"/>
      <c r="M29" s="390"/>
      <c r="U29" s="262">
        <f>U10*(Y8-V8)/1000000*(1-D7)</f>
        <v>0</v>
      </c>
      <c r="V29" s="262">
        <f>(U8*V8-(U8-R35)*(V8-S35)*IF(S34=0,0,1)*IF(R34=0,0,1))/1000000</f>
        <v>1.044484</v>
      </c>
      <c r="W29" s="262">
        <f>((X8*Y8-(X8-R35)*(Y8-S35)*IF(S34=0,0,1)*IF(R34=0,0,1))/1000000)-U29</f>
        <v>2.5550000000000002</v>
      </c>
      <c r="X29" s="124">
        <f>AA8</f>
        <v>15</v>
      </c>
      <c r="Y29" s="262" t="s">
        <v>4055</v>
      </c>
    </row>
    <row r="30" spans="2:25" ht="15.75" thickBot="1">
      <c r="B30" s="387"/>
      <c r="C30" s="388"/>
      <c r="D30" s="388"/>
      <c r="E30" s="388"/>
      <c r="F30" s="388"/>
      <c r="G30" s="391"/>
      <c r="H30" s="391"/>
      <c r="I30" s="391"/>
      <c r="J30" s="391"/>
      <c r="K30" s="391"/>
      <c r="L30" s="391"/>
      <c r="M30" s="392"/>
      <c r="U30" s="262" t="s">
        <v>4058</v>
      </c>
      <c r="V30" s="262">
        <f>1-R8/V29</f>
        <v>0.24805151309407492</v>
      </c>
      <c r="W30" s="262">
        <f>1-R8/W29</f>
        <v>0.69260345855285776</v>
      </c>
      <c r="X30" s="262">
        <f>1-R8/X29</f>
        <v>0.94764012244017015</v>
      </c>
      <c r="Y30" s="262" t="s">
        <v>3913</v>
      </c>
    </row>
    <row r="31" spans="2:25">
      <c r="U31" s="262">
        <f>S8*(1-D10)</f>
        <v>0</v>
      </c>
      <c r="V31" s="262">
        <f>1-T8/V29</f>
        <v>0.24805151309407492</v>
      </c>
      <c r="W31" s="262">
        <f>1-T8/W29</f>
        <v>0.69260345855285776</v>
      </c>
      <c r="X31" s="262">
        <f>1-T8/X29</f>
        <v>0.94764012244017015</v>
      </c>
      <c r="Y31" s="262" t="s">
        <v>3927</v>
      </c>
    </row>
    <row r="32" spans="2:25" ht="15.75" thickBot="1"/>
    <row r="33" spans="15:21" ht="18.75">
      <c r="O33" s="381" t="s">
        <v>3906</v>
      </c>
      <c r="P33" s="382"/>
    </row>
    <row r="34" spans="15:21">
      <c r="O34" s="164" t="str">
        <f>CONCATENATE("X:(max:",U11,")")</f>
        <v>X:(max:5)</v>
      </c>
      <c r="P34" s="164" t="str">
        <f>CONCATENATE("Y:(max:",V11,")")</f>
        <v>Y:(max:2)</v>
      </c>
      <c r="Q34" s="263"/>
      <c r="R34" s="238">
        <f>IF(V11=0,1,ROUNDDOWN(L7/V11,0))</f>
        <v>0</v>
      </c>
      <c r="S34" s="238">
        <f>L7-R34*V11</f>
        <v>1</v>
      </c>
      <c r="T34" s="238">
        <f>R34*V11+S34</f>
        <v>1</v>
      </c>
      <c r="U34" s="238">
        <f>O35*P35-T34</f>
        <v>0</v>
      </c>
    </row>
    <row r="35" spans="15:21" ht="15.75" thickBot="1">
      <c r="O35" s="173">
        <f>IF(N10=0,1,IF(MOD(L7,V11)=0,N10,N10+1))</f>
        <v>1</v>
      </c>
      <c r="P35" s="173">
        <f>IF(L7&lt;V11,L7,V11)</f>
        <v>1</v>
      </c>
      <c r="Q35" s="263"/>
      <c r="R35" s="238">
        <f>(N8*2)+(R34-1)*(P8*1.5)+(J8*R34)</f>
        <v>7</v>
      </c>
      <c r="S35" s="238">
        <f>IF(S34=0,0,(N8*2)+(S34-1)*P8+(S34*K8))</f>
        <v>22</v>
      </c>
      <c r="T35" s="238"/>
      <c r="U35" s="238">
        <f>U34*R35*(2*AH4+10+K8)/1000000</f>
        <v>0</v>
      </c>
    </row>
    <row r="36" spans="15:21">
      <c r="R36" s="238"/>
      <c r="S36" s="238"/>
      <c r="T36" s="238"/>
      <c r="U36" s="238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8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89" zoomScaleNormal="89" workbookViewId="0">
      <selection activeCell="N1" sqref="N1:AA1048576"/>
    </sheetView>
  </sheetViews>
  <sheetFormatPr baseColWidth="10" defaultRowHeight="15"/>
  <cols>
    <col min="1" max="1" width="9" style="234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</row>
    <row r="2" spans="1:27" ht="15.75">
      <c r="G2" s="160"/>
      <c r="H2" s="160"/>
      <c r="I2" s="161" t="s">
        <v>3899</v>
      </c>
      <c r="J2" s="398">
        <v>41990.334930555553</v>
      </c>
      <c r="K2" s="398"/>
      <c r="L2" s="190"/>
      <c r="M2" s="19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29" t="s">
        <v>3946</v>
      </c>
      <c r="B4" s="429"/>
      <c r="C4" s="429"/>
      <c r="D4" s="430"/>
      <c r="E4" s="160"/>
      <c r="F4" s="190"/>
      <c r="G4" s="190"/>
      <c r="H4" s="19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8" t="s">
        <v>3975</v>
      </c>
      <c r="B5" s="188" t="s">
        <v>3901</v>
      </c>
      <c r="C5" s="193" t="s">
        <v>4056</v>
      </c>
      <c r="D5" s="162" t="s">
        <v>3902</v>
      </c>
      <c r="E5" s="194"/>
      <c r="F5" s="213">
        <f>F8-2*(N8-P8/2)</f>
        <v>5988</v>
      </c>
      <c r="G5" s="213">
        <f>G8-2*(N8-P8/2)</f>
        <v>2488</v>
      </c>
      <c r="H5" s="213"/>
      <c r="I5" s="213"/>
      <c r="J5" s="213">
        <f>J8</f>
        <v>1000</v>
      </c>
      <c r="K5" s="213">
        <f>K8</f>
        <v>1000</v>
      </c>
      <c r="L5" s="238"/>
      <c r="M5" s="238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410">
        <f>X30</f>
        <v>0.93333333333333335</v>
      </c>
      <c r="B6" s="410">
        <f>W30</f>
        <v>0.60822722820763953</v>
      </c>
      <c r="C6" s="431">
        <f>V30</f>
        <v>3.5992195392813953E-2</v>
      </c>
      <c r="D6" s="163" t="s">
        <v>3903</v>
      </c>
      <c r="E6" s="434" t="s">
        <v>3930</v>
      </c>
      <c r="F6" s="365" t="s">
        <v>3905</v>
      </c>
      <c r="G6" s="366"/>
      <c r="H6" s="366"/>
      <c r="I6" s="367"/>
      <c r="J6" s="381" t="s">
        <v>3931</v>
      </c>
      <c r="K6" s="382"/>
      <c r="L6" s="381" t="s">
        <v>3932</v>
      </c>
      <c r="M6" s="382"/>
      <c r="N6" s="381" t="s">
        <v>3896</v>
      </c>
      <c r="O6" s="382"/>
      <c r="P6" s="382"/>
      <c r="Q6" s="428"/>
      <c r="R6" s="365" t="s">
        <v>3907</v>
      </c>
      <c r="S6" s="366"/>
      <c r="T6" s="367"/>
      <c r="U6" s="365" t="s">
        <v>3908</v>
      </c>
      <c r="V6" s="366"/>
      <c r="W6" s="367"/>
      <c r="X6" s="365" t="s">
        <v>3909</v>
      </c>
      <c r="Y6" s="366"/>
      <c r="Z6" s="367"/>
      <c r="AA6" s="239" t="s">
        <v>3976</v>
      </c>
    </row>
    <row r="7" spans="1:27" ht="15.75" thickBot="1">
      <c r="A7" s="411"/>
      <c r="B7" s="411"/>
      <c r="C7" s="432"/>
      <c r="D7" s="370">
        <v>1</v>
      </c>
      <c r="E7" s="435"/>
      <c r="F7" s="195" t="s">
        <v>2</v>
      </c>
      <c r="G7" s="165" t="s">
        <v>3</v>
      </c>
      <c r="H7" s="372" t="s">
        <v>3910</v>
      </c>
      <c r="I7" s="373"/>
      <c r="J7" s="195" t="s">
        <v>2</v>
      </c>
      <c r="K7" s="165" t="s">
        <v>3</v>
      </c>
      <c r="L7" s="195" t="s">
        <v>2</v>
      </c>
      <c r="M7" s="165" t="s">
        <v>3</v>
      </c>
      <c r="N7" s="374" t="s">
        <v>3937</v>
      </c>
      <c r="O7" s="375"/>
      <c r="P7" s="376" t="s">
        <v>3924</v>
      </c>
      <c r="Q7" s="413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412"/>
      <c r="B8" s="412"/>
      <c r="C8" s="433"/>
      <c r="D8" s="371"/>
      <c r="E8" s="436"/>
      <c r="F8" s="170">
        <v>6000</v>
      </c>
      <c r="G8" s="170">
        <v>2500</v>
      </c>
      <c r="H8" s="171">
        <f>I8/G8</f>
        <v>0.59360000000000002</v>
      </c>
      <c r="I8" s="172">
        <f>G8-V8</f>
        <v>1484</v>
      </c>
      <c r="J8" s="170">
        <v>1000</v>
      </c>
      <c r="K8" s="196">
        <v>1000</v>
      </c>
      <c r="L8" s="170"/>
      <c r="M8" s="170"/>
      <c r="N8" s="414">
        <v>11</v>
      </c>
      <c r="O8" s="378"/>
      <c r="P8" s="368">
        <v>10</v>
      </c>
      <c r="Q8" s="369"/>
      <c r="R8" s="197">
        <f xml:space="preserve"> (J8*K8*J10)/1000000</f>
        <v>1</v>
      </c>
      <c r="S8" s="198">
        <f>(L8*M8*J10*D10)/1000000</f>
        <v>0</v>
      </c>
      <c r="T8" s="179">
        <f>R8-S8</f>
        <v>1</v>
      </c>
      <c r="U8" s="177">
        <f>ROUNDDOWN(W17-R10,0)</f>
        <v>1021</v>
      </c>
      <c r="V8" s="180">
        <f>W19-R10</f>
        <v>1016</v>
      </c>
      <c r="W8" s="179">
        <f>((U8*V8))/1000000-U36</f>
        <v>1.037336</v>
      </c>
      <c r="X8" s="177">
        <f>U8</f>
        <v>1021</v>
      </c>
      <c r="Y8" s="178">
        <f>G8</f>
        <v>2500</v>
      </c>
      <c r="Z8" s="179">
        <f>W8+W10</f>
        <v>2.5525000000000002</v>
      </c>
      <c r="AA8" s="179">
        <f>F8*G8/1000000</f>
        <v>15</v>
      </c>
    </row>
    <row r="9" spans="1:27" ht="19.5" customHeight="1" thickBot="1">
      <c r="A9" s="393" t="s">
        <v>3933</v>
      </c>
      <c r="B9" s="393"/>
      <c r="C9" s="394"/>
      <c r="D9" s="199" t="s">
        <v>3934</v>
      </c>
      <c r="E9" s="190"/>
      <c r="F9" s="421" t="s">
        <v>3919</v>
      </c>
      <c r="G9" s="422"/>
      <c r="H9" s="363"/>
      <c r="I9" s="364"/>
      <c r="J9" s="379" t="str">
        <f>CONCATENATE("Quantité (max:",U11*V11,")")</f>
        <v>Quantité (max:10)</v>
      </c>
      <c r="K9" s="380"/>
      <c r="N9" s="127"/>
      <c r="O9" s="127"/>
      <c r="P9" s="127"/>
      <c r="Q9" s="127"/>
      <c r="R9" s="271"/>
      <c r="S9" s="271">
        <f>S8*(1-D10)</f>
        <v>0</v>
      </c>
      <c r="T9" s="271"/>
      <c r="U9" s="420" t="s">
        <v>3921</v>
      </c>
      <c r="V9" s="420"/>
      <c r="W9" s="420"/>
      <c r="X9" s="420"/>
      <c r="Y9" s="127"/>
      <c r="Z9" s="127"/>
      <c r="AA9" s="127"/>
    </row>
    <row r="10" spans="1:27" ht="19.5" thickBot="1">
      <c r="A10" s="200">
        <f>X31</f>
        <v>0.93333333333333335</v>
      </c>
      <c r="B10" s="200">
        <f>W31</f>
        <v>0.60822722820763953</v>
      </c>
      <c r="C10" s="201">
        <f>V31</f>
        <v>3.5992195392813953E-2</v>
      </c>
      <c r="D10" s="186">
        <v>1</v>
      </c>
      <c r="E10" s="190"/>
      <c r="F10" s="352">
        <f>D7*I8</f>
        <v>1484</v>
      </c>
      <c r="G10" s="353"/>
      <c r="H10" s="353"/>
      <c r="I10" s="354"/>
      <c r="J10" s="418">
        <v>1</v>
      </c>
      <c r="K10" s="419"/>
      <c r="N10" s="127"/>
      <c r="O10" s="127"/>
      <c r="P10" s="127"/>
      <c r="Q10" s="127"/>
      <c r="R10" s="271">
        <f>N8-P8/2</f>
        <v>6</v>
      </c>
      <c r="S10" s="271"/>
      <c r="T10" s="271"/>
      <c r="U10" s="271">
        <f>IF(R34=0,U8,R35)</f>
        <v>1021</v>
      </c>
      <c r="V10" s="271">
        <f>(G8-V8)*D7</f>
        <v>1484</v>
      </c>
      <c r="W10" s="271">
        <f>(U10*V10)/1000000</f>
        <v>1.515164</v>
      </c>
      <c r="X10" s="271">
        <f>W8+W10*D7-U35</f>
        <v>2.5525000000000002</v>
      </c>
      <c r="Y10" s="127">
        <f>G8-V8</f>
        <v>1484</v>
      </c>
      <c r="Z10" s="127"/>
      <c r="AA10" s="127"/>
    </row>
    <row r="11" spans="1:27" ht="15.75" customHeight="1">
      <c r="A11"/>
      <c r="B11" s="190"/>
      <c r="C11" s="190"/>
      <c r="D11" s="202"/>
      <c r="E11" s="190"/>
      <c r="L11" s="190"/>
      <c r="M11" s="190"/>
      <c r="N11" s="127"/>
      <c r="O11" s="127"/>
      <c r="P11" s="127"/>
      <c r="Q11" s="127"/>
      <c r="R11" s="271"/>
      <c r="S11" s="271"/>
      <c r="T11" s="271"/>
      <c r="U11" s="271">
        <f>ROUNDDOWN(F5/(U17),0)</f>
        <v>5</v>
      </c>
      <c r="V11" s="271">
        <f>ROUNDDOWN(G5/(U19),0)</f>
        <v>2</v>
      </c>
      <c r="W11" s="271">
        <f>2*AH4+K8+10</f>
        <v>1010</v>
      </c>
      <c r="X11" s="271"/>
      <c r="Y11" s="127"/>
      <c r="Z11" s="127"/>
      <c r="AA11" s="127"/>
    </row>
    <row r="12" spans="1:27">
      <c r="B12" s="190"/>
      <c r="C12" s="190"/>
      <c r="D12" s="190"/>
      <c r="E12" s="190"/>
      <c r="L12" s="190"/>
      <c r="M12" s="190"/>
      <c r="N12" s="127"/>
      <c r="O12" s="127"/>
      <c r="P12" s="127"/>
      <c r="Q12" s="127"/>
      <c r="R12" s="271"/>
      <c r="S12" s="271"/>
      <c r="T12" s="271"/>
      <c r="U12" s="420" t="s">
        <v>3936</v>
      </c>
      <c r="V12" s="420"/>
      <c r="W12" s="420"/>
      <c r="X12" s="271"/>
      <c r="Y12" s="127"/>
      <c r="Z12" s="127"/>
      <c r="AA12" s="127"/>
    </row>
    <row r="13" spans="1:27" ht="70.5" customHeight="1" thickBot="1">
      <c r="N13" s="271"/>
      <c r="O13" s="271"/>
      <c r="P13" s="271"/>
      <c r="Q13" s="271"/>
      <c r="R13" s="271"/>
      <c r="S13" s="271"/>
      <c r="T13" s="271"/>
      <c r="U13" s="271">
        <f>(J8+K8+L8+M8)*2*O34*Q34/1000</f>
        <v>4</v>
      </c>
      <c r="V13" s="271"/>
      <c r="W13" s="271"/>
      <c r="X13" s="271"/>
      <c r="Y13" s="127"/>
      <c r="Z13" s="127"/>
      <c r="AA13" s="127"/>
    </row>
    <row r="14" spans="1:27" ht="23.25">
      <c r="B14" s="415" t="s">
        <v>3928</v>
      </c>
      <c r="C14" s="416"/>
      <c r="D14" s="416"/>
      <c r="E14" s="416"/>
      <c r="F14" s="416"/>
      <c r="G14" s="416" t="s">
        <v>3929</v>
      </c>
      <c r="H14" s="416"/>
      <c r="I14" s="416"/>
      <c r="J14" s="416"/>
      <c r="K14" s="416"/>
      <c r="L14" s="416"/>
      <c r="M14" s="417"/>
      <c r="N14" s="271"/>
      <c r="O14" s="271"/>
      <c r="P14" s="271"/>
      <c r="Q14" s="271"/>
      <c r="R14" s="271"/>
      <c r="S14" s="271"/>
      <c r="T14" s="271"/>
      <c r="U14" s="271"/>
      <c r="V14" s="271"/>
      <c r="W14" s="271"/>
      <c r="X14" s="271"/>
      <c r="Y14" s="127"/>
      <c r="Z14" s="127"/>
      <c r="AA14" s="127"/>
    </row>
    <row r="15" spans="1:27">
      <c r="B15" s="426"/>
      <c r="C15" s="389"/>
      <c r="D15" s="389"/>
      <c r="E15" s="389"/>
      <c r="F15" s="389"/>
      <c r="G15" s="389"/>
      <c r="H15" s="389"/>
      <c r="I15" s="389"/>
      <c r="J15" s="389"/>
      <c r="K15" s="389"/>
      <c r="L15" s="389"/>
      <c r="M15" s="390"/>
      <c r="N15" s="271"/>
      <c r="O15" s="271"/>
      <c r="P15" s="271"/>
      <c r="Q15" s="271"/>
      <c r="R15" s="271"/>
      <c r="S15" s="271"/>
      <c r="T15" s="271"/>
      <c r="U15" s="271"/>
      <c r="V15" s="271"/>
      <c r="W15" s="271"/>
      <c r="X15" s="271"/>
      <c r="Y15" s="127"/>
      <c r="Z15" s="127"/>
      <c r="AA15" s="127"/>
    </row>
    <row r="16" spans="1:27">
      <c r="B16" s="426"/>
      <c r="C16" s="389"/>
      <c r="D16" s="389"/>
      <c r="E16" s="389"/>
      <c r="F16" s="389"/>
      <c r="G16" s="389"/>
      <c r="H16" s="389"/>
      <c r="I16" s="389"/>
      <c r="J16" s="389"/>
      <c r="K16" s="389"/>
      <c r="L16" s="389"/>
      <c r="M16" s="390"/>
      <c r="N16" s="271"/>
      <c r="O16" s="271"/>
      <c r="P16" s="271"/>
      <c r="Q16" s="271"/>
      <c r="R16" s="271"/>
      <c r="S16" s="271"/>
      <c r="T16" s="271"/>
      <c r="U16" s="277" t="s">
        <v>3978</v>
      </c>
      <c r="V16" s="277" t="s">
        <v>3979</v>
      </c>
      <c r="W16" s="277" t="s">
        <v>3980</v>
      </c>
      <c r="X16" s="271"/>
      <c r="Y16" s="127"/>
      <c r="Z16" s="127"/>
      <c r="AA16" s="127"/>
    </row>
    <row r="17" spans="2:27" ht="15.75" thickBot="1">
      <c r="B17" s="426"/>
      <c r="C17" s="389"/>
      <c r="D17" s="389"/>
      <c r="E17" s="389"/>
      <c r="F17" s="389"/>
      <c r="G17" s="389"/>
      <c r="H17" s="389"/>
      <c r="I17" s="389"/>
      <c r="J17" s="389"/>
      <c r="K17" s="389"/>
      <c r="L17" s="389"/>
      <c r="M17" s="390"/>
      <c r="N17" s="271"/>
      <c r="O17" s="271"/>
      <c r="P17" s="271"/>
      <c r="Q17" s="271"/>
      <c r="R17" s="271"/>
      <c r="S17" s="271"/>
      <c r="T17" s="271"/>
      <c r="U17" s="278">
        <f>J8+P8*1.5</f>
        <v>1015</v>
      </c>
      <c r="V17" s="278">
        <f>(N8-P8/2)</f>
        <v>6</v>
      </c>
      <c r="W17" s="278">
        <f>U17*O34+2*V17</f>
        <v>1027</v>
      </c>
      <c r="X17" s="271"/>
      <c r="Y17" s="127"/>
      <c r="Z17" s="127"/>
      <c r="AA17" s="127"/>
    </row>
    <row r="18" spans="2:27">
      <c r="B18" s="426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271"/>
      <c r="O18" s="271"/>
      <c r="P18" s="271"/>
      <c r="Q18" s="271"/>
      <c r="R18" s="271"/>
      <c r="S18" s="271"/>
      <c r="T18" s="271"/>
      <c r="U18" s="277" t="s">
        <v>3981</v>
      </c>
      <c r="V18" s="277" t="s">
        <v>3982</v>
      </c>
      <c r="W18" s="277" t="s">
        <v>3983</v>
      </c>
      <c r="X18" s="271"/>
      <c r="Y18" s="127"/>
      <c r="Z18" s="127"/>
      <c r="AA18" s="127"/>
    </row>
    <row r="19" spans="2:27" ht="15.75" thickBot="1">
      <c r="B19" s="426"/>
      <c r="C19" s="389"/>
      <c r="D19" s="389"/>
      <c r="E19" s="389"/>
      <c r="F19" s="389"/>
      <c r="G19" s="389"/>
      <c r="H19" s="389"/>
      <c r="I19" s="389"/>
      <c r="J19" s="389"/>
      <c r="K19" s="389"/>
      <c r="L19" s="389"/>
      <c r="M19" s="390"/>
      <c r="N19" s="271"/>
      <c r="O19" s="271"/>
      <c r="P19" s="271"/>
      <c r="Q19" s="271"/>
      <c r="R19" s="271"/>
      <c r="S19" s="271"/>
      <c r="T19" s="271"/>
      <c r="U19" s="278">
        <f>K8+P8</f>
        <v>1010</v>
      </c>
      <c r="V19" s="278">
        <f>V17</f>
        <v>6</v>
      </c>
      <c r="W19" s="278">
        <f>U19*Q34+2*V19</f>
        <v>1022</v>
      </c>
      <c r="X19" s="271"/>
      <c r="Y19" s="127"/>
      <c r="Z19" s="127"/>
      <c r="AA19" s="127"/>
    </row>
    <row r="20" spans="2:27">
      <c r="B20" s="426"/>
      <c r="C20" s="389"/>
      <c r="D20" s="389"/>
      <c r="E20" s="389"/>
      <c r="F20" s="389"/>
      <c r="G20" s="389"/>
      <c r="H20" s="389"/>
      <c r="I20" s="389"/>
      <c r="J20" s="389"/>
      <c r="K20" s="389"/>
      <c r="L20" s="389"/>
      <c r="M20" s="390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127"/>
      <c r="Z20" s="127"/>
      <c r="AA20" s="127"/>
    </row>
    <row r="21" spans="2:27">
      <c r="B21" s="426"/>
      <c r="C21" s="389"/>
      <c r="D21" s="389"/>
      <c r="E21" s="389"/>
      <c r="F21" s="389"/>
      <c r="G21" s="389"/>
      <c r="H21" s="389"/>
      <c r="I21" s="389"/>
      <c r="J21" s="389"/>
      <c r="K21" s="389"/>
      <c r="L21" s="389"/>
      <c r="M21" s="390"/>
      <c r="N21" s="271"/>
      <c r="O21" s="271"/>
      <c r="P21" s="271"/>
      <c r="Q21" s="271"/>
      <c r="R21" s="271"/>
      <c r="S21" s="271"/>
      <c r="T21" s="271"/>
      <c r="U21" s="127"/>
      <c r="V21" s="127"/>
      <c r="W21" s="127"/>
      <c r="X21" s="127"/>
      <c r="Y21" s="127"/>
      <c r="Z21" s="127"/>
      <c r="AA21" s="127"/>
    </row>
    <row r="22" spans="2:27">
      <c r="B22" s="426"/>
      <c r="C22" s="389"/>
      <c r="D22" s="389"/>
      <c r="E22" s="389"/>
      <c r="F22" s="389"/>
      <c r="G22" s="389"/>
      <c r="H22" s="389"/>
      <c r="I22" s="389"/>
      <c r="J22" s="389"/>
      <c r="K22" s="389"/>
      <c r="L22" s="389"/>
      <c r="M22" s="390"/>
      <c r="N22" s="271"/>
      <c r="O22" s="271"/>
      <c r="P22" s="271">
        <f>F5/(J5+P8*1.5)</f>
        <v>5.8995073891625616</v>
      </c>
      <c r="Q22" s="271"/>
      <c r="R22" s="271"/>
      <c r="S22" s="271"/>
      <c r="T22" s="271"/>
      <c r="U22" s="127"/>
      <c r="V22" s="127"/>
      <c r="W22" s="127"/>
      <c r="X22" s="127"/>
      <c r="Y22" s="127"/>
      <c r="Z22" s="127"/>
      <c r="AA22" s="127"/>
    </row>
    <row r="23" spans="2:27">
      <c r="B23" s="426"/>
      <c r="C23" s="389"/>
      <c r="D23" s="389"/>
      <c r="E23" s="389"/>
      <c r="F23" s="389"/>
      <c r="G23" s="389"/>
      <c r="H23" s="389"/>
      <c r="I23" s="389"/>
      <c r="J23" s="389"/>
      <c r="K23" s="389"/>
      <c r="L23" s="389"/>
      <c r="M23" s="390"/>
      <c r="N23" s="271"/>
      <c r="O23" s="271"/>
      <c r="P23" s="271"/>
      <c r="Q23" s="271"/>
      <c r="R23" s="271"/>
      <c r="S23" s="271"/>
      <c r="T23" s="271"/>
      <c r="U23" s="127"/>
      <c r="V23" s="127"/>
      <c r="W23" s="127"/>
      <c r="X23" s="127"/>
      <c r="Y23" s="127"/>
      <c r="Z23" s="127"/>
      <c r="AA23" s="127"/>
    </row>
    <row r="24" spans="2:27">
      <c r="B24" s="426"/>
      <c r="C24" s="389"/>
      <c r="D24" s="389"/>
      <c r="E24" s="389"/>
      <c r="F24" s="389"/>
      <c r="G24" s="389"/>
      <c r="H24" s="389"/>
      <c r="I24" s="389"/>
      <c r="J24" s="389"/>
      <c r="K24" s="389"/>
      <c r="L24" s="389"/>
      <c r="M24" s="390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26"/>
      <c r="C25" s="389"/>
      <c r="D25" s="389"/>
      <c r="E25" s="389"/>
      <c r="F25" s="389"/>
      <c r="G25" s="389"/>
      <c r="H25" s="389"/>
      <c r="I25" s="389"/>
      <c r="J25" s="389"/>
      <c r="K25" s="389"/>
      <c r="L25" s="389"/>
      <c r="M25" s="390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26"/>
      <c r="C26" s="389"/>
      <c r="D26" s="389"/>
      <c r="E26" s="389"/>
      <c r="F26" s="389"/>
      <c r="G26" s="389"/>
      <c r="H26" s="389"/>
      <c r="I26" s="389"/>
      <c r="J26" s="389"/>
      <c r="K26" s="389"/>
      <c r="L26" s="389"/>
      <c r="M26" s="390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26"/>
      <c r="C27" s="389"/>
      <c r="D27" s="389"/>
      <c r="E27" s="389"/>
      <c r="F27" s="389"/>
      <c r="G27" s="389"/>
      <c r="H27" s="389"/>
      <c r="I27" s="389"/>
      <c r="J27" s="389"/>
      <c r="K27" s="389"/>
      <c r="L27" s="389"/>
      <c r="M27" s="390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26"/>
      <c r="C28" s="389"/>
      <c r="D28" s="389"/>
      <c r="E28" s="389"/>
      <c r="F28" s="389"/>
      <c r="G28" s="389"/>
      <c r="H28" s="389"/>
      <c r="I28" s="389"/>
      <c r="J28" s="389"/>
      <c r="K28" s="389"/>
      <c r="L28" s="389"/>
      <c r="M28" s="390"/>
      <c r="N28" s="127"/>
      <c r="O28" s="127"/>
      <c r="P28" s="127"/>
      <c r="Q28" s="127"/>
      <c r="R28" s="127"/>
      <c r="S28" s="127"/>
      <c r="T28" s="127"/>
      <c r="U28" s="127" t="s">
        <v>4057</v>
      </c>
      <c r="V28" s="127" t="s">
        <v>4053</v>
      </c>
      <c r="W28" s="127" t="s">
        <v>4052</v>
      </c>
      <c r="X28" s="127" t="s">
        <v>4054</v>
      </c>
      <c r="Y28" s="127"/>
      <c r="Z28" s="127"/>
      <c r="AA28" s="127"/>
    </row>
    <row r="29" spans="2:27">
      <c r="B29" s="426"/>
      <c r="C29" s="389"/>
      <c r="D29" s="389"/>
      <c r="E29" s="389"/>
      <c r="F29" s="389"/>
      <c r="G29" s="389"/>
      <c r="H29" s="389"/>
      <c r="I29" s="389"/>
      <c r="J29" s="389"/>
      <c r="K29" s="389"/>
      <c r="L29" s="389"/>
      <c r="M29" s="390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1.037336</v>
      </c>
      <c r="W29" s="127">
        <f>((X8*Y8-(X8-R35)*(Y8-S35)*IF(S34=0,0,1)*IF(R34=0,0,1))/1000000)-U29</f>
        <v>2.5525000000000002</v>
      </c>
      <c r="X29" s="279">
        <f>AA8</f>
        <v>15</v>
      </c>
      <c r="Y29" s="127" t="s">
        <v>4055</v>
      </c>
      <c r="Z29" s="127"/>
      <c r="AA29" s="127"/>
    </row>
    <row r="30" spans="2:27" ht="15.75" thickBot="1">
      <c r="B30" s="427"/>
      <c r="C30" s="391"/>
      <c r="D30" s="391"/>
      <c r="E30" s="391"/>
      <c r="F30" s="391"/>
      <c r="G30" s="391"/>
      <c r="H30" s="391"/>
      <c r="I30" s="391"/>
      <c r="J30" s="391"/>
      <c r="K30" s="391"/>
      <c r="L30" s="391"/>
      <c r="M30" s="392"/>
      <c r="N30" s="127"/>
      <c r="O30" s="127"/>
      <c r="P30" s="127"/>
      <c r="Q30" s="127"/>
      <c r="R30" s="127"/>
      <c r="S30" s="127"/>
      <c r="T30" s="127"/>
      <c r="U30" s="127" t="s">
        <v>4058</v>
      </c>
      <c r="V30" s="127">
        <f>1-R8/V29</f>
        <v>3.5992195392813953E-2</v>
      </c>
      <c r="W30" s="127">
        <f>1-R8/W29</f>
        <v>0.60822722820763953</v>
      </c>
      <c r="X30" s="127">
        <f>1-R8/X29</f>
        <v>0.93333333333333335</v>
      </c>
      <c r="Y30" s="127" t="s">
        <v>3913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3.5992195392813953E-2</v>
      </c>
      <c r="W31" s="127">
        <f>1-T8/W29</f>
        <v>0.60822722820763953</v>
      </c>
      <c r="X31" s="127">
        <f>1-T8/X29</f>
        <v>0.93333333333333335</v>
      </c>
      <c r="Y31" s="127" t="s">
        <v>3927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23" t="s">
        <v>3935</v>
      </c>
      <c r="O33" s="424"/>
      <c r="P33" s="424"/>
      <c r="Q33" s="425"/>
      <c r="R33" s="271"/>
      <c r="S33" s="271"/>
      <c r="T33" s="271"/>
      <c r="U33" s="271"/>
      <c r="V33" s="127"/>
      <c r="W33" s="127"/>
      <c r="X33" s="127"/>
      <c r="Y33" s="127"/>
      <c r="Z33" s="127"/>
      <c r="AA33" s="127"/>
    </row>
    <row r="34" spans="14:27" ht="15.75" thickBot="1">
      <c r="N34" s="288" t="str">
        <f>CONCATENATE("X:(max:",U11,")")</f>
        <v>X:(max:5)</v>
      </c>
      <c r="O34" s="289">
        <f>IF(OR(R34=0,V11=0),1,IF(MOD(J10,V11)=0,R34,R34+1))</f>
        <v>1</v>
      </c>
      <c r="P34" s="290" t="str">
        <f>CONCATENATE("Y:(max:",V11,")")</f>
        <v>Y:(max:2)</v>
      </c>
      <c r="Q34" s="289">
        <f>IF(J10&lt;V11,J10,V11)</f>
        <v>1</v>
      </c>
      <c r="R34" s="282">
        <f>IF(V11=0,1,ROUNDDOWN(J10/V11,0))</f>
        <v>0</v>
      </c>
      <c r="S34" s="282">
        <f>J10-R34*V11</f>
        <v>1</v>
      </c>
      <c r="T34" s="282">
        <f>R34*V11+S34</f>
        <v>1</v>
      </c>
      <c r="U34" s="282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10</v>
      </c>
      <c r="O35" s="127"/>
      <c r="P35" s="127"/>
      <c r="Q35" s="127"/>
      <c r="R35" s="282">
        <f>(N8*2)+(R34-1)*(P8*1.5)+(J8*R34)</f>
        <v>7</v>
      </c>
      <c r="S35" s="282">
        <f>IF(S34=0,0,(N8*2)+(S34-1)*P8+(S34*K8)-R10)</f>
        <v>1016</v>
      </c>
      <c r="T35" s="282"/>
      <c r="U35" s="282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82"/>
      <c r="S36" s="282"/>
      <c r="T36" s="282"/>
      <c r="U36" s="282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7" priority="3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  <dataValidation type="whole" allowBlank="1" showInputMessage="1" showErrorMessage="1" sqref="J10:K10">
      <formula1>1</formula1>
      <formula2>N35</formula2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>
      <selection activeCell="J9" sqref="J9"/>
    </sheetView>
  </sheetViews>
  <sheetFormatPr baseColWidth="10" defaultRowHeight="15"/>
  <cols>
    <col min="1" max="1" width="11.42578125" style="262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</row>
    <row r="2" spans="1:38" ht="15.75">
      <c r="G2" s="160"/>
      <c r="H2" s="160"/>
      <c r="I2" s="161" t="s">
        <v>3899</v>
      </c>
      <c r="J2" s="398"/>
      <c r="K2" s="398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270"/>
      <c r="AG2" s="270"/>
      <c r="AH2" s="270"/>
      <c r="AI2" s="127"/>
    </row>
    <row r="3" spans="1:38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270">
        <v>1</v>
      </c>
      <c r="AG3" s="270"/>
      <c r="AH3" s="270" t="s">
        <v>3977</v>
      </c>
      <c r="AI3" s="127"/>
    </row>
    <row r="4" spans="1:38" ht="27" thickBot="1">
      <c r="A4" s="408" t="s">
        <v>3944</v>
      </c>
      <c r="B4" s="408"/>
      <c r="C4" s="408"/>
      <c r="D4" s="409"/>
      <c r="E4" s="160"/>
      <c r="F4" s="190"/>
      <c r="G4" s="190"/>
      <c r="H4" s="19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270">
        <v>2</v>
      </c>
      <c r="AG4" s="270"/>
      <c r="AH4" s="270">
        <f>P8</f>
        <v>10</v>
      </c>
      <c r="AI4" s="127"/>
    </row>
    <row r="5" spans="1:38" ht="21.75" thickBot="1">
      <c r="A5" s="188" t="s">
        <v>3975</v>
      </c>
      <c r="B5" s="188" t="s">
        <v>3901</v>
      </c>
      <c r="C5" s="189" t="s">
        <v>4056</v>
      </c>
      <c r="D5" s="203" t="s">
        <v>3902</v>
      </c>
      <c r="E5" s="160"/>
      <c r="F5" s="213">
        <f>F8-2*(N8-P8/2)</f>
        <v>5988</v>
      </c>
      <c r="G5" s="213">
        <f>G8-2*(N8-P8/2)</f>
        <v>2488</v>
      </c>
      <c r="H5" s="213"/>
      <c r="I5" s="213"/>
      <c r="J5" s="213">
        <f>J8</f>
        <v>500</v>
      </c>
      <c r="K5" s="213">
        <f>K8</f>
        <v>500</v>
      </c>
      <c r="L5" s="238"/>
      <c r="M5" s="238"/>
      <c r="N5" s="238"/>
      <c r="O5" s="238"/>
      <c r="P5" s="238"/>
      <c r="Q5" s="238"/>
      <c r="R5" s="160"/>
      <c r="S5" s="160"/>
      <c r="T5" s="160"/>
      <c r="U5" s="190">
        <f>ROUNDUP(O40/2,0)</f>
        <v>1</v>
      </c>
      <c r="V5" s="190">
        <f>ROUNDUP(P40/2,0)</f>
        <v>1</v>
      </c>
      <c r="W5" s="160"/>
      <c r="X5" s="160"/>
      <c r="Y5" s="160"/>
      <c r="Z5" s="160"/>
      <c r="AA5" s="160"/>
      <c r="AB5" s="160"/>
      <c r="AC5" s="160"/>
      <c r="AD5" s="160"/>
      <c r="AE5" s="160"/>
      <c r="AF5" s="270"/>
      <c r="AG5" s="270"/>
      <c r="AH5" s="270">
        <f>(SQRT(POWER(AH4,2)*2)-0.9)</f>
        <v>13.242135623730951</v>
      </c>
      <c r="AI5" s="127"/>
    </row>
    <row r="6" spans="1:38" ht="19.5" thickBot="1">
      <c r="A6" s="444">
        <f>X30</f>
        <v>0.98333333333333328</v>
      </c>
      <c r="B6" s="444">
        <f>W30</f>
        <v>0.81273408239700373</v>
      </c>
      <c r="C6" s="447">
        <f>V30</f>
        <v>0.10141114393955741</v>
      </c>
      <c r="D6" s="163" t="s">
        <v>3903</v>
      </c>
      <c r="E6" s="448" t="s">
        <v>3938</v>
      </c>
      <c r="F6" s="365" t="s">
        <v>3905</v>
      </c>
      <c r="G6" s="366"/>
      <c r="H6" s="366"/>
      <c r="I6" s="367"/>
      <c r="J6" s="381" t="s">
        <v>3924</v>
      </c>
      <c r="K6" s="382"/>
      <c r="L6" s="379" t="str">
        <f>CONCATENATE("Quantité (max:",U11*V11,")")</f>
        <v>Quantité (max:88)</v>
      </c>
      <c r="M6" s="380"/>
      <c r="N6" s="365" t="s">
        <v>3896</v>
      </c>
      <c r="O6" s="366"/>
      <c r="P6" s="366"/>
      <c r="Q6" s="367"/>
      <c r="R6" s="365" t="s">
        <v>3907</v>
      </c>
      <c r="S6" s="366"/>
      <c r="T6" s="367"/>
      <c r="U6" s="381" t="s">
        <v>3908</v>
      </c>
      <c r="V6" s="382"/>
      <c r="W6" s="428"/>
      <c r="X6" s="381" t="s">
        <v>3909</v>
      </c>
      <c r="Y6" s="382"/>
      <c r="Z6" s="428"/>
      <c r="AA6" s="241" t="s">
        <v>3976</v>
      </c>
      <c r="AB6" s="160"/>
      <c r="AC6" s="160"/>
      <c r="AD6" s="160"/>
      <c r="AE6" s="160"/>
      <c r="AF6" s="270"/>
      <c r="AG6" s="270"/>
      <c r="AH6" s="270"/>
      <c r="AI6" s="127"/>
    </row>
    <row r="7" spans="1:38" ht="15.75" thickBot="1">
      <c r="A7" s="445"/>
      <c r="B7" s="445"/>
      <c r="C7" s="403"/>
      <c r="D7" s="370">
        <v>1</v>
      </c>
      <c r="E7" s="449"/>
      <c r="F7" s="204" t="s">
        <v>2</v>
      </c>
      <c r="G7" s="205" t="s">
        <v>3</v>
      </c>
      <c r="H7" s="372" t="s">
        <v>3910</v>
      </c>
      <c r="I7" s="373"/>
      <c r="J7" s="206" t="s">
        <v>2</v>
      </c>
      <c r="K7" s="207" t="s">
        <v>3</v>
      </c>
      <c r="L7" s="357">
        <v>2</v>
      </c>
      <c r="M7" s="441"/>
      <c r="N7" s="374" t="s">
        <v>3923</v>
      </c>
      <c r="O7" s="375"/>
      <c r="P7" s="376" t="s">
        <v>3924</v>
      </c>
      <c r="Q7" s="413"/>
      <c r="R7" s="442" t="s">
        <v>3915</v>
      </c>
      <c r="S7" s="443"/>
      <c r="T7" s="373"/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  <c r="AB7" s="160"/>
      <c r="AC7" s="160"/>
      <c r="AD7" s="160"/>
      <c r="AE7" s="160"/>
      <c r="AF7" s="270"/>
      <c r="AG7" s="270"/>
      <c r="AH7" s="270"/>
      <c r="AI7" s="127"/>
    </row>
    <row r="8" spans="1:38" ht="16.5" thickBot="1">
      <c r="A8" s="446"/>
      <c r="B8" s="446"/>
      <c r="C8" s="404"/>
      <c r="D8" s="371"/>
      <c r="E8" s="450"/>
      <c r="F8" s="208">
        <v>6000</v>
      </c>
      <c r="G8" s="208">
        <v>2500</v>
      </c>
      <c r="H8" s="171">
        <f>I8/G8</f>
        <v>0.79159999999999997</v>
      </c>
      <c r="I8" s="172">
        <f>G8-V8</f>
        <v>1979</v>
      </c>
      <c r="J8" s="240">
        <v>500</v>
      </c>
      <c r="K8" s="209">
        <v>500</v>
      </c>
      <c r="N8" s="377">
        <v>11</v>
      </c>
      <c r="O8" s="378"/>
      <c r="P8" s="368">
        <v>10</v>
      </c>
      <c r="Q8" s="369"/>
      <c r="R8" s="438">
        <f>(J8*K8)/2/1000000*L7</f>
        <v>0.25</v>
      </c>
      <c r="S8" s="439"/>
      <c r="T8" s="440"/>
      <c r="U8" s="197">
        <f>ROUNDDOWN(AG23-X15,0)</f>
        <v>534</v>
      </c>
      <c r="V8" s="198">
        <f>AH23-X15+P8/2</f>
        <v>521</v>
      </c>
      <c r="W8" s="179">
        <f>(U8*V8)/1000000</f>
        <v>0.27821400000000002</v>
      </c>
      <c r="X8" s="197">
        <f>U8</f>
        <v>534</v>
      </c>
      <c r="Y8" s="198">
        <f>G8</f>
        <v>2500</v>
      </c>
      <c r="Z8" s="179">
        <f>(X8*Y8)/1000000</f>
        <v>1.335</v>
      </c>
      <c r="AA8" s="179">
        <f>F8*G8/1000000</f>
        <v>15</v>
      </c>
      <c r="AB8" s="160"/>
      <c r="AC8" s="160"/>
      <c r="AD8" s="160"/>
      <c r="AE8" s="160"/>
      <c r="AF8" s="270"/>
      <c r="AG8" s="275" t="s">
        <v>2</v>
      </c>
      <c r="AH8" s="275" t="s">
        <v>3</v>
      </c>
      <c r="AI8" s="127"/>
    </row>
    <row r="9" spans="1:38" ht="15.75" thickBot="1">
      <c r="B9" s="160"/>
      <c r="C9" s="160"/>
      <c r="D9" s="160"/>
      <c r="E9" s="160"/>
      <c r="F9" s="421" t="s">
        <v>3919</v>
      </c>
      <c r="G9" s="422"/>
      <c r="H9" s="363"/>
      <c r="I9" s="364"/>
      <c r="J9" s="266" t="s">
        <v>3961</v>
      </c>
      <c r="K9" s="266" t="s">
        <v>3962</v>
      </c>
      <c r="N9" s="160"/>
      <c r="O9" s="270"/>
      <c r="P9" s="270"/>
      <c r="Q9" s="270"/>
      <c r="R9" s="270"/>
      <c r="S9" s="270"/>
      <c r="T9" s="270"/>
      <c r="U9" s="437" t="s">
        <v>3921</v>
      </c>
      <c r="V9" s="437"/>
      <c r="W9" s="437"/>
      <c r="X9" s="437"/>
      <c r="Y9" s="270"/>
      <c r="Z9" s="270"/>
      <c r="AA9" s="270"/>
      <c r="AB9" s="270"/>
      <c r="AC9" s="270"/>
      <c r="AD9" s="270"/>
      <c r="AE9" s="270"/>
      <c r="AF9" s="270"/>
      <c r="AG9" s="127">
        <f>J8</f>
        <v>500</v>
      </c>
      <c r="AH9" s="127">
        <f>K8</f>
        <v>500</v>
      </c>
      <c r="AI9" s="127"/>
      <c r="AJ9" s="127"/>
      <c r="AK9" s="127"/>
      <c r="AL9" s="127"/>
    </row>
    <row r="10" spans="1:38" ht="15.75" thickBot="1">
      <c r="B10" s="160"/>
      <c r="C10" s="160"/>
      <c r="D10" s="160"/>
      <c r="E10" s="160"/>
      <c r="F10" s="352">
        <f>D7*I8</f>
        <v>1979</v>
      </c>
      <c r="G10" s="353"/>
      <c r="H10" s="353"/>
      <c r="I10" s="354"/>
      <c r="J10" s="285">
        <v>20</v>
      </c>
      <c r="K10" s="286">
        <v>20</v>
      </c>
      <c r="N10" s="160"/>
      <c r="O10" s="270"/>
      <c r="P10" s="270"/>
      <c r="Q10" s="270"/>
      <c r="R10" s="270"/>
      <c r="S10" s="270"/>
      <c r="T10" s="270"/>
      <c r="U10" s="271">
        <f>U8</f>
        <v>534</v>
      </c>
      <c r="V10" s="271">
        <f>(G8-V8)*D7</f>
        <v>1979</v>
      </c>
      <c r="W10" s="272">
        <f>(U10*V10)/1000000</f>
        <v>1.056786</v>
      </c>
      <c r="X10" s="273">
        <f>W8+W10*D7</f>
        <v>1.335</v>
      </c>
      <c r="Y10" s="274">
        <f>G8-V8</f>
        <v>1979</v>
      </c>
      <c r="Z10" s="270"/>
      <c r="AA10" s="270"/>
      <c r="AB10" s="270"/>
      <c r="AC10" s="270"/>
      <c r="AD10" s="270"/>
      <c r="AE10" s="270"/>
      <c r="AF10" s="270"/>
      <c r="AG10" s="275" t="s">
        <v>3963</v>
      </c>
      <c r="AH10" s="275" t="s">
        <v>3964</v>
      </c>
      <c r="AI10" s="127"/>
      <c r="AJ10" s="127"/>
      <c r="AK10" s="127"/>
      <c r="AL10" s="127"/>
    </row>
    <row r="11" spans="1:38">
      <c r="B11" s="190"/>
      <c r="C11" s="190"/>
      <c r="D11" s="190"/>
      <c r="E11" s="190"/>
      <c r="L11" s="190"/>
      <c r="M11" s="190"/>
      <c r="N11" s="190"/>
      <c r="O11" s="127"/>
      <c r="P11" s="127"/>
      <c r="Q11" s="127"/>
      <c r="R11" s="127"/>
      <c r="S11" s="127"/>
      <c r="T11" s="127"/>
      <c r="U11" s="127">
        <f>ROUNDDOWN(F5/T22,0)</f>
        <v>11</v>
      </c>
      <c r="V11" s="127">
        <f>ROUNDDOWN(G5/K5,0)*2</f>
        <v>8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90"/>
      <c r="C12" s="190"/>
      <c r="D12" s="190"/>
      <c r="E12" s="190"/>
      <c r="L12" s="190"/>
      <c r="M12" s="190"/>
      <c r="N12" s="190"/>
      <c r="O12" s="127"/>
      <c r="P12" s="127"/>
      <c r="Q12" s="127"/>
      <c r="R12" s="127"/>
      <c r="S12" s="127"/>
      <c r="T12" s="127"/>
      <c r="U12" s="127">
        <f>(J8+2*AH4)+IF(MOD(O40,2)=1,AH5,0)</f>
        <v>533.24213562373097</v>
      </c>
      <c r="V12" s="127">
        <f xml:space="preserve"> 2*AH4+K8</f>
        <v>520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3965</v>
      </c>
      <c r="AH12" s="127"/>
      <c r="AI12" s="276" t="s">
        <v>3966</v>
      </c>
      <c r="AJ12" s="127" t="s">
        <v>3967</v>
      </c>
      <c r="AK12" s="127" t="s">
        <v>3968</v>
      </c>
      <c r="AL12" s="127" t="s">
        <v>3969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3936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480</v>
      </c>
      <c r="AH13" s="127">
        <f>AH9-AH11</f>
        <v>480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95" t="s">
        <v>3928</v>
      </c>
      <c r="C14" s="396"/>
      <c r="D14" s="396"/>
      <c r="E14" s="396"/>
      <c r="F14" s="396"/>
      <c r="G14" s="396" t="s">
        <v>3929</v>
      </c>
      <c r="H14" s="396"/>
      <c r="I14" s="396"/>
      <c r="J14" s="396"/>
      <c r="K14" s="396"/>
      <c r="L14" s="396"/>
      <c r="M14" s="397"/>
      <c r="O14" s="127"/>
      <c r="P14" s="127"/>
      <c r="Q14" s="127"/>
      <c r="R14" s="127"/>
      <c r="S14" s="127"/>
      <c r="T14" s="127"/>
      <c r="U14" s="127">
        <f>(J8+K8+SQRT(POWER(J8,2)+POWER(K8,2)))*L7/1000</f>
        <v>3.4142135623730949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85"/>
      <c r="C15" s="386"/>
      <c r="D15" s="386"/>
      <c r="E15" s="386"/>
      <c r="F15" s="386"/>
      <c r="G15" s="389"/>
      <c r="H15" s="389"/>
      <c r="I15" s="389"/>
      <c r="J15" s="389"/>
      <c r="K15" s="389"/>
      <c r="L15" s="389"/>
      <c r="M15" s="390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3970</v>
      </c>
      <c r="AH15" s="127" t="s">
        <v>3971</v>
      </c>
      <c r="AI15" s="127"/>
      <c r="AJ15" s="127"/>
      <c r="AK15" s="127"/>
      <c r="AL15" s="127"/>
    </row>
    <row r="16" spans="1:38">
      <c r="B16" s="385"/>
      <c r="C16" s="386"/>
      <c r="D16" s="386"/>
      <c r="E16" s="386"/>
      <c r="F16" s="386"/>
      <c r="G16" s="389"/>
      <c r="H16" s="389"/>
      <c r="I16" s="389"/>
      <c r="J16" s="389"/>
      <c r="K16" s="389"/>
      <c r="L16" s="389"/>
      <c r="M16" s="390"/>
      <c r="O16" s="127"/>
      <c r="P16" s="127"/>
      <c r="Q16" s="127"/>
      <c r="R16" s="127"/>
      <c r="S16" s="127"/>
      <c r="T16" s="127"/>
      <c r="U16" s="127"/>
      <c r="V16" s="127" t="s">
        <v>3984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85"/>
      <c r="C17" s="386"/>
      <c r="D17" s="386"/>
      <c r="E17" s="386"/>
      <c r="F17" s="386"/>
      <c r="G17" s="389"/>
      <c r="H17" s="389"/>
      <c r="I17" s="389"/>
      <c r="J17" s="389"/>
      <c r="K17" s="389"/>
      <c r="L17" s="389"/>
      <c r="M17" s="390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85"/>
      <c r="C18" s="386"/>
      <c r="D18" s="386"/>
      <c r="E18" s="386"/>
      <c r="F18" s="386"/>
      <c r="G18" s="389"/>
      <c r="H18" s="389"/>
      <c r="I18" s="389"/>
      <c r="J18" s="389"/>
      <c r="K18" s="389"/>
      <c r="L18" s="389"/>
      <c r="M18" s="390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85"/>
      <c r="C19" s="386"/>
      <c r="D19" s="386"/>
      <c r="E19" s="386"/>
      <c r="F19" s="386"/>
      <c r="G19" s="389"/>
      <c r="H19" s="389"/>
      <c r="I19" s="389"/>
      <c r="J19" s="389"/>
      <c r="K19" s="389"/>
      <c r="L19" s="389"/>
      <c r="M19" s="390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85"/>
      <c r="C20" s="386"/>
      <c r="D20" s="386"/>
      <c r="E20" s="386"/>
      <c r="F20" s="386"/>
      <c r="G20" s="389"/>
      <c r="H20" s="389"/>
      <c r="I20" s="389"/>
      <c r="J20" s="389"/>
      <c r="K20" s="389"/>
      <c r="L20" s="389"/>
      <c r="M20" s="390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565.14213562373095</v>
      </c>
      <c r="AH20" s="127"/>
      <c r="AI20" s="127"/>
      <c r="AJ20" s="127"/>
      <c r="AK20" s="127"/>
      <c r="AL20" s="127"/>
    </row>
    <row r="21" spans="2:41">
      <c r="B21" s="385"/>
      <c r="C21" s="386"/>
      <c r="D21" s="386"/>
      <c r="E21" s="386"/>
      <c r="F21" s="386"/>
      <c r="G21" s="389"/>
      <c r="H21" s="389"/>
      <c r="I21" s="389"/>
      <c r="J21" s="389"/>
      <c r="K21" s="389"/>
      <c r="L21" s="389"/>
      <c r="M21" s="390"/>
      <c r="O21" s="127"/>
      <c r="P21" s="127"/>
      <c r="Q21" s="127"/>
      <c r="R21" s="127"/>
      <c r="S21" s="127"/>
      <c r="T21" s="277" t="s">
        <v>3978</v>
      </c>
      <c r="U21" s="277" t="s">
        <v>3985</v>
      </c>
      <c r="V21" s="277" t="s">
        <v>3986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576</v>
      </c>
      <c r="AH21" s="127"/>
      <c r="AI21" s="127"/>
      <c r="AJ21" s="127"/>
      <c r="AK21" s="127"/>
      <c r="AL21" s="127"/>
    </row>
    <row r="22" spans="2:41" ht="15.75" thickBot="1">
      <c r="B22" s="385"/>
      <c r="C22" s="386"/>
      <c r="D22" s="386"/>
      <c r="E22" s="386"/>
      <c r="F22" s="386"/>
      <c r="G22" s="389"/>
      <c r="H22" s="389"/>
      <c r="I22" s="389"/>
      <c r="J22" s="389"/>
      <c r="K22" s="389"/>
      <c r="L22" s="389"/>
      <c r="M22" s="390"/>
      <c r="O22" s="127"/>
      <c r="P22" s="127"/>
      <c r="Q22" s="127"/>
      <c r="R22" s="127"/>
      <c r="S22" s="127"/>
      <c r="T22" s="278">
        <f>J8+AH5+AH4*1.5</f>
        <v>528.24213562373097</v>
      </c>
      <c r="U22" s="278">
        <f>T22-AH5</f>
        <v>515</v>
      </c>
      <c r="V22" s="278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85"/>
      <c r="C23" s="386"/>
      <c r="D23" s="386"/>
      <c r="E23" s="386"/>
      <c r="F23" s="386"/>
      <c r="G23" s="389"/>
      <c r="H23" s="389"/>
      <c r="I23" s="389"/>
      <c r="J23" s="389"/>
      <c r="K23" s="389"/>
      <c r="L23" s="389"/>
      <c r="M23" s="390"/>
      <c r="O23" s="127"/>
      <c r="P23" s="127"/>
      <c r="Q23" s="127"/>
      <c r="R23" s="127"/>
      <c r="S23" s="127"/>
      <c r="T23" s="277" t="s">
        <v>3981</v>
      </c>
      <c r="U23" s="277"/>
      <c r="V23" s="277" t="s">
        <v>3987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540.24213562373097</v>
      </c>
      <c r="AH23" s="127">
        <v>522</v>
      </c>
      <c r="AI23" s="127"/>
      <c r="AJ23" s="127"/>
      <c r="AK23" s="127"/>
      <c r="AL23" s="127"/>
    </row>
    <row r="24" spans="2:41" ht="15.75" thickBot="1">
      <c r="B24" s="385"/>
      <c r="C24" s="386"/>
      <c r="D24" s="386"/>
      <c r="E24" s="386"/>
      <c r="F24" s="386"/>
      <c r="G24" s="389"/>
      <c r="H24" s="389"/>
      <c r="I24" s="389"/>
      <c r="J24" s="389"/>
      <c r="K24" s="389"/>
      <c r="L24" s="389"/>
      <c r="M24" s="390"/>
      <c r="O24" s="127"/>
      <c r="P24" s="127"/>
      <c r="Q24" s="127"/>
      <c r="R24" s="127"/>
      <c r="S24" s="127"/>
      <c r="T24" s="278">
        <f>K8+P8</f>
        <v>510</v>
      </c>
      <c r="U24" s="278"/>
      <c r="V24" s="278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85"/>
      <c r="C25" s="386"/>
      <c r="D25" s="386"/>
      <c r="E25" s="386"/>
      <c r="F25" s="386"/>
      <c r="G25" s="389"/>
      <c r="H25" s="389"/>
      <c r="I25" s="389"/>
      <c r="J25" s="389"/>
      <c r="K25" s="389"/>
      <c r="L25" s="389"/>
      <c r="M25" s="390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85"/>
      <c r="C26" s="386"/>
      <c r="D26" s="386"/>
      <c r="E26" s="386"/>
      <c r="F26" s="386"/>
      <c r="G26" s="389"/>
      <c r="H26" s="389"/>
      <c r="I26" s="389"/>
      <c r="J26" s="389"/>
      <c r="K26" s="389"/>
      <c r="L26" s="389"/>
      <c r="M26" s="390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85"/>
      <c r="C27" s="386"/>
      <c r="D27" s="386"/>
      <c r="E27" s="386"/>
      <c r="F27" s="386"/>
      <c r="G27" s="389"/>
      <c r="H27" s="389"/>
      <c r="I27" s="389"/>
      <c r="J27" s="389"/>
      <c r="K27" s="389"/>
      <c r="L27" s="389"/>
      <c r="M27" s="390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85"/>
      <c r="C28" s="386"/>
      <c r="D28" s="386"/>
      <c r="E28" s="386"/>
      <c r="F28" s="386"/>
      <c r="G28" s="389"/>
      <c r="H28" s="389"/>
      <c r="I28" s="389"/>
      <c r="J28" s="389"/>
      <c r="K28" s="389"/>
      <c r="L28" s="389"/>
      <c r="M28" s="390"/>
      <c r="O28" s="271"/>
      <c r="P28" s="271"/>
      <c r="Q28" s="271"/>
      <c r="R28" s="271"/>
      <c r="S28" s="271"/>
      <c r="T28" s="271"/>
      <c r="U28" s="127" t="s">
        <v>4057</v>
      </c>
      <c r="V28" s="127" t="s">
        <v>4053</v>
      </c>
      <c r="W28" s="127" t="s">
        <v>4052</v>
      </c>
      <c r="X28" s="127" t="s">
        <v>4054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85"/>
      <c r="C29" s="386"/>
      <c r="D29" s="386"/>
      <c r="E29" s="386"/>
      <c r="F29" s="386"/>
      <c r="G29" s="389"/>
      <c r="H29" s="389"/>
      <c r="I29" s="389"/>
      <c r="J29" s="389"/>
      <c r="K29" s="389"/>
      <c r="L29" s="389"/>
      <c r="M29" s="390"/>
      <c r="O29" s="271"/>
      <c r="P29" s="271"/>
      <c r="Q29" s="271"/>
      <c r="R29" s="271"/>
      <c r="S29" s="271"/>
      <c r="T29" s="271"/>
      <c r="U29" s="127">
        <f>U10*(Y8-V8)/1000000*(1-D7)</f>
        <v>0</v>
      </c>
      <c r="V29" s="127">
        <f>(U8*V8-(U8-R35)*(V8-S35)*IF(S34=0,0,1)*IF(R34=0,0,1))/1000000</f>
        <v>0.27821400000000002</v>
      </c>
      <c r="W29" s="127">
        <f>((X8*Y8-(X8-R35)*(Y8-S35)*IF(S34=0,0,1)*IF(R34=0,0,1))/1000000)-U29</f>
        <v>1.335</v>
      </c>
      <c r="X29" s="279">
        <f>AA8</f>
        <v>15</v>
      </c>
      <c r="Y29" s="127" t="s">
        <v>4055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87"/>
      <c r="C30" s="388"/>
      <c r="D30" s="388"/>
      <c r="E30" s="388"/>
      <c r="F30" s="388"/>
      <c r="G30" s="391"/>
      <c r="H30" s="391"/>
      <c r="I30" s="391"/>
      <c r="J30" s="391"/>
      <c r="K30" s="391"/>
      <c r="L30" s="391"/>
      <c r="M30" s="392"/>
      <c r="O30" s="271"/>
      <c r="P30" s="271"/>
      <c r="Q30" s="271"/>
      <c r="R30" s="271"/>
      <c r="S30" s="271"/>
      <c r="T30" s="271"/>
      <c r="U30" s="127"/>
      <c r="V30" s="127">
        <f>1-R8/V29</f>
        <v>0.10141114393955741</v>
      </c>
      <c r="W30" s="127">
        <f>1-R8/W29</f>
        <v>0.81273408239700373</v>
      </c>
      <c r="X30" s="127">
        <f>1-R8/X29</f>
        <v>0.98333333333333328</v>
      </c>
      <c r="Y30" s="127" t="s">
        <v>3913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80">
        <f>(EVEN(O40)/2)*J8</f>
        <v>500</v>
      </c>
      <c r="P31" s="280">
        <f>(O40/2)*AG16</f>
        <v>17.071067811865479</v>
      </c>
      <c r="Q31" s="280">
        <f>AG23</f>
        <v>540.24213562373097</v>
      </c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  <c r="AF31" s="281"/>
      <c r="AG31" s="281"/>
      <c r="AH31" s="281"/>
      <c r="AI31" s="281"/>
      <c r="AJ31" s="281"/>
      <c r="AK31" s="281"/>
      <c r="AL31" s="281"/>
      <c r="AM31" s="232"/>
      <c r="AN31" s="232"/>
      <c r="AO31" s="232"/>
    </row>
    <row r="32" spans="2:41">
      <c r="O32" s="271"/>
      <c r="P32" s="271"/>
      <c r="Q32" s="271"/>
      <c r="R32" s="271"/>
      <c r="S32" s="271"/>
      <c r="T32" s="271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82">
        <f>IF(V11=0,1,ROUNDDOWN(L7/V11,0))</f>
        <v>0</v>
      </c>
      <c r="S34" s="282">
        <f>L7-R34*V11</f>
        <v>2</v>
      </c>
      <c r="T34" s="282">
        <f>R34*V11+S34</f>
        <v>2</v>
      </c>
      <c r="U34" s="282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82">
        <f>(N8*2)+(R34-1)*(P8*1.5)+(J8*R34)</f>
        <v>7</v>
      </c>
      <c r="S35" s="282">
        <f>IF(S34=0,0,(N8*2)+(S34-1)*P8+(S34*K8))</f>
        <v>1032</v>
      </c>
      <c r="T35" s="282"/>
      <c r="U35" s="282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82"/>
      <c r="S36" s="282"/>
      <c r="T36" s="282"/>
      <c r="U36" s="282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23" t="s">
        <v>3935</v>
      </c>
      <c r="P38" s="424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83" t="str">
        <f>CONCATENATE("X:(max:",U11,")")</f>
        <v>X:(max:11)</v>
      </c>
      <c r="P39" s="283" t="str">
        <f>CONCATENATE("Y:(max:",V11,")")</f>
        <v>Y:(max:8)</v>
      </c>
      <c r="Q39" s="127"/>
      <c r="R39" s="284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70">
        <f>ROUNDUP(L7/V11,0)</f>
        <v>1</v>
      </c>
      <c r="P40" s="170">
        <f>IF(L7&lt;V11,L7,V11)</f>
        <v>2</v>
      </c>
      <c r="Q40" s="284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88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F9:I9"/>
    <mergeCell ref="L6:M6"/>
    <mergeCell ref="L7:M7"/>
    <mergeCell ref="U9:X9"/>
    <mergeCell ref="B15:F30"/>
    <mergeCell ref="G15:M30"/>
    <mergeCell ref="B14:F14"/>
    <mergeCell ref="G14:M14"/>
    <mergeCell ref="F10:I10"/>
  </mergeCells>
  <dataValidations count="11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">
      <formula1>0</formula1>
      <formula2>J8</formula2>
    </dataValidation>
    <dataValidation type="whole" allowBlank="1" showInputMessage="1" showErrorMessage="1" sqref="K10">
      <formula1>0</formula1>
      <formula2>K8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64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AG1" s="265"/>
      <c r="AH1" s="265"/>
      <c r="AI1" s="265"/>
      <c r="AJ1" s="265"/>
      <c r="AK1" s="265"/>
    </row>
    <row r="2" spans="1:37" ht="15.75">
      <c r="G2" s="160"/>
      <c r="H2" s="160"/>
      <c r="I2" s="161" t="s">
        <v>3899</v>
      </c>
      <c r="J2" s="398"/>
      <c r="K2" s="398"/>
      <c r="L2" s="160"/>
      <c r="M2" s="160"/>
      <c r="N2" s="160"/>
      <c r="O2" s="160"/>
      <c r="P2" s="160"/>
      <c r="Q2" s="160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38"/>
      <c r="AH2" s="238"/>
      <c r="AI2" s="265"/>
      <c r="AJ2" s="265"/>
      <c r="AK2" s="265"/>
    </row>
    <row r="3" spans="1:3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>
        <v>1</v>
      </c>
      <c r="AG3" s="238"/>
      <c r="AH3" s="238" t="s">
        <v>3940</v>
      </c>
      <c r="AI3" s="265"/>
      <c r="AJ3" s="265"/>
      <c r="AK3" s="265"/>
    </row>
    <row r="4" spans="1:37" ht="27" thickBot="1">
      <c r="A4" s="429" t="s">
        <v>3945</v>
      </c>
      <c r="B4" s="429"/>
      <c r="C4" s="429"/>
      <c r="D4" s="430"/>
      <c r="E4" s="160"/>
      <c r="F4" s="190"/>
      <c r="G4" s="190"/>
      <c r="H4" s="190"/>
      <c r="I4" s="160"/>
      <c r="J4" s="160"/>
      <c r="K4" s="160"/>
      <c r="L4" s="160"/>
      <c r="M4" s="160"/>
      <c r="N4" s="160"/>
      <c r="O4" s="160"/>
      <c r="P4" s="160"/>
      <c r="Q4" s="160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>
        <v>2</v>
      </c>
      <c r="AG4" s="238"/>
      <c r="AH4" s="238">
        <v>5</v>
      </c>
      <c r="AI4" s="265"/>
      <c r="AJ4" s="265"/>
      <c r="AK4" s="265"/>
    </row>
    <row r="5" spans="1:37" ht="21.75" thickBot="1">
      <c r="A5" s="188" t="s">
        <v>3975</v>
      </c>
      <c r="B5" s="188" t="s">
        <v>3901</v>
      </c>
      <c r="C5" s="189" t="s">
        <v>4056</v>
      </c>
      <c r="D5" s="203" t="s">
        <v>3902</v>
      </c>
      <c r="E5" s="160"/>
      <c r="F5" s="213">
        <f>F8-2*N8</f>
        <v>5978</v>
      </c>
      <c r="G5" s="213">
        <f>G8-2*N8</f>
        <v>2478</v>
      </c>
      <c r="H5" s="213"/>
      <c r="I5" s="213"/>
      <c r="J5" s="213">
        <f>J8+P8</f>
        <v>510</v>
      </c>
      <c r="K5" s="213">
        <f>K8+P8</f>
        <v>510</v>
      </c>
      <c r="L5" s="160"/>
      <c r="M5" s="160"/>
      <c r="N5" s="160"/>
      <c r="O5" s="160"/>
      <c r="P5" s="160"/>
      <c r="Q5" s="160"/>
      <c r="R5" s="213"/>
      <c r="S5" s="213"/>
      <c r="T5" s="213"/>
      <c r="U5" s="213">
        <f>ROUNDUP(L8/2,0)</f>
        <v>1</v>
      </c>
      <c r="V5" s="213">
        <f>ROUNDUP(M8/2,0)</f>
        <v>1</v>
      </c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38"/>
      <c r="AH5" s="238">
        <f>(SQRT(POWER(P8,2)*2)-0.9)</f>
        <v>13.242135623730951</v>
      </c>
      <c r="AI5" s="265"/>
      <c r="AJ5" s="265"/>
      <c r="AK5" s="265"/>
    </row>
    <row r="6" spans="1:37" ht="19.5" thickBot="1">
      <c r="A6" s="444">
        <f>1-(R8/AA8)</f>
        <v>0.98333333333333328</v>
      </c>
      <c r="B6" s="444">
        <f>1-(R8/X10)</f>
        <v>0.87699876998769988</v>
      </c>
      <c r="C6" s="447">
        <f>1-(R8/W8)</f>
        <v>0.42630023315158527</v>
      </c>
      <c r="D6" s="163" t="s">
        <v>3903</v>
      </c>
      <c r="E6" s="448" t="s">
        <v>3941</v>
      </c>
      <c r="F6" s="365" t="s">
        <v>3905</v>
      </c>
      <c r="G6" s="366"/>
      <c r="H6" s="366"/>
      <c r="I6" s="367"/>
      <c r="J6" s="381" t="s">
        <v>3924</v>
      </c>
      <c r="K6" s="382"/>
      <c r="L6" s="381" t="s">
        <v>3935</v>
      </c>
      <c r="M6" s="382"/>
      <c r="N6" s="381" t="s">
        <v>3896</v>
      </c>
      <c r="O6" s="382"/>
      <c r="P6" s="382"/>
      <c r="Q6" s="428"/>
      <c r="R6" s="365" t="s">
        <v>3907</v>
      </c>
      <c r="S6" s="366"/>
      <c r="T6" s="367"/>
      <c r="U6" s="381" t="s">
        <v>3908</v>
      </c>
      <c r="V6" s="382"/>
      <c r="W6" s="428"/>
      <c r="X6" s="381" t="s">
        <v>3908</v>
      </c>
      <c r="Y6" s="382"/>
      <c r="Z6" s="428"/>
      <c r="AA6" s="241" t="s">
        <v>3976</v>
      </c>
      <c r="AB6" s="213"/>
      <c r="AC6" s="213"/>
      <c r="AD6" s="213"/>
      <c r="AE6" s="213"/>
      <c r="AF6" s="213"/>
      <c r="AG6" s="238"/>
      <c r="AH6" s="238"/>
      <c r="AI6" s="265"/>
      <c r="AJ6" s="265"/>
      <c r="AK6" s="265"/>
    </row>
    <row r="7" spans="1:37" ht="15.75" thickBot="1">
      <c r="A7" s="445"/>
      <c r="B7" s="445"/>
      <c r="C7" s="403"/>
      <c r="D7" s="370">
        <v>1</v>
      </c>
      <c r="E7" s="449"/>
      <c r="F7" s="204" t="s">
        <v>2</v>
      </c>
      <c r="G7" s="205" t="s">
        <v>3</v>
      </c>
      <c r="H7" s="376" t="s">
        <v>3910</v>
      </c>
      <c r="I7" s="373"/>
      <c r="J7" s="210" t="s">
        <v>3942</v>
      </c>
      <c r="K7" s="211" t="s">
        <v>3943</v>
      </c>
      <c r="L7" s="164" t="str">
        <f>CONCATENATE("X:(max:",U11,")")</f>
        <v>X:(max:20)</v>
      </c>
      <c r="M7" s="164" t="str">
        <f>CONCATENATE("Y:(max:",V11,")")</f>
        <v>Y:(max:8)</v>
      </c>
      <c r="N7" s="374" t="s">
        <v>3923</v>
      </c>
      <c r="O7" s="375"/>
      <c r="P7" s="376" t="s">
        <v>3924</v>
      </c>
      <c r="Q7" s="413"/>
      <c r="R7" s="456" t="s">
        <v>3915</v>
      </c>
      <c r="S7" s="457"/>
      <c r="T7" s="458"/>
      <c r="U7" s="214" t="s">
        <v>2</v>
      </c>
      <c r="V7" s="215" t="s">
        <v>3</v>
      </c>
      <c r="W7" s="216" t="s">
        <v>3916</v>
      </c>
      <c r="X7" s="214" t="s">
        <v>2</v>
      </c>
      <c r="Y7" s="215" t="s">
        <v>3</v>
      </c>
      <c r="Z7" s="216" t="s">
        <v>3916</v>
      </c>
      <c r="AA7" s="169" t="str">
        <f>Z7</f>
        <v>Surface</v>
      </c>
      <c r="AB7" s="213" t="s">
        <v>3900</v>
      </c>
      <c r="AC7" s="213"/>
      <c r="AD7" s="213"/>
      <c r="AE7" s="213"/>
      <c r="AF7" s="213"/>
      <c r="AG7" s="238"/>
      <c r="AH7" s="238"/>
      <c r="AI7" s="265"/>
      <c r="AJ7" s="265"/>
      <c r="AK7" s="265"/>
    </row>
    <row r="8" spans="1:37" ht="16.5" thickBot="1">
      <c r="A8" s="446"/>
      <c r="B8" s="446"/>
      <c r="C8" s="404"/>
      <c r="D8" s="371"/>
      <c r="E8" s="450"/>
      <c r="F8" s="212">
        <v>6000</v>
      </c>
      <c r="G8" s="212">
        <v>2500</v>
      </c>
      <c r="H8" s="171">
        <f>I8/G8</f>
        <v>0.78559999999999997</v>
      </c>
      <c r="I8" s="172">
        <f>G8-V8</f>
        <v>1964</v>
      </c>
      <c r="J8" s="212">
        <v>500</v>
      </c>
      <c r="K8" s="212">
        <v>500</v>
      </c>
      <c r="L8" s="170">
        <v>2</v>
      </c>
      <c r="M8" s="170">
        <v>2</v>
      </c>
      <c r="N8" s="377">
        <v>11</v>
      </c>
      <c r="O8" s="378"/>
      <c r="P8" s="368">
        <v>10</v>
      </c>
      <c r="Q8" s="369"/>
      <c r="R8" s="460">
        <f>((J8*K8)/2/1000000)*L10</f>
        <v>0.25</v>
      </c>
      <c r="S8" s="461"/>
      <c r="T8" s="462"/>
      <c r="U8" s="217">
        <f>ROUNDUP(U28,0)</f>
        <v>813</v>
      </c>
      <c r="V8" s="218">
        <f>N8+V5*(K8+2*AH4)+3*AH4</f>
        <v>536</v>
      </c>
      <c r="W8" s="219">
        <f>(U8*V8)/1000000</f>
        <v>0.43576799999999999</v>
      </c>
      <c r="X8" s="217">
        <f>U8</f>
        <v>813</v>
      </c>
      <c r="Y8" s="218">
        <f>G8</f>
        <v>2500</v>
      </c>
      <c r="Z8" s="219">
        <f>(X8*Y8)/1000000</f>
        <v>2.0325000000000002</v>
      </c>
      <c r="AA8" s="179">
        <f>F8*G8/1000000</f>
        <v>15</v>
      </c>
      <c r="AB8" s="220">
        <f>1-(R8/W8)</f>
        <v>0.42630023315158527</v>
      </c>
      <c r="AC8" s="220">
        <f>1-(R8/Z8)</f>
        <v>0.87699876998769988</v>
      </c>
      <c r="AD8" s="213"/>
      <c r="AE8" s="213"/>
      <c r="AF8" s="213"/>
      <c r="AG8" s="238"/>
      <c r="AH8" s="238"/>
      <c r="AI8" s="265"/>
      <c r="AJ8" s="265"/>
      <c r="AK8" s="265"/>
    </row>
    <row r="9" spans="1:37" ht="19.5" thickBot="1">
      <c r="B9" s="160"/>
      <c r="C9" s="160"/>
      <c r="D9" s="160"/>
      <c r="E9" s="160"/>
      <c r="F9" s="421" t="s">
        <v>3919</v>
      </c>
      <c r="G9" s="422"/>
      <c r="H9" s="363"/>
      <c r="I9" s="364"/>
      <c r="J9" s="160"/>
      <c r="K9" s="160"/>
      <c r="L9" s="381" t="s">
        <v>3939</v>
      </c>
      <c r="M9" s="428"/>
      <c r="N9" s="160"/>
      <c r="O9" s="160"/>
      <c r="P9" s="160"/>
      <c r="Q9" s="160"/>
      <c r="R9" s="213"/>
      <c r="S9" s="213"/>
      <c r="T9" s="213"/>
      <c r="U9" s="459" t="s">
        <v>3921</v>
      </c>
      <c r="V9" s="459"/>
      <c r="W9" s="459"/>
      <c r="X9" s="459"/>
      <c r="Y9" s="213"/>
      <c r="Z9" s="213"/>
      <c r="AA9" s="213"/>
      <c r="AB9" s="220"/>
      <c r="AC9" s="220"/>
      <c r="AD9" s="213"/>
      <c r="AE9" s="213"/>
      <c r="AF9" s="213"/>
      <c r="AG9" s="238"/>
      <c r="AH9" s="238"/>
      <c r="AI9" s="265"/>
      <c r="AJ9" s="265"/>
      <c r="AK9" s="265"/>
    </row>
    <row r="10" spans="1:37" ht="15.75" thickBot="1">
      <c r="B10" s="160"/>
      <c r="C10" s="160"/>
      <c r="D10" s="160"/>
      <c r="E10" s="160"/>
      <c r="F10" s="451">
        <f>D7*I8</f>
        <v>1964</v>
      </c>
      <c r="G10" s="452"/>
      <c r="H10" s="452"/>
      <c r="I10" s="453"/>
      <c r="J10" s="160"/>
      <c r="K10" s="160"/>
      <c r="L10" s="454">
        <f>ROUNDUP((L8*M8)/2,0)</f>
        <v>2</v>
      </c>
      <c r="M10" s="455"/>
      <c r="N10" s="160"/>
      <c r="O10" s="160"/>
      <c r="P10" s="160"/>
      <c r="Q10" s="160"/>
      <c r="R10" s="238"/>
      <c r="S10" s="238"/>
      <c r="T10" s="238"/>
      <c r="U10" s="265">
        <f>U8</f>
        <v>813</v>
      </c>
      <c r="V10" s="265">
        <f>(G8-V8)*D7</f>
        <v>1964</v>
      </c>
      <c r="W10" s="265">
        <f>(U10*V10)/1000000</f>
        <v>1.596732</v>
      </c>
      <c r="X10" s="265">
        <f>W8+W10*D7</f>
        <v>2.0325000000000002</v>
      </c>
      <c r="Y10" s="269">
        <f>G8-V8</f>
        <v>1964</v>
      </c>
      <c r="Z10" s="213"/>
      <c r="AA10" s="213"/>
      <c r="AB10" s="213"/>
      <c r="AC10" s="213"/>
      <c r="AD10" s="213"/>
      <c r="AE10" s="213"/>
      <c r="AF10" s="213"/>
      <c r="AG10" s="238"/>
      <c r="AH10" s="238"/>
      <c r="AI10" s="265"/>
      <c r="AJ10" s="265"/>
      <c r="AK10" s="265"/>
    </row>
    <row r="11" spans="1:37">
      <c r="B11" s="190"/>
      <c r="C11" s="190"/>
      <c r="D11" s="190"/>
      <c r="E11" s="190"/>
      <c r="L11" s="190"/>
      <c r="M11" s="190"/>
      <c r="N11" s="190"/>
      <c r="O11" s="190"/>
      <c r="P11" s="190"/>
      <c r="Q11" s="190"/>
      <c r="R11" s="265"/>
      <c r="S11" s="265"/>
      <c r="T11" s="265"/>
      <c r="U11" s="265">
        <f>(ROUNDDOWN((F8-2*N8)/U12,0)-1)*2</f>
        <v>20</v>
      </c>
      <c r="V11" s="265">
        <f>(ROUNDDOWN((G8-2*N8)/V12,0))*2</f>
        <v>8</v>
      </c>
      <c r="W11" s="265"/>
      <c r="X11" s="265"/>
      <c r="Y11" s="265"/>
      <c r="AG11" s="265"/>
      <c r="AH11" s="265"/>
      <c r="AI11" s="265"/>
      <c r="AJ11" s="265"/>
      <c r="AK11" s="265"/>
    </row>
    <row r="12" spans="1:37">
      <c r="B12" s="190"/>
      <c r="C12" s="190"/>
      <c r="D12" s="190"/>
      <c r="E12" s="190"/>
      <c r="L12" s="190"/>
      <c r="M12" s="190"/>
      <c r="N12" s="190"/>
      <c r="O12" s="190"/>
      <c r="P12" s="190"/>
      <c r="Q12" s="190"/>
      <c r="R12" s="265"/>
      <c r="S12" s="265"/>
      <c r="T12" s="265"/>
      <c r="U12" s="265">
        <f>(J8+2*AH4)+IF(MOD(L8,2)=1,AH5,0)</f>
        <v>510</v>
      </c>
      <c r="V12" s="265">
        <f xml:space="preserve"> 2*AH4+K8</f>
        <v>510</v>
      </c>
      <c r="W12" s="265"/>
      <c r="X12" s="265"/>
      <c r="Y12" s="265"/>
      <c r="AG12" s="265"/>
      <c r="AH12" s="265"/>
      <c r="AI12" s="265"/>
      <c r="AJ12" s="265"/>
      <c r="AK12" s="265"/>
    </row>
    <row r="13" spans="1:37" ht="68.25" customHeight="1" thickBot="1">
      <c r="R13" s="265"/>
      <c r="S13" s="265"/>
      <c r="T13" s="265"/>
      <c r="U13" s="265" t="s">
        <v>3936</v>
      </c>
      <c r="V13" s="265"/>
      <c r="W13" s="265"/>
      <c r="X13" s="265"/>
      <c r="Y13" s="265"/>
      <c r="AG13" s="265"/>
      <c r="AH13" s="265"/>
      <c r="AI13" s="265"/>
      <c r="AJ13" s="265"/>
      <c r="AK13" s="265"/>
    </row>
    <row r="14" spans="1:37" ht="23.25">
      <c r="B14" s="395" t="s">
        <v>3928</v>
      </c>
      <c r="C14" s="396"/>
      <c r="D14" s="396"/>
      <c r="E14" s="396"/>
      <c r="F14" s="396"/>
      <c r="G14" s="396" t="s">
        <v>3929</v>
      </c>
      <c r="H14" s="396"/>
      <c r="I14" s="396"/>
      <c r="J14" s="396"/>
      <c r="K14" s="396"/>
      <c r="L14" s="396"/>
      <c r="M14" s="397"/>
      <c r="R14" s="265"/>
      <c r="S14" s="265"/>
      <c r="T14" s="265"/>
      <c r="U14" s="265">
        <f>(SQRT(POWER((J8/2),2)+POWER(K8,2))+(J8/2)+K8)*L10/1000</f>
        <v>2.6180339887498949</v>
      </c>
      <c r="V14" s="265"/>
      <c r="W14" s="265"/>
      <c r="X14" s="265"/>
      <c r="Y14" s="265"/>
      <c r="AG14" s="265"/>
      <c r="AH14" s="265"/>
      <c r="AI14" s="265"/>
      <c r="AJ14" s="265"/>
      <c r="AK14" s="265"/>
    </row>
    <row r="15" spans="1:37">
      <c r="B15" s="385"/>
      <c r="C15" s="386"/>
      <c r="D15" s="386"/>
      <c r="E15" s="386"/>
      <c r="F15" s="386"/>
      <c r="G15" s="389"/>
      <c r="H15" s="389"/>
      <c r="I15" s="389"/>
      <c r="J15" s="389"/>
      <c r="K15" s="389"/>
      <c r="L15" s="389"/>
      <c r="M15" s="390"/>
      <c r="R15" s="265"/>
      <c r="S15" s="265"/>
      <c r="T15" s="265"/>
      <c r="U15" s="265"/>
      <c r="V15" s="265"/>
      <c r="W15" s="265"/>
      <c r="X15" s="265"/>
      <c r="Y15" s="265"/>
    </row>
    <row r="16" spans="1:37">
      <c r="B16" s="385"/>
      <c r="C16" s="386"/>
      <c r="D16" s="386"/>
      <c r="E16" s="386"/>
      <c r="F16" s="386"/>
      <c r="G16" s="389"/>
      <c r="H16" s="389"/>
      <c r="I16" s="389"/>
      <c r="J16" s="389"/>
      <c r="K16" s="389"/>
      <c r="L16" s="389"/>
      <c r="M16" s="390"/>
      <c r="R16" s="265"/>
      <c r="S16" s="265"/>
      <c r="T16" s="265"/>
      <c r="U16" s="265"/>
      <c r="V16" s="265"/>
      <c r="W16" s="265"/>
      <c r="X16" s="265"/>
      <c r="Y16" s="265"/>
    </row>
    <row r="17" spans="2:25">
      <c r="B17" s="385"/>
      <c r="C17" s="386"/>
      <c r="D17" s="386"/>
      <c r="E17" s="386"/>
      <c r="F17" s="386"/>
      <c r="G17" s="389"/>
      <c r="H17" s="389"/>
      <c r="I17" s="389"/>
      <c r="J17" s="389"/>
      <c r="K17" s="389"/>
      <c r="L17" s="389"/>
      <c r="M17" s="390"/>
      <c r="R17" s="265"/>
      <c r="S17" s="265"/>
      <c r="T17" s="265"/>
      <c r="U17" s="265"/>
      <c r="V17" s="265"/>
      <c r="W17" s="265"/>
      <c r="X17" s="265"/>
      <c r="Y17" s="265"/>
    </row>
    <row r="18" spans="2:25">
      <c r="B18" s="385"/>
      <c r="C18" s="386"/>
      <c r="D18" s="386"/>
      <c r="E18" s="386"/>
      <c r="F18" s="386"/>
      <c r="G18" s="389"/>
      <c r="H18" s="389"/>
      <c r="I18" s="389"/>
      <c r="J18" s="389"/>
      <c r="K18" s="389"/>
      <c r="L18" s="389"/>
      <c r="M18" s="390"/>
      <c r="R18" s="265"/>
      <c r="S18" s="265"/>
      <c r="T18" s="265"/>
      <c r="U18" s="265"/>
      <c r="V18" s="265"/>
      <c r="W18" s="265"/>
      <c r="X18" s="265"/>
      <c r="Y18" s="265"/>
    </row>
    <row r="19" spans="2:25">
      <c r="B19" s="385"/>
      <c r="C19" s="386"/>
      <c r="D19" s="386"/>
      <c r="E19" s="386"/>
      <c r="F19" s="386"/>
      <c r="G19" s="389"/>
      <c r="H19" s="389"/>
      <c r="I19" s="389"/>
      <c r="J19" s="389"/>
      <c r="K19" s="389"/>
      <c r="L19" s="389"/>
      <c r="M19" s="390"/>
      <c r="R19" s="265"/>
      <c r="S19" s="265"/>
      <c r="T19" s="265"/>
      <c r="U19" s="265"/>
      <c r="V19" s="265"/>
      <c r="W19" s="265"/>
      <c r="X19" s="265"/>
      <c r="Y19" s="265"/>
    </row>
    <row r="20" spans="2:25">
      <c r="B20" s="385"/>
      <c r="C20" s="386"/>
      <c r="D20" s="386"/>
      <c r="E20" s="386"/>
      <c r="F20" s="386"/>
      <c r="G20" s="389"/>
      <c r="H20" s="389"/>
      <c r="I20" s="389"/>
      <c r="J20" s="389"/>
      <c r="K20" s="389"/>
      <c r="L20" s="389"/>
      <c r="M20" s="390"/>
      <c r="R20" s="265"/>
      <c r="S20" s="265"/>
      <c r="T20" s="265"/>
      <c r="U20" s="265"/>
      <c r="V20" s="265"/>
      <c r="W20" s="265"/>
      <c r="X20" s="265"/>
      <c r="Y20" s="265"/>
    </row>
    <row r="21" spans="2:25">
      <c r="B21" s="385"/>
      <c r="C21" s="386"/>
      <c r="D21" s="386"/>
      <c r="E21" s="386"/>
      <c r="F21" s="386"/>
      <c r="G21" s="389"/>
      <c r="H21" s="389"/>
      <c r="I21" s="389"/>
      <c r="J21" s="389"/>
      <c r="K21" s="389"/>
      <c r="L21" s="389"/>
      <c r="M21" s="390"/>
    </row>
    <row r="22" spans="2:25">
      <c r="B22" s="385"/>
      <c r="C22" s="386"/>
      <c r="D22" s="386"/>
      <c r="E22" s="386"/>
      <c r="F22" s="386"/>
      <c r="G22" s="389"/>
      <c r="H22" s="389"/>
      <c r="I22" s="389"/>
      <c r="J22" s="389"/>
      <c r="K22" s="389"/>
      <c r="L22" s="389"/>
      <c r="M22" s="390"/>
    </row>
    <row r="23" spans="2:25">
      <c r="B23" s="385"/>
      <c r="C23" s="386"/>
      <c r="D23" s="386"/>
      <c r="E23" s="386"/>
      <c r="F23" s="386"/>
      <c r="G23" s="389"/>
      <c r="H23" s="389"/>
      <c r="I23" s="389"/>
      <c r="J23" s="389"/>
      <c r="K23" s="389"/>
      <c r="L23" s="389"/>
      <c r="M23" s="390"/>
    </row>
    <row r="24" spans="2:25">
      <c r="B24" s="385"/>
      <c r="C24" s="386"/>
      <c r="D24" s="386"/>
      <c r="E24" s="386"/>
      <c r="F24" s="386"/>
      <c r="G24" s="389"/>
      <c r="H24" s="389"/>
      <c r="I24" s="389"/>
      <c r="J24" s="389"/>
      <c r="K24" s="389"/>
      <c r="L24" s="389"/>
      <c r="M24" s="390"/>
    </row>
    <row r="25" spans="2:25">
      <c r="B25" s="385"/>
      <c r="C25" s="386"/>
      <c r="D25" s="386"/>
      <c r="E25" s="386"/>
      <c r="F25" s="386"/>
      <c r="G25" s="389"/>
      <c r="H25" s="389"/>
      <c r="I25" s="389"/>
      <c r="J25" s="389"/>
      <c r="K25" s="389"/>
      <c r="L25" s="389"/>
      <c r="M25" s="390"/>
    </row>
    <row r="26" spans="2:25">
      <c r="B26" s="385"/>
      <c r="C26" s="386"/>
      <c r="D26" s="386"/>
      <c r="E26" s="386"/>
      <c r="F26" s="386"/>
      <c r="G26" s="389"/>
      <c r="H26" s="389"/>
      <c r="I26" s="389"/>
      <c r="J26" s="389"/>
      <c r="K26" s="389"/>
      <c r="L26" s="389"/>
      <c r="M26" s="390"/>
    </row>
    <row r="27" spans="2:25">
      <c r="B27" s="385"/>
      <c r="C27" s="386"/>
      <c r="D27" s="386"/>
      <c r="E27" s="386"/>
      <c r="F27" s="386"/>
      <c r="G27" s="389"/>
      <c r="H27" s="389"/>
      <c r="I27" s="389"/>
      <c r="J27" s="389"/>
      <c r="K27" s="389"/>
      <c r="L27" s="389"/>
      <c r="M27" s="390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85"/>
      <c r="C28" s="386"/>
      <c r="D28" s="386"/>
      <c r="E28" s="386"/>
      <c r="F28" s="386"/>
      <c r="G28" s="389"/>
      <c r="H28" s="389"/>
      <c r="I28" s="389"/>
      <c r="J28" s="389"/>
      <c r="K28" s="389"/>
      <c r="L28" s="389"/>
      <c r="M28" s="390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85"/>
      <c r="C29" s="386"/>
      <c r="D29" s="386"/>
      <c r="E29" s="386"/>
      <c r="F29" s="386"/>
      <c r="G29" s="389"/>
      <c r="H29" s="389"/>
      <c r="I29" s="389"/>
      <c r="J29" s="389"/>
      <c r="K29" s="389"/>
      <c r="L29" s="389"/>
      <c r="M29" s="390"/>
    </row>
    <row r="30" spans="2:25" ht="15.75" thickBot="1">
      <c r="B30" s="387"/>
      <c r="C30" s="388"/>
      <c r="D30" s="388"/>
      <c r="E30" s="388"/>
      <c r="F30" s="388"/>
      <c r="G30" s="391"/>
      <c r="H30" s="391"/>
      <c r="I30" s="391"/>
      <c r="J30" s="391"/>
      <c r="K30" s="391"/>
      <c r="L30" s="391"/>
      <c r="M30" s="392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0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F9:I9"/>
    <mergeCell ref="L9:M9"/>
    <mergeCell ref="B15:F30"/>
    <mergeCell ref="G15:M30"/>
    <mergeCell ref="F10:I10"/>
    <mergeCell ref="L10:M10"/>
    <mergeCell ref="B14:F14"/>
    <mergeCell ref="G14:M14"/>
  </mergeCells>
  <dataValidations count="9"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2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2" t="s">
        <v>3925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2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2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2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2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2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2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2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2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2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2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2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2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2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2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2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2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2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2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2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2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2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2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2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2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2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2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2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2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2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2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310" t="s">
        <v>3954</v>
      </c>
      <c r="C1" s="310"/>
      <c r="D1" s="310"/>
    </row>
    <row r="2" spans="2:19" ht="15.75" thickTop="1">
      <c r="Q2" s="125" t="s">
        <v>3949</v>
      </c>
      <c r="R2" s="125" t="s">
        <v>3951</v>
      </c>
      <c r="S2" s="125" t="s">
        <v>3950</v>
      </c>
    </row>
    <row r="3" spans="2:19" ht="21.75" thickBot="1">
      <c r="B3" s="129" t="s">
        <v>53</v>
      </c>
      <c r="C3" s="222" t="s">
        <v>3955</v>
      </c>
      <c r="M3" s="125">
        <v>0</v>
      </c>
      <c r="N3" s="125">
        <v>8</v>
      </c>
      <c r="O3" s="125">
        <v>750</v>
      </c>
      <c r="Q3" s="224">
        <v>4</v>
      </c>
      <c r="R3" s="225">
        <v>0.7</v>
      </c>
      <c r="S3" s="125">
        <v>750</v>
      </c>
    </row>
    <row r="4" spans="2:19" ht="21.75" thickBot="1">
      <c r="B4" s="129" t="s">
        <v>3952</v>
      </c>
      <c r="C4" s="222">
        <v>6</v>
      </c>
      <c r="M4" s="125">
        <v>10</v>
      </c>
      <c r="N4" s="125">
        <v>14</v>
      </c>
      <c r="O4" s="125">
        <v>300</v>
      </c>
      <c r="Q4" s="226">
        <v>5</v>
      </c>
      <c r="R4" s="227">
        <v>0.8</v>
      </c>
      <c r="S4" s="228">
        <v>750</v>
      </c>
    </row>
    <row r="5" spans="2:19" ht="21.75" thickBot="1">
      <c r="B5" s="129" t="s">
        <v>3949</v>
      </c>
      <c r="C5" s="222">
        <v>12</v>
      </c>
      <c r="M5" s="125">
        <v>16</v>
      </c>
      <c r="N5" s="125">
        <v>24</v>
      </c>
      <c r="O5" s="125">
        <v>90</v>
      </c>
      <c r="Q5" s="224">
        <v>6</v>
      </c>
      <c r="R5" s="225">
        <v>1</v>
      </c>
      <c r="S5" s="125">
        <v>750</v>
      </c>
    </row>
    <row r="6" spans="2:19" ht="19.5" thickBot="1">
      <c r="B6" s="129" t="s">
        <v>3951</v>
      </c>
      <c r="C6" s="221">
        <f>VLOOKUP(C5,S012_TaraudExt,2,FALSE)</f>
        <v>1.8</v>
      </c>
      <c r="Q6" s="226">
        <v>8</v>
      </c>
      <c r="R6" s="227">
        <v>1.2</v>
      </c>
      <c r="S6" s="125">
        <v>750</v>
      </c>
    </row>
    <row r="7" spans="2:19" ht="19.5" thickBot="1">
      <c r="B7" s="129" t="s">
        <v>3950</v>
      </c>
      <c r="C7" s="221">
        <f>VLOOKUP(C5,S012_TaraudExt,3,FALSE)</f>
        <v>300</v>
      </c>
      <c r="Q7" s="224">
        <v>10</v>
      </c>
      <c r="R7" s="225">
        <v>1.5</v>
      </c>
      <c r="S7" s="125">
        <v>300</v>
      </c>
    </row>
    <row r="8" spans="2:19">
      <c r="Q8" s="226">
        <v>12</v>
      </c>
      <c r="R8" s="227">
        <v>1.8</v>
      </c>
      <c r="S8" s="125">
        <v>300</v>
      </c>
    </row>
    <row r="9" spans="2:19" ht="23.25">
      <c r="B9" s="129" t="s">
        <v>3953</v>
      </c>
      <c r="C9" s="223">
        <f>((C3*2)/(C7*C6))*2*C4*1.5</f>
        <v>0.8</v>
      </c>
      <c r="Q9" s="224">
        <v>14</v>
      </c>
      <c r="R9" s="225">
        <v>2</v>
      </c>
      <c r="S9" s="125">
        <v>300</v>
      </c>
    </row>
    <row r="10" spans="2:19">
      <c r="Q10" s="226">
        <v>16</v>
      </c>
      <c r="R10" s="227">
        <v>2</v>
      </c>
      <c r="S10" s="125">
        <v>90</v>
      </c>
    </row>
    <row r="11" spans="2:19">
      <c r="Q11" s="224">
        <v>20</v>
      </c>
      <c r="R11" s="225">
        <v>2.5</v>
      </c>
      <c r="S11" s="125">
        <v>90</v>
      </c>
    </row>
    <row r="12" spans="2:19">
      <c r="Q12" s="226">
        <v>27</v>
      </c>
      <c r="R12" s="227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3956</v>
      </c>
      <c r="K3" t="s">
        <v>3950</v>
      </c>
    </row>
    <row r="4" spans="3:11">
      <c r="C4" s="229">
        <f t="shared" si="0"/>
        <v>200</v>
      </c>
      <c r="I4">
        <v>5</v>
      </c>
      <c r="J4">
        <v>130</v>
      </c>
      <c r="K4">
        <v>2600</v>
      </c>
    </row>
    <row r="5" spans="3:11">
      <c r="C5" s="229">
        <f t="shared" si="0"/>
        <v>200</v>
      </c>
      <c r="I5">
        <v>6</v>
      </c>
      <c r="J5" s="229">
        <v>130</v>
      </c>
      <c r="K5">
        <v>2600</v>
      </c>
    </row>
    <row r="6" spans="3:11">
      <c r="C6" s="229">
        <f t="shared" si="0"/>
        <v>200</v>
      </c>
      <c r="I6">
        <v>8</v>
      </c>
      <c r="J6" s="229">
        <v>130</v>
      </c>
      <c r="K6">
        <v>2500</v>
      </c>
    </row>
    <row r="7" spans="3:11">
      <c r="C7" s="229">
        <f t="shared" si="0"/>
        <v>200</v>
      </c>
      <c r="I7">
        <v>10</v>
      </c>
      <c r="J7" s="229">
        <v>130</v>
      </c>
      <c r="K7">
        <v>2160</v>
      </c>
    </row>
    <row r="8" spans="3:11">
      <c r="C8" s="229">
        <f t="shared" si="0"/>
        <v>200</v>
      </c>
      <c r="I8">
        <v>12</v>
      </c>
      <c r="J8" s="229">
        <v>130</v>
      </c>
      <c r="K8">
        <v>1800</v>
      </c>
    </row>
    <row r="9" spans="3:11">
      <c r="C9" s="229">
        <f t="shared" si="0"/>
        <v>200</v>
      </c>
      <c r="I9">
        <v>10</v>
      </c>
      <c r="J9">
        <v>200</v>
      </c>
      <c r="K9">
        <v>2340</v>
      </c>
    </row>
    <row r="10" spans="3:11">
      <c r="C10" s="229">
        <f t="shared" si="0"/>
        <v>200</v>
      </c>
      <c r="I10">
        <v>12</v>
      </c>
      <c r="J10" s="229">
        <v>200</v>
      </c>
      <c r="K10">
        <v>2160</v>
      </c>
    </row>
    <row r="11" spans="3:11">
      <c r="C11" s="229">
        <f t="shared" si="0"/>
        <v>200</v>
      </c>
      <c r="I11">
        <v>14</v>
      </c>
      <c r="J11" s="229">
        <v>200</v>
      </c>
      <c r="K11">
        <v>1970</v>
      </c>
    </row>
    <row r="12" spans="3:11">
      <c r="I12">
        <v>15</v>
      </c>
      <c r="J12" s="229">
        <v>200</v>
      </c>
      <c r="K12">
        <v>1970</v>
      </c>
    </row>
    <row r="13" spans="3:11">
      <c r="I13">
        <v>16</v>
      </c>
      <c r="J13" s="229">
        <v>200</v>
      </c>
      <c r="K13">
        <v>1900</v>
      </c>
    </row>
    <row r="14" spans="3:11">
      <c r="I14">
        <v>18</v>
      </c>
      <c r="J14" s="229">
        <v>200</v>
      </c>
      <c r="K14">
        <v>1615</v>
      </c>
    </row>
    <row r="15" spans="3:11">
      <c r="I15">
        <v>20</v>
      </c>
      <c r="J15" s="229">
        <v>200</v>
      </c>
      <c r="K15">
        <v>1615</v>
      </c>
    </row>
    <row r="16" spans="3:11">
      <c r="I16">
        <v>22</v>
      </c>
      <c r="J16" s="229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9">
        <v>280</v>
      </c>
      <c r="K18">
        <v>2200</v>
      </c>
    </row>
    <row r="19" spans="9:11">
      <c r="I19">
        <v>18</v>
      </c>
      <c r="J19" s="229">
        <v>280</v>
      </c>
      <c r="K19">
        <v>2100</v>
      </c>
    </row>
    <row r="20" spans="9:11">
      <c r="I20">
        <v>20</v>
      </c>
      <c r="J20" s="229">
        <v>280</v>
      </c>
      <c r="K20">
        <v>2000</v>
      </c>
    </row>
    <row r="21" spans="9:11">
      <c r="I21">
        <v>22</v>
      </c>
      <c r="J21" s="229">
        <v>280</v>
      </c>
      <c r="K21">
        <v>1700</v>
      </c>
    </row>
    <row r="22" spans="9:11">
      <c r="I22">
        <v>25</v>
      </c>
      <c r="J22" s="229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"/>
  <sheetViews>
    <sheetView workbookViewId="0">
      <selection activeCell="F26" sqref="F26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59</vt:i4>
      </vt:variant>
    </vt:vector>
  </HeadingPairs>
  <TitlesOfParts>
    <vt:vector size="89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2015-01-30T17:35:46Z</dcterms:modified>
</cp:coreProperties>
</file>