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7580" windowHeight="8070" tabRatio="154"/>
  </bookViews>
  <sheets>
    <sheet name="Taux de Chute" sheetId="1" r:id="rId1"/>
    <sheet name="Feuil2" sheetId="2" state="hidden" r:id="rId2"/>
  </sheets>
  <calcPr calcId="145621"/>
</workbook>
</file>

<file path=xl/calcChain.xml><?xml version="1.0" encoding="utf-8"?>
<calcChain xmlns="http://schemas.openxmlformats.org/spreadsheetml/2006/main">
  <c r="N13" i="1" l="1"/>
  <c r="R13" i="1"/>
  <c r="R17" i="1"/>
  <c r="T9" i="1"/>
  <c r="R5" i="1"/>
  <c r="Q13" i="1"/>
  <c r="N17" i="1"/>
  <c r="Q17" i="1"/>
  <c r="Q5" i="1"/>
  <c r="S9" i="1"/>
  <c r="G13" i="1" l="1"/>
  <c r="G9" i="1"/>
  <c r="G5" i="1"/>
  <c r="F13" i="1"/>
  <c r="F17" i="1"/>
  <c r="B22" i="1"/>
  <c r="F5" i="1"/>
  <c r="F9" i="1"/>
  <c r="P9" i="1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D37" i="2"/>
  <c r="E37" i="2"/>
  <c r="F37" i="2"/>
  <c r="G37" i="2"/>
  <c r="H37" i="2"/>
  <c r="I37" i="2"/>
  <c r="J37" i="2"/>
  <c r="K37" i="2"/>
  <c r="L37" i="2"/>
  <c r="M37" i="2"/>
  <c r="N37" i="2"/>
  <c r="B38" i="2"/>
  <c r="C3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7" i="2"/>
  <c r="D6" i="2"/>
  <c r="E6" i="2"/>
  <c r="F6" i="2"/>
  <c r="G6" i="2"/>
  <c r="H6" i="2"/>
  <c r="I6" i="2"/>
  <c r="J6" i="2"/>
  <c r="K6" i="2"/>
  <c r="L6" i="2"/>
  <c r="M6" i="2"/>
  <c r="N6" i="2"/>
  <c r="C6" i="2"/>
  <c r="C2" i="2"/>
  <c r="D2" i="2"/>
  <c r="E2" i="2"/>
  <c r="F2" i="2"/>
  <c r="G2" i="2"/>
  <c r="H2" i="2"/>
  <c r="I2" i="2"/>
  <c r="J2" i="2"/>
  <c r="K2" i="2"/>
  <c r="L2" i="2"/>
  <c r="M2" i="2"/>
  <c r="N2" i="2"/>
  <c r="P13" i="1"/>
  <c r="P17" i="1"/>
  <c r="Q9" i="1"/>
  <c r="O5" i="1"/>
  <c r="N5" i="1"/>
  <c r="R9" i="1" l="1"/>
  <c r="S5" i="1"/>
  <c r="S13" i="1"/>
  <c r="S17" i="1"/>
  <c r="W17" i="1" s="1"/>
  <c r="U9" i="1"/>
  <c r="P5" i="1"/>
  <c r="W13" i="1" l="1"/>
  <c r="A11" i="1"/>
  <c r="W9" i="1"/>
  <c r="A15" i="1"/>
  <c r="A7" i="1"/>
  <c r="W5" i="1"/>
  <c r="A3" i="1"/>
</calcChain>
</file>

<file path=xl/sharedStrings.xml><?xml version="1.0" encoding="utf-8"?>
<sst xmlns="http://schemas.openxmlformats.org/spreadsheetml/2006/main" count="98" uniqueCount="35">
  <si>
    <t>Carre capable</t>
  </si>
  <si>
    <t>Longueur</t>
  </si>
  <si>
    <t>Largeur</t>
  </si>
  <si>
    <t>Ø int</t>
  </si>
  <si>
    <t>Surface</t>
  </si>
  <si>
    <t>Ext</t>
  </si>
  <si>
    <t>Int</t>
  </si>
  <si>
    <t>Total</t>
  </si>
  <si>
    <t>Ø</t>
  </si>
  <si>
    <t>Plaque</t>
  </si>
  <si>
    <t>Taux Chute</t>
  </si>
  <si>
    <t>Base</t>
  </si>
  <si>
    <t>Hauteur</t>
  </si>
  <si>
    <t>Rectangulaire</t>
  </si>
  <si>
    <t>Reactangulaire</t>
  </si>
  <si>
    <t>Triangle Rectangle</t>
  </si>
  <si>
    <t>TAUX de Chutes</t>
  </si>
  <si>
    <t>Ø ext</t>
  </si>
  <si>
    <t>int</t>
  </si>
  <si>
    <t>Pièce Exterieur</t>
  </si>
  <si>
    <t>Piece Interieur</t>
  </si>
  <si>
    <t>Bande restante</t>
  </si>
  <si>
    <t>taux d'expoitation</t>
  </si>
  <si>
    <t>Ecart</t>
  </si>
  <si>
    <t>Ø Exterieur</t>
  </si>
  <si>
    <t>Ø Interieur</t>
  </si>
  <si>
    <t>Pièce</t>
  </si>
  <si>
    <t>Surface Pièce</t>
  </si>
  <si>
    <t>Carré inscrit</t>
  </si>
  <si>
    <t>Seuil</t>
  </si>
  <si>
    <t>Coté</t>
  </si>
  <si>
    <t>Triangle Isocele</t>
  </si>
  <si>
    <t>Bas</t>
  </si>
  <si>
    <t>Gauche</t>
  </si>
  <si>
    <t>Format de découpe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</si>
</sst>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00\ _€_-;\-* #,##0.0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71">
    <xf numFmtId="0" fontId="0" fillId="0" borderId="0" xfId="0"/>
    <xf numFmtId="10" fontId="0" fillId="0" borderId="0" xfId="2" applyNumberFormat="1" applyFont="1"/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10" fontId="0" fillId="0" borderId="0" xfId="2" applyNumberFormat="1" applyFont="1" applyProtection="1">
      <protection hidden="1"/>
    </xf>
    <xf numFmtId="0" fontId="5" fillId="7" borderId="1" xfId="8" applyFont="1" applyBorder="1" applyProtection="1">
      <protection hidden="1"/>
    </xf>
    <xf numFmtId="10" fontId="4" fillId="6" borderId="14" xfId="7" applyNumberFormat="1" applyFont="1" applyBorder="1" applyAlignment="1" applyProtection="1">
      <alignment horizontal="center" vertical="center"/>
      <protection hidden="1"/>
    </xf>
    <xf numFmtId="0" fontId="2" fillId="6" borderId="15" xfId="7" applyBorder="1" applyAlignment="1" applyProtection="1">
      <alignment horizontal="center" vertical="center"/>
      <protection hidden="1"/>
    </xf>
    <xf numFmtId="0" fontId="4" fillId="4" borderId="2" xfId="5" applyFont="1" applyBorder="1" applyAlignment="1" applyProtection="1">
      <alignment horizontal="center"/>
      <protection hidden="1"/>
    </xf>
    <xf numFmtId="0" fontId="4" fillId="4" borderId="3" xfId="5" applyFont="1" applyBorder="1" applyAlignment="1" applyProtection="1">
      <alignment horizontal="center"/>
      <protection hidden="1"/>
    </xf>
    <xf numFmtId="0" fontId="4" fillId="4" borderId="11" xfId="5" applyFont="1" applyBorder="1" applyAlignment="1" applyProtection="1">
      <alignment horizontal="center"/>
      <protection hidden="1"/>
    </xf>
    <xf numFmtId="0" fontId="4" fillId="4" borderId="20" xfId="5" applyFont="1" applyBorder="1" applyAlignment="1" applyProtection="1">
      <alignment horizontal="center"/>
      <protection hidden="1"/>
    </xf>
    <xf numFmtId="0" fontId="4" fillId="4" borderId="22" xfId="5" applyFont="1" applyBorder="1" applyAlignment="1" applyProtection="1">
      <alignment horizontal="center"/>
      <protection hidden="1"/>
    </xf>
    <xf numFmtId="0" fontId="4" fillId="4" borderId="21" xfId="5" applyFont="1" applyBorder="1" applyAlignment="1" applyProtection="1">
      <alignment horizontal="center"/>
      <protection hidden="1"/>
    </xf>
    <xf numFmtId="0" fontId="4" fillId="4" borderId="4" xfId="5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0" fontId="4" fillId="6" borderId="16" xfId="7" applyNumberFormat="1" applyFont="1" applyBorder="1" applyAlignment="1" applyProtection="1">
      <alignment horizontal="center" vertical="center"/>
      <protection hidden="1"/>
    </xf>
    <xf numFmtId="0" fontId="2" fillId="6" borderId="17" xfId="7" applyBorder="1" applyAlignment="1" applyProtection="1">
      <alignment horizontal="center" vertical="center"/>
      <protection hidden="1"/>
    </xf>
    <xf numFmtId="0" fontId="0" fillId="3" borderId="5" xfId="4" applyFont="1" applyBorder="1" applyProtection="1">
      <protection hidden="1"/>
    </xf>
    <xf numFmtId="0" fontId="1" fillId="3" borderId="6" xfId="4" applyBorder="1" applyProtection="1">
      <protection hidden="1"/>
    </xf>
    <xf numFmtId="0" fontId="1" fillId="3" borderId="12" xfId="4" applyBorder="1" applyProtection="1">
      <protection hidden="1"/>
    </xf>
    <xf numFmtId="0" fontId="0" fillId="3" borderId="12" xfId="4" applyFont="1" applyBorder="1" applyProtection="1">
      <protection hidden="1"/>
    </xf>
    <xf numFmtId="0" fontId="0" fillId="3" borderId="6" xfId="4" applyFont="1" applyBorder="1" applyProtection="1">
      <protection hidden="1"/>
    </xf>
    <xf numFmtId="0" fontId="0" fillId="3" borderId="23" xfId="4" applyFont="1" applyBorder="1" applyAlignment="1" applyProtection="1">
      <alignment horizontal="center"/>
      <protection hidden="1"/>
    </xf>
    <xf numFmtId="0" fontId="0" fillId="3" borderId="27" xfId="4" applyFont="1" applyBorder="1" applyAlignment="1" applyProtection="1">
      <alignment horizontal="center"/>
      <protection hidden="1"/>
    </xf>
    <xf numFmtId="0" fontId="0" fillId="3" borderId="12" xfId="4" applyFont="1" applyBorder="1" applyAlignment="1" applyProtection="1">
      <alignment horizontal="center"/>
      <protection hidden="1"/>
    </xf>
    <xf numFmtId="0" fontId="1" fillId="3" borderId="24" xfId="4" applyBorder="1" applyAlignment="1" applyProtection="1">
      <alignment horizontal="center"/>
      <protection hidden="1"/>
    </xf>
    <xf numFmtId="0" fontId="1" fillId="3" borderId="5" xfId="4" applyBorder="1" applyProtection="1">
      <protection hidden="1"/>
    </xf>
    <xf numFmtId="0" fontId="1" fillId="3" borderId="7" xfId="4" applyBorder="1" applyProtection="1">
      <protection hidden="1"/>
    </xf>
    <xf numFmtId="10" fontId="4" fillId="6" borderId="18" xfId="7" applyNumberFormat="1" applyFont="1" applyBorder="1" applyAlignment="1" applyProtection="1">
      <alignment horizontal="center" vertical="center"/>
      <protection hidden="1"/>
    </xf>
    <xf numFmtId="0" fontId="2" fillId="6" borderId="19" xfId="7" applyBorder="1" applyAlignment="1" applyProtection="1">
      <alignment horizontal="center" vertical="center"/>
      <protection hidden="1"/>
    </xf>
    <xf numFmtId="0" fontId="2" fillId="5" borderId="8" xfId="6" applyBorder="1" applyProtection="1">
      <protection locked="0" hidden="1"/>
    </xf>
    <xf numFmtId="0" fontId="2" fillId="5" borderId="9" xfId="6" applyBorder="1" applyProtection="1">
      <protection locked="0" hidden="1"/>
    </xf>
    <xf numFmtId="9" fontId="2" fillId="5" borderId="9" xfId="6" applyNumberFormat="1" applyBorder="1" applyProtection="1">
      <protection locked="0" hidden="1"/>
    </xf>
    <xf numFmtId="165" fontId="1" fillId="2" borderId="13" xfId="3" applyNumberFormat="1" applyBorder="1" applyProtection="1">
      <protection hidden="1"/>
    </xf>
    <xf numFmtId="9" fontId="1" fillId="2" borderId="13" xfId="2" applyFill="1" applyBorder="1" applyProtection="1">
      <protection hidden="1"/>
    </xf>
    <xf numFmtId="0" fontId="2" fillId="5" borderId="25" xfId="6" applyBorder="1" applyAlignment="1" applyProtection="1">
      <alignment horizontal="center"/>
      <protection locked="0" hidden="1"/>
    </xf>
    <xf numFmtId="0" fontId="2" fillId="5" borderId="28" xfId="6" applyBorder="1" applyAlignment="1" applyProtection="1">
      <alignment horizontal="center"/>
      <protection locked="0" hidden="1"/>
    </xf>
    <xf numFmtId="0" fontId="2" fillId="5" borderId="13" xfId="6" applyBorder="1" applyAlignment="1" applyProtection="1">
      <alignment horizontal="center"/>
      <protection locked="0" hidden="1"/>
    </xf>
    <xf numFmtId="0" fontId="2" fillId="5" borderId="26" xfId="6" applyBorder="1" applyAlignment="1" applyProtection="1">
      <alignment horizontal="center"/>
      <protection locked="0" hidden="1"/>
    </xf>
    <xf numFmtId="2" fontId="1" fillId="2" borderId="8" xfId="3" applyNumberFormat="1" applyBorder="1" applyProtection="1">
      <protection hidden="1"/>
    </xf>
    <xf numFmtId="2" fontId="1" fillId="2" borderId="9" xfId="3" applyNumberFormat="1" applyBorder="1" applyProtection="1">
      <protection hidden="1"/>
    </xf>
    <xf numFmtId="2" fontId="1" fillId="2" borderId="10" xfId="3" applyNumberFormat="1" applyBorder="1" applyProtection="1">
      <protection hidden="1"/>
    </xf>
    <xf numFmtId="0" fontId="1" fillId="2" borderId="8" xfId="3" applyBorder="1" applyProtection="1">
      <protection hidden="1"/>
    </xf>
    <xf numFmtId="0" fontId="1" fillId="2" borderId="9" xfId="3" applyBorder="1" applyProtection="1">
      <protection hidden="1"/>
    </xf>
    <xf numFmtId="0" fontId="1" fillId="2" borderId="10" xfId="3" applyBorder="1" applyProtection="1">
      <protection hidden="1"/>
    </xf>
    <xf numFmtId="43" fontId="0" fillId="0" borderId="0" xfId="1" applyFont="1" applyProtection="1">
      <protection hidden="1"/>
    </xf>
    <xf numFmtId="0" fontId="0" fillId="0" borderId="0" xfId="0" applyAlignment="1" applyProtection="1">
      <protection hidden="1"/>
    </xf>
    <xf numFmtId="164" fontId="0" fillId="0" borderId="0" xfId="1" applyNumberFormat="1" applyFont="1" applyProtection="1">
      <protection hidden="1"/>
    </xf>
    <xf numFmtId="0" fontId="0" fillId="3" borderId="24" xfId="4" applyFont="1" applyBorder="1" applyAlignment="1" applyProtection="1">
      <alignment horizontal="center"/>
      <protection hidden="1"/>
    </xf>
    <xf numFmtId="0" fontId="1" fillId="2" borderId="13" xfId="3" applyBorder="1" applyAlignment="1" applyProtection="1">
      <alignment horizontal="center"/>
      <protection hidden="1"/>
    </xf>
    <xf numFmtId="0" fontId="1" fillId="2" borderId="26" xfId="3" applyBorder="1" applyAlignment="1" applyProtection="1">
      <alignment horizontal="center"/>
      <protection hidden="1"/>
    </xf>
    <xf numFmtId="9" fontId="0" fillId="0" borderId="0" xfId="2" applyFont="1" applyProtection="1">
      <protection hidden="1"/>
    </xf>
    <xf numFmtId="10" fontId="4" fillId="6" borderId="2" xfId="7" applyNumberFormat="1" applyFont="1" applyBorder="1" applyAlignment="1" applyProtection="1">
      <alignment horizontal="center" vertical="center"/>
      <protection hidden="1"/>
    </xf>
    <xf numFmtId="0" fontId="2" fillId="6" borderId="4" xfId="7" applyBorder="1" applyAlignment="1" applyProtection="1">
      <alignment horizontal="center" vertical="center"/>
      <protection hidden="1"/>
    </xf>
    <xf numFmtId="10" fontId="4" fillId="6" borderId="5" xfId="7" applyNumberFormat="1" applyFont="1" applyBorder="1" applyAlignment="1" applyProtection="1">
      <alignment horizontal="center" vertical="center"/>
      <protection hidden="1"/>
    </xf>
    <xf numFmtId="0" fontId="2" fillId="6" borderId="7" xfId="7" applyBorder="1" applyAlignment="1" applyProtection="1">
      <alignment horizontal="center" vertical="center"/>
      <protection hidden="1"/>
    </xf>
    <xf numFmtId="0" fontId="1" fillId="3" borderId="23" xfId="4" applyBorder="1" applyAlignment="1" applyProtection="1">
      <alignment horizontal="center"/>
      <protection hidden="1"/>
    </xf>
    <xf numFmtId="0" fontId="1" fillId="3" borderId="27" xfId="4" applyBorder="1" applyAlignment="1" applyProtection="1">
      <alignment horizontal="center"/>
      <protection hidden="1"/>
    </xf>
    <xf numFmtId="10" fontId="4" fillId="6" borderId="8" xfId="7" applyNumberFormat="1" applyFont="1" applyBorder="1" applyAlignment="1" applyProtection="1">
      <alignment horizontal="center" vertical="center"/>
      <protection hidden="1"/>
    </xf>
    <xf numFmtId="0" fontId="2" fillId="6" borderId="10" xfId="7" applyBorder="1" applyAlignment="1" applyProtection="1">
      <protection hidden="1"/>
    </xf>
    <xf numFmtId="0" fontId="1" fillId="2" borderId="25" xfId="3" applyBorder="1" applyAlignment="1" applyProtection="1">
      <alignment horizontal="center"/>
      <protection hidden="1"/>
    </xf>
    <xf numFmtId="0" fontId="1" fillId="2" borderId="28" xfId="3" applyBorder="1" applyAlignment="1" applyProtection="1">
      <alignment horizontal="center"/>
      <protection hidden="1"/>
    </xf>
    <xf numFmtId="0" fontId="0" fillId="3" borderId="23" xfId="4" applyFont="1" applyBorder="1" applyAlignment="1" applyProtection="1">
      <protection hidden="1"/>
    </xf>
    <xf numFmtId="0" fontId="0" fillId="3" borderId="24" xfId="4" applyFont="1" applyBorder="1" applyAlignment="1" applyProtection="1">
      <protection hidden="1"/>
    </xf>
    <xf numFmtId="0" fontId="2" fillId="5" borderId="25" xfId="6" applyBorder="1" applyAlignment="1" applyProtection="1">
      <protection locked="0" hidden="1"/>
    </xf>
    <xf numFmtId="0" fontId="2" fillId="5" borderId="26" xfId="6" applyBorder="1" applyAlignment="1" applyProtection="1">
      <protection locked="0" hidden="1"/>
    </xf>
    <xf numFmtId="0" fontId="5" fillId="6" borderId="10" xfId="7" applyFont="1" applyBorder="1" applyAlignment="1" applyProtection="1">
      <alignment horizontal="center"/>
      <protection hidden="1"/>
    </xf>
    <xf numFmtId="0" fontId="3" fillId="6" borderId="10" xfId="7" applyFont="1" applyBorder="1" applyAlignment="1" applyProtection="1">
      <alignment horizontal="center"/>
      <protection hidden="1"/>
    </xf>
    <xf numFmtId="2" fontId="3" fillId="6" borderId="10" xfId="7" applyNumberFormat="1" applyFont="1" applyBorder="1" applyAlignment="1" applyProtection="1">
      <alignment horizontal="center"/>
      <protection hidden="1"/>
    </xf>
    <xf numFmtId="2" fontId="0" fillId="0" borderId="0" xfId="0" applyNumberFormat="1" applyAlignment="1" applyProtection="1">
      <protection hidden="1"/>
    </xf>
  </cellXfs>
  <cellStyles count="9">
    <cellStyle name="20 % - Accent1" xfId="3" builtinId="30"/>
    <cellStyle name="40 % - Accent1" xfId="4" builtinId="31"/>
    <cellStyle name="60 % - Accent1" xfId="5" builtinId="32"/>
    <cellStyle name="60 % - Accent4" xfId="6" builtinId="44"/>
    <cellStyle name="60 % - Accent5" xfId="8" builtinId="48"/>
    <cellStyle name="Accent5" xfId="7" builtinId="45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A22"/>
  <sheetViews>
    <sheetView tabSelected="1" workbookViewId="0">
      <selection activeCell="F5" sqref="F5"/>
    </sheetView>
  </sheetViews>
  <sheetFormatPr baseColWidth="10" defaultRowHeight="15" x14ac:dyDescent="0.25"/>
  <cols>
    <col min="1" max="1" width="19.42578125" style="2" bestFit="1" customWidth="1"/>
    <col min="2" max="2" width="17" style="2" bestFit="1" customWidth="1"/>
    <col min="3" max="3" width="9.28515625" style="2" bestFit="1" customWidth="1"/>
    <col min="4" max="4" width="7.5703125" style="2" bestFit="1" customWidth="1"/>
    <col min="5" max="5" width="17.28515625" style="2" bestFit="1" customWidth="1"/>
    <col min="6" max="6" width="14.42578125" style="2" bestFit="1" customWidth="1"/>
    <col min="7" max="7" width="5.42578125" style="2" bestFit="1" customWidth="1"/>
    <col min="8" max="8" width="11.42578125" style="2"/>
    <col min="9" max="9" width="10.7109375" style="2" bestFit="1" customWidth="1"/>
    <col min="10" max="10" width="9.28515625" style="2" bestFit="1" customWidth="1"/>
    <col min="11" max="11" width="7.5703125" style="2" bestFit="1" customWidth="1"/>
    <col min="12" max="12" width="6.28515625" style="2" customWidth="1"/>
    <col min="13" max="13" width="6.85546875" style="2" customWidth="1"/>
    <col min="14" max="15" width="4.5703125" style="2" bestFit="1" customWidth="1"/>
    <col min="16" max="16" width="6.140625" style="2" customWidth="1"/>
    <col min="17" max="17" width="9.28515625" style="2" bestFit="1" customWidth="1"/>
    <col min="18" max="18" width="7.5703125" style="2" bestFit="1" customWidth="1"/>
    <col min="19" max="19" width="9.28515625" style="2" bestFit="1" customWidth="1"/>
    <col min="20" max="21" width="7.5703125" style="2" bestFit="1" customWidth="1"/>
    <col min="22" max="22" width="11.42578125" style="2"/>
    <col min="23" max="23" width="14.140625" style="2" hidden="1" customWidth="1"/>
    <col min="24" max="27" width="11.42578125" style="2" hidden="1" customWidth="1"/>
    <col min="28" max="16384" width="11.42578125" style="2"/>
  </cols>
  <sheetData>
    <row r="1" spans="1:27" ht="15.75" thickBot="1" x14ac:dyDescent="0.3">
      <c r="AA1" s="2">
        <v>1</v>
      </c>
    </row>
    <row r="2" spans="1:27" ht="21.75" thickBot="1" x14ac:dyDescent="0.4">
      <c r="A2" s="5" t="s">
        <v>16</v>
      </c>
      <c r="AA2" s="2">
        <v>2</v>
      </c>
    </row>
    <row r="3" spans="1:27" ht="18.75" x14ac:dyDescent="0.3">
      <c r="A3" s="6">
        <f>1-(P5/S5)</f>
        <v>0.32544794097745999</v>
      </c>
      <c r="B3" s="7" t="s">
        <v>8</v>
      </c>
      <c r="C3" s="8" t="s">
        <v>34</v>
      </c>
      <c r="D3" s="9"/>
      <c r="E3" s="9"/>
      <c r="F3" s="10"/>
      <c r="G3" s="10"/>
      <c r="H3" s="8" t="s">
        <v>8</v>
      </c>
      <c r="I3" s="9"/>
      <c r="J3" s="11" t="s">
        <v>23</v>
      </c>
      <c r="K3" s="12"/>
      <c r="L3" s="12"/>
      <c r="M3" s="13"/>
      <c r="N3" s="8" t="s">
        <v>27</v>
      </c>
      <c r="O3" s="9"/>
      <c r="P3" s="14"/>
      <c r="Q3" s="8" t="s">
        <v>0</v>
      </c>
      <c r="R3" s="9"/>
      <c r="S3" s="14"/>
      <c r="T3" s="15"/>
      <c r="U3" s="15"/>
      <c r="W3" s="3" t="s">
        <v>10</v>
      </c>
      <c r="X3" s="3"/>
    </row>
    <row r="4" spans="1:27" x14ac:dyDescent="0.25">
      <c r="A4" s="16"/>
      <c r="B4" s="17"/>
      <c r="C4" s="18" t="s">
        <v>1</v>
      </c>
      <c r="D4" s="19" t="s">
        <v>2</v>
      </c>
      <c r="E4" s="19" t="s">
        <v>22</v>
      </c>
      <c r="F4" s="20" t="s">
        <v>21</v>
      </c>
      <c r="G4" s="21" t="s">
        <v>29</v>
      </c>
      <c r="H4" s="18" t="s">
        <v>24</v>
      </c>
      <c r="I4" s="22" t="s">
        <v>25</v>
      </c>
      <c r="J4" s="23" t="s">
        <v>32</v>
      </c>
      <c r="K4" s="24"/>
      <c r="L4" s="25" t="s">
        <v>33</v>
      </c>
      <c r="M4" s="26"/>
      <c r="N4" s="27" t="s">
        <v>5</v>
      </c>
      <c r="O4" s="19" t="s">
        <v>6</v>
      </c>
      <c r="P4" s="28" t="s">
        <v>7</v>
      </c>
      <c r="Q4" s="27" t="s">
        <v>1</v>
      </c>
      <c r="R4" s="19" t="s">
        <v>2</v>
      </c>
      <c r="S4" s="28" t="s">
        <v>4</v>
      </c>
      <c r="W4" s="2" t="s">
        <v>13</v>
      </c>
    </row>
    <row r="5" spans="1:27" ht="15.75" thickBot="1" x14ac:dyDescent="0.3">
      <c r="A5" s="29"/>
      <c r="B5" s="30"/>
      <c r="C5" s="31">
        <v>3000</v>
      </c>
      <c r="D5" s="32">
        <v>1500</v>
      </c>
      <c r="E5" s="33">
        <v>0.1</v>
      </c>
      <c r="F5" s="34">
        <f>D5*E5</f>
        <v>150</v>
      </c>
      <c r="G5" s="35">
        <f>1-(H5/D5)</f>
        <v>0</v>
      </c>
      <c r="H5" s="31">
        <v>1500</v>
      </c>
      <c r="I5" s="32">
        <v>500</v>
      </c>
      <c r="J5" s="36">
        <v>6</v>
      </c>
      <c r="K5" s="37"/>
      <c r="L5" s="38">
        <v>6</v>
      </c>
      <c r="M5" s="39"/>
      <c r="N5" s="40">
        <f>(PI()*POWER(H5/2,2))/1000000</f>
        <v>1.7671458676442586</v>
      </c>
      <c r="O5" s="41">
        <f>(PI()*POWER(I5/2,2))/1000000</f>
        <v>0.19634954084936207</v>
      </c>
      <c r="P5" s="42">
        <f>N5-O5</f>
        <v>1.5707963267948966</v>
      </c>
      <c r="Q5" s="43">
        <f>H5+15+L5</f>
        <v>1521</v>
      </c>
      <c r="R5" s="44">
        <f>IF(H5&gt;D5*(1-E5),H5+25+J5,D5)</f>
        <v>1531</v>
      </c>
      <c r="S5" s="45">
        <f>(Q5*R5)/1000000</f>
        <v>2.3286509999999998</v>
      </c>
      <c r="T5" s="46"/>
      <c r="U5" s="46"/>
      <c r="V5" s="4"/>
      <c r="W5" s="4">
        <f>1-(P5/S5)</f>
        <v>0.32544794097745999</v>
      </c>
    </row>
    <row r="6" spans="1:27" ht="15.75" thickBot="1" x14ac:dyDescent="0.3">
      <c r="B6" s="47"/>
      <c r="C6" s="47"/>
      <c r="D6" s="47"/>
      <c r="E6" s="47"/>
      <c r="F6" s="47"/>
      <c r="G6" s="47"/>
      <c r="N6" s="46"/>
      <c r="O6" s="46"/>
      <c r="P6" s="48"/>
      <c r="S6" s="46"/>
      <c r="T6" s="46"/>
      <c r="U6" s="46"/>
      <c r="V6" s="4"/>
      <c r="W6" s="4"/>
    </row>
    <row r="7" spans="1:27" ht="18.75" x14ac:dyDescent="0.3">
      <c r="A7" s="6">
        <f>1-(R9/U9)</f>
        <v>1.2477621755386581E-2</v>
      </c>
      <c r="B7" s="7" t="s">
        <v>9</v>
      </c>
      <c r="C7" s="8" t="s">
        <v>34</v>
      </c>
      <c r="D7" s="9"/>
      <c r="E7" s="9"/>
      <c r="F7" s="10"/>
      <c r="G7" s="10"/>
      <c r="H7" s="8" t="s">
        <v>19</v>
      </c>
      <c r="I7" s="9"/>
      <c r="J7" s="8" t="s">
        <v>20</v>
      </c>
      <c r="K7" s="9"/>
      <c r="L7" s="8" t="s">
        <v>23</v>
      </c>
      <c r="M7" s="9"/>
      <c r="N7" s="9"/>
      <c r="O7" s="14"/>
      <c r="P7" s="11" t="s">
        <v>27</v>
      </c>
      <c r="Q7" s="12"/>
      <c r="R7" s="13"/>
      <c r="S7" s="11" t="s">
        <v>0</v>
      </c>
      <c r="T7" s="12"/>
      <c r="U7" s="13"/>
      <c r="W7" s="4"/>
    </row>
    <row r="8" spans="1:27" x14ac:dyDescent="0.25">
      <c r="A8" s="16"/>
      <c r="B8" s="17"/>
      <c r="C8" s="27" t="s">
        <v>1</v>
      </c>
      <c r="D8" s="19" t="s">
        <v>2</v>
      </c>
      <c r="E8" s="19" t="s">
        <v>22</v>
      </c>
      <c r="F8" s="20" t="s">
        <v>21</v>
      </c>
      <c r="G8" s="21" t="s">
        <v>29</v>
      </c>
      <c r="H8" s="27" t="s">
        <v>1</v>
      </c>
      <c r="I8" s="19" t="s">
        <v>2</v>
      </c>
      <c r="J8" s="27" t="s">
        <v>1</v>
      </c>
      <c r="K8" s="19" t="s">
        <v>2</v>
      </c>
      <c r="L8" s="23" t="s">
        <v>32</v>
      </c>
      <c r="M8" s="24"/>
      <c r="N8" s="25" t="s">
        <v>33</v>
      </c>
      <c r="O8" s="49"/>
      <c r="P8" s="27" t="s">
        <v>5</v>
      </c>
      <c r="Q8" s="19" t="s">
        <v>6</v>
      </c>
      <c r="R8" s="28" t="s">
        <v>7</v>
      </c>
      <c r="S8" s="27" t="s">
        <v>1</v>
      </c>
      <c r="T8" s="19" t="s">
        <v>2</v>
      </c>
      <c r="U8" s="28" t="s">
        <v>4</v>
      </c>
      <c r="W8" s="2" t="s">
        <v>14</v>
      </c>
    </row>
    <row r="9" spans="1:27" ht="15.75" thickBot="1" x14ac:dyDescent="0.3">
      <c r="A9" s="29"/>
      <c r="B9" s="30"/>
      <c r="C9" s="31">
        <v>5252</v>
      </c>
      <c r="D9" s="32">
        <v>3000</v>
      </c>
      <c r="E9" s="33">
        <v>0.2</v>
      </c>
      <c r="F9" s="34">
        <f>D9*E9</f>
        <v>600</v>
      </c>
      <c r="G9" s="35">
        <f>1-(I9/D9)</f>
        <v>0.16666666666666663</v>
      </c>
      <c r="H9" s="31">
        <v>5000</v>
      </c>
      <c r="I9" s="32">
        <v>2500</v>
      </c>
      <c r="J9" s="31">
        <v>0</v>
      </c>
      <c r="K9" s="32">
        <v>0</v>
      </c>
      <c r="L9" s="36">
        <v>6</v>
      </c>
      <c r="M9" s="37"/>
      <c r="N9" s="50">
        <v>6</v>
      </c>
      <c r="O9" s="51"/>
      <c r="P9" s="40">
        <f xml:space="preserve"> (H9*I9)/1000000</f>
        <v>12.5</v>
      </c>
      <c r="Q9" s="41">
        <f>(J9*K9)/1000000</f>
        <v>0</v>
      </c>
      <c r="R9" s="42">
        <f>P9-Q9</f>
        <v>12.5</v>
      </c>
      <c r="S9" s="43">
        <f>H9+15+N9</f>
        <v>5021</v>
      </c>
      <c r="T9" s="44">
        <f>IF(I9&gt;D9*(1-E9), I9+15+L9,D9)</f>
        <v>2521</v>
      </c>
      <c r="U9" s="42">
        <f>(S9*T9)/1000000</f>
        <v>12.657940999999999</v>
      </c>
      <c r="W9" s="4">
        <f>1-(R9/U9)</f>
        <v>1.2477621755386581E-2</v>
      </c>
    </row>
    <row r="10" spans="1:27" ht="15.75" thickBot="1" x14ac:dyDescent="0.3">
      <c r="E10" s="52"/>
      <c r="F10" s="52"/>
      <c r="G10" s="52"/>
    </row>
    <row r="11" spans="1:27" ht="18.75" x14ac:dyDescent="0.3">
      <c r="A11" s="53">
        <f>1-(P13/S13)</f>
        <v>4.9499265544202919E-2</v>
      </c>
      <c r="B11" s="54" t="s">
        <v>15</v>
      </c>
      <c r="C11" s="8" t="s">
        <v>34</v>
      </c>
      <c r="D11" s="9"/>
      <c r="E11" s="9"/>
      <c r="F11" s="10"/>
      <c r="G11" s="10"/>
      <c r="H11" s="8" t="s">
        <v>26</v>
      </c>
      <c r="I11" s="9"/>
      <c r="J11" s="8" t="s">
        <v>23</v>
      </c>
      <c r="K11" s="9"/>
      <c r="L11" s="9"/>
      <c r="M11" s="14"/>
      <c r="N11" s="11" t="s">
        <v>27</v>
      </c>
      <c r="O11" s="12"/>
      <c r="P11" s="13"/>
      <c r="Q11" s="8" t="s">
        <v>0</v>
      </c>
      <c r="R11" s="9"/>
      <c r="S11" s="14"/>
      <c r="T11" s="15"/>
      <c r="U11" s="15"/>
    </row>
    <row r="12" spans="1:27" x14ac:dyDescent="0.25">
      <c r="A12" s="55"/>
      <c r="B12" s="56"/>
      <c r="C12" s="27" t="s">
        <v>1</v>
      </c>
      <c r="D12" s="19" t="s">
        <v>2</v>
      </c>
      <c r="E12" s="19" t="s">
        <v>22</v>
      </c>
      <c r="F12" s="20" t="s">
        <v>21</v>
      </c>
      <c r="G12" s="21" t="s">
        <v>29</v>
      </c>
      <c r="H12" s="23" t="s">
        <v>30</v>
      </c>
      <c r="I12" s="49"/>
      <c r="J12" s="23" t="s">
        <v>32</v>
      </c>
      <c r="K12" s="24"/>
      <c r="L12" s="25" t="s">
        <v>33</v>
      </c>
      <c r="M12" s="49"/>
      <c r="N12" s="57" t="s">
        <v>5</v>
      </c>
      <c r="O12" s="58"/>
      <c r="P12" s="28" t="s">
        <v>7</v>
      </c>
      <c r="Q12" s="27" t="s">
        <v>1</v>
      </c>
      <c r="R12" s="19" t="s">
        <v>2</v>
      </c>
      <c r="S12" s="28" t="s">
        <v>4</v>
      </c>
      <c r="W12" s="2" t="s">
        <v>13</v>
      </c>
    </row>
    <row r="13" spans="1:27" ht="15.75" thickBot="1" x14ac:dyDescent="0.3">
      <c r="A13" s="59"/>
      <c r="B13" s="60">
        <v>2</v>
      </c>
      <c r="C13" s="31">
        <v>3000</v>
      </c>
      <c r="D13" s="32">
        <v>1500</v>
      </c>
      <c r="E13" s="33">
        <v>0.9</v>
      </c>
      <c r="F13" s="34">
        <f>D13*E13</f>
        <v>1350</v>
      </c>
      <c r="G13" s="35">
        <f>1-(I13/D13)</f>
        <v>1</v>
      </c>
      <c r="H13" s="36">
        <v>1400</v>
      </c>
      <c r="I13" s="39"/>
      <c r="J13" s="36">
        <v>6</v>
      </c>
      <c r="K13" s="37"/>
      <c r="L13" s="38">
        <v>6</v>
      </c>
      <c r="M13" s="39"/>
      <c r="N13" s="61">
        <f>(H13*H13)/2/1000000*B13</f>
        <v>1.96</v>
      </c>
      <c r="O13" s="62"/>
      <c r="P13" s="45">
        <f>N13-O13</f>
        <v>1.96</v>
      </c>
      <c r="Q13" s="40">
        <f>H13+L13+25+(B13-1)*(10)</f>
        <v>1441</v>
      </c>
      <c r="R13" s="41">
        <f>H13+25+J13</f>
        <v>1431</v>
      </c>
      <c r="S13" s="42">
        <f>(Q13*R13)/1000000</f>
        <v>2.062071</v>
      </c>
      <c r="T13" s="46"/>
      <c r="U13" s="46"/>
      <c r="V13" s="4"/>
      <c r="W13" s="4">
        <f>1-(P13/S13)</f>
        <v>4.9499265544202919E-2</v>
      </c>
    </row>
    <row r="14" spans="1:27" ht="15.75" thickBot="1" x14ac:dyDescent="0.3"/>
    <row r="15" spans="1:27" ht="18.75" x14ac:dyDescent="0.3">
      <c r="A15" s="53">
        <f>1-(P17/S17)</f>
        <v>0.20005151668232557</v>
      </c>
      <c r="B15" s="54" t="s">
        <v>31</v>
      </c>
      <c r="C15" s="8" t="s">
        <v>34</v>
      </c>
      <c r="D15" s="9"/>
      <c r="E15" s="9"/>
      <c r="F15" s="10"/>
      <c r="G15" s="10"/>
      <c r="H15" s="8" t="s">
        <v>26</v>
      </c>
      <c r="I15" s="9"/>
      <c r="J15" s="8" t="s">
        <v>23</v>
      </c>
      <c r="K15" s="9"/>
      <c r="L15" s="9"/>
      <c r="M15" s="14"/>
      <c r="N15" s="11" t="s">
        <v>27</v>
      </c>
      <c r="O15" s="12"/>
      <c r="P15" s="13"/>
      <c r="Q15" s="8" t="s">
        <v>0</v>
      </c>
      <c r="R15" s="9"/>
      <c r="S15" s="14"/>
    </row>
    <row r="16" spans="1:27" x14ac:dyDescent="0.25">
      <c r="A16" s="55"/>
      <c r="B16" s="56"/>
      <c r="C16" s="27" t="s">
        <v>1</v>
      </c>
      <c r="D16" s="19" t="s">
        <v>2</v>
      </c>
      <c r="E16" s="19" t="s">
        <v>22</v>
      </c>
      <c r="F16" s="20" t="s">
        <v>21</v>
      </c>
      <c r="G16" s="21" t="s">
        <v>29</v>
      </c>
      <c r="H16" s="63" t="s">
        <v>11</v>
      </c>
      <c r="I16" s="64" t="s">
        <v>12</v>
      </c>
      <c r="J16" s="23" t="s">
        <v>32</v>
      </c>
      <c r="K16" s="24"/>
      <c r="L16" s="25" t="s">
        <v>33</v>
      </c>
      <c r="M16" s="49"/>
      <c r="N16" s="57" t="s">
        <v>5</v>
      </c>
      <c r="O16" s="58"/>
      <c r="P16" s="28" t="s">
        <v>7</v>
      </c>
      <c r="Q16" s="27" t="s">
        <v>1</v>
      </c>
      <c r="R16" s="19" t="s">
        <v>2</v>
      </c>
      <c r="S16" s="28" t="s">
        <v>4</v>
      </c>
      <c r="W16" s="2" t="s">
        <v>13</v>
      </c>
    </row>
    <row r="17" spans="1:24" ht="15.75" thickBot="1" x14ac:dyDescent="0.3">
      <c r="A17" s="59"/>
      <c r="B17" s="60">
        <v>1</v>
      </c>
      <c r="C17" s="31">
        <v>3000</v>
      </c>
      <c r="D17" s="32">
        <v>1300</v>
      </c>
      <c r="E17" s="33">
        <v>0.9</v>
      </c>
      <c r="F17" s="34">
        <f>D17*E17</f>
        <v>1170</v>
      </c>
      <c r="G17" s="35">
        <v>0.3</v>
      </c>
      <c r="H17" s="65">
        <v>2000</v>
      </c>
      <c r="I17" s="66">
        <v>1200</v>
      </c>
      <c r="J17" s="36">
        <v>6</v>
      </c>
      <c r="K17" s="37"/>
      <c r="L17" s="38">
        <v>6</v>
      </c>
      <c r="M17" s="39"/>
      <c r="N17" s="61">
        <f>(POWER(H17,2)/2/1000000)*B17</f>
        <v>2</v>
      </c>
      <c r="O17" s="62"/>
      <c r="P17" s="45">
        <f>N17-O17</f>
        <v>2</v>
      </c>
      <c r="Q17" s="40">
        <f>H17+L17+25+(B17-1)*(10+H17/2)</f>
        <v>2031</v>
      </c>
      <c r="R17" s="41">
        <f>IF(I17&gt;D17*(1-E17),I17+25+J17,D17)</f>
        <v>1231</v>
      </c>
      <c r="S17" s="42">
        <f>(Q17*R17)/1000000</f>
        <v>2.5001609999999999</v>
      </c>
      <c r="T17" s="46"/>
      <c r="U17" s="46"/>
      <c r="V17" s="4"/>
      <c r="W17" s="4">
        <f>1-(P17/S17)</f>
        <v>0.20005151668232557</v>
      </c>
    </row>
    <row r="18" spans="1:24" x14ac:dyDescent="0.25">
      <c r="W18" s="4"/>
      <c r="X18" s="4"/>
    </row>
    <row r="20" spans="1:24" ht="11.25" customHeight="1" x14ac:dyDescent="0.25">
      <c r="X20" s="4"/>
    </row>
    <row r="21" spans="1:24" ht="24.75" customHeight="1" thickBot="1" x14ac:dyDescent="0.4">
      <c r="A21" s="67" t="s">
        <v>8</v>
      </c>
      <c r="B21" s="67" t="s">
        <v>28</v>
      </c>
      <c r="D21" s="47"/>
      <c r="E21" s="47"/>
      <c r="F21" s="47"/>
      <c r="G21" s="47"/>
    </row>
    <row r="22" spans="1:24" ht="15" customHeight="1" thickBot="1" x14ac:dyDescent="0.3">
      <c r="A22" s="68">
        <v>150</v>
      </c>
      <c r="B22" s="69">
        <f>SQRT(POWER(A22*2,2)/2)</f>
        <v>212.13203435596427</v>
      </c>
      <c r="D22" s="70"/>
      <c r="E22" s="70"/>
      <c r="F22" s="70"/>
      <c r="G22" s="70"/>
    </row>
  </sheetData>
  <mergeCells count="52">
    <mergeCell ref="H13:I13"/>
    <mergeCell ref="N12:O12"/>
    <mergeCell ref="N13:O13"/>
    <mergeCell ref="N16:O16"/>
    <mergeCell ref="N17:O17"/>
    <mergeCell ref="J16:K16"/>
    <mergeCell ref="J17:K17"/>
    <mergeCell ref="L16:M16"/>
    <mergeCell ref="L17:M17"/>
    <mergeCell ref="L4:M4"/>
    <mergeCell ref="W3:X3"/>
    <mergeCell ref="H15:I15"/>
    <mergeCell ref="J15:M15"/>
    <mergeCell ref="N15:P15"/>
    <mergeCell ref="J3:M3"/>
    <mergeCell ref="N3:P3"/>
    <mergeCell ref="Q3:S3"/>
    <mergeCell ref="H3:I3"/>
    <mergeCell ref="L7:O7"/>
    <mergeCell ref="P7:R7"/>
    <mergeCell ref="J4:K4"/>
    <mergeCell ref="J5:K5"/>
    <mergeCell ref="L5:M5"/>
    <mergeCell ref="L8:M8"/>
    <mergeCell ref="L9:M9"/>
    <mergeCell ref="N8:O8"/>
    <mergeCell ref="H7:I7"/>
    <mergeCell ref="Q15:S15"/>
    <mergeCell ref="C3:G3"/>
    <mergeCell ref="C7:G7"/>
    <mergeCell ref="J7:K7"/>
    <mergeCell ref="S7:U7"/>
    <mergeCell ref="H11:I11"/>
    <mergeCell ref="J11:M11"/>
    <mergeCell ref="N11:P11"/>
    <mergeCell ref="Q11:S11"/>
    <mergeCell ref="N9:O9"/>
    <mergeCell ref="J12:K12"/>
    <mergeCell ref="J13:K13"/>
    <mergeCell ref="L12:M12"/>
    <mergeCell ref="L13:M13"/>
    <mergeCell ref="H12:I12"/>
    <mergeCell ref="C11:G11"/>
    <mergeCell ref="A11:A13"/>
    <mergeCell ref="B11:B12"/>
    <mergeCell ref="B3:B5"/>
    <mergeCell ref="A3:A5"/>
    <mergeCell ref="B7:B9"/>
    <mergeCell ref="A7:A9"/>
    <mergeCell ref="B15:B16"/>
    <mergeCell ref="A15:A17"/>
    <mergeCell ref="C15:G15"/>
  </mergeCells>
  <dataValidations count="13">
    <dataValidation type="list" allowBlank="1" showInputMessage="1" showErrorMessage="1" errorTitle="Erreur" error="Doit etre 1 ou 2" promptTitle="Nombre de Triangle Isocele" sqref="B17">
      <formula1>$AA$1:$AA$2</formula1>
    </dataValidation>
    <dataValidation type="list" allowBlank="1" showInputMessage="1" showErrorMessage="1" errorTitle="Erreur" error="Doit etre 1 ou 2" promptTitle="Nombre de triangle rectangle" sqref="B13">
      <formula1>$AA$1:$AA$2</formula1>
    </dataValidation>
    <dataValidation type="custom" allowBlank="1" showInputMessage="1" showErrorMessage="1" errorTitle="Erreur" error="Le Ø interieur doit inferieur au diametre exterieur" sqref="I5">
      <formula1>H5&gt;I5</formula1>
    </dataValidation>
    <dataValidation type="custom" allowBlank="1" showInputMessage="1" showErrorMessage="1" errorTitle="Erreur" error="La largeur interieure doit etre inferieure à la largeur exterieure " sqref="K9">
      <formula1>I9&gt;K9</formula1>
    </dataValidation>
    <dataValidation type="custom" allowBlank="1" showInputMessage="1" showErrorMessage="1" errorTitle="Erreur" error="La longueur interieure doit etre inferieure à la longueur exterieure " sqref="J9">
      <formula1>H9&gt;J9</formula1>
    </dataValidation>
    <dataValidation type="custom" allowBlank="1" showInputMessage="1" showErrorMessage="1" errorTitle="Erreur" error="La pièce ne rentre pas dans le format" sqref="H9 I9">
      <formula1>S9&lt;C9</formula1>
    </dataValidation>
    <dataValidation type="custom" allowBlank="1" showInputMessage="1" showErrorMessage="1" errorTitle="Erreur" error="Le format est trop petit" sqref="C9">
      <formula1>S9&lt;C9</formula1>
    </dataValidation>
    <dataValidation type="custom" allowBlank="1" showInputMessage="1" showErrorMessage="1" errorTitle="Erreur" error="Le format est trop petit" sqref="D9">
      <formula1>T9&lt;D9</formula1>
    </dataValidation>
    <dataValidation type="custom" allowBlank="1" showInputMessage="1" showErrorMessage="1" errorTitle="Erreur" error="La pièce ne rentre pas dans le format" sqref="H5">
      <formula1>AND(Q5&lt;C5,R5&lt;D5)</formula1>
    </dataValidation>
    <dataValidation type="custom" allowBlank="1" showInputMessage="1" showErrorMessage="1" errorTitle="Erreur" error="Le format est trop petit" sqref="C5 D5 C13 D13 C17">
      <formula1>Q5&lt;C5</formula1>
    </dataValidation>
    <dataValidation type="custom" allowBlank="1" showInputMessage="1" showErrorMessage="1" errorTitle="Erreur" error="Le formatr est trop petit" sqref="D17">
      <formula1>R17&lt;D17</formula1>
    </dataValidation>
    <dataValidation type="custom" allowBlank="1" showInputMessage="1" showErrorMessage="1" errorTitle="Erreur" error="La piece ne rentre pas dans le format" sqref="I17 H17">
      <formula1>Q17&lt;C17</formula1>
    </dataValidation>
    <dataValidation type="custom" allowBlank="1" showInputMessage="1" showErrorMessage="1" errorTitle="Erreur" error="La piece ne rentre pas dans le format" sqref="H13:I13">
      <formula1>AND(Q13&lt;C13,R13&lt;D13)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55"/>
  <sheetViews>
    <sheetView topLeftCell="A43" workbookViewId="0">
      <selection activeCell="A2" sqref="A2"/>
    </sheetView>
  </sheetViews>
  <sheetFormatPr baseColWidth="10" defaultRowHeight="15" x14ac:dyDescent="0.25"/>
  <sheetData>
    <row r="1" spans="1:14" x14ac:dyDescent="0.25">
      <c r="A1">
        <v>100</v>
      </c>
    </row>
    <row r="2" spans="1:14" x14ac:dyDescent="0.25">
      <c r="A2" t="s">
        <v>8</v>
      </c>
      <c r="C2">
        <f>(COLUMN()-2)*$A$1</f>
        <v>100</v>
      </c>
      <c r="D2">
        <f t="shared" ref="D2:N2" si="0">(COLUMN()-1)*$A$1</f>
        <v>300</v>
      </c>
      <c r="E2">
        <f t="shared" si="0"/>
        <v>400</v>
      </c>
      <c r="F2">
        <f t="shared" si="0"/>
        <v>500</v>
      </c>
      <c r="G2">
        <f t="shared" si="0"/>
        <v>600</v>
      </c>
      <c r="H2">
        <f t="shared" si="0"/>
        <v>700</v>
      </c>
      <c r="I2">
        <f t="shared" si="0"/>
        <v>800</v>
      </c>
      <c r="J2">
        <f t="shared" si="0"/>
        <v>900</v>
      </c>
      <c r="K2">
        <f t="shared" si="0"/>
        <v>1000</v>
      </c>
      <c r="L2">
        <f t="shared" si="0"/>
        <v>1100</v>
      </c>
      <c r="M2">
        <f t="shared" si="0"/>
        <v>1200</v>
      </c>
      <c r="N2">
        <f t="shared" si="0"/>
        <v>1300</v>
      </c>
    </row>
    <row r="3" spans="1:14" x14ac:dyDescent="0.25">
      <c r="C3" s="1">
        <v>0.810841508368501</v>
      </c>
      <c r="D3" s="1">
        <v>0.56658026760312463</v>
      </c>
      <c r="E3" s="1">
        <v>0.50501280428016293</v>
      </c>
      <c r="F3" s="1">
        <v>0.46154952546767813</v>
      </c>
      <c r="G3" s="1">
        <v>0.42930935414769078</v>
      </c>
      <c r="H3" s="1">
        <v>0.40447163997839874</v>
      </c>
      <c r="I3" s="1">
        <v>0.3847619229897411</v>
      </c>
      <c r="J3" s="1">
        <v>0.36874661800275388</v>
      </c>
      <c r="K3" s="1">
        <v>0.35547905842225214</v>
      </c>
      <c r="L3" s="1">
        <v>0.34430965524846013</v>
      </c>
      <c r="M3" s="1">
        <v>0.33477815435025249</v>
      </c>
      <c r="N3" s="1">
        <v>0.32654949083205387</v>
      </c>
    </row>
    <row r="5" spans="1:14" x14ac:dyDescent="0.25">
      <c r="C5" t="s">
        <v>17</v>
      </c>
    </row>
    <row r="6" spans="1:14" x14ac:dyDescent="0.25">
      <c r="C6">
        <f>(COLUMN()-2)*$A$1</f>
        <v>100</v>
      </c>
      <c r="D6">
        <f t="shared" ref="D6:N6" si="1">(COLUMN()-2)*$A$1</f>
        <v>200</v>
      </c>
      <c r="E6">
        <f t="shared" si="1"/>
        <v>300</v>
      </c>
      <c r="F6">
        <f t="shared" si="1"/>
        <v>400</v>
      </c>
      <c r="G6">
        <f t="shared" si="1"/>
        <v>500</v>
      </c>
      <c r="H6">
        <f t="shared" si="1"/>
        <v>600</v>
      </c>
      <c r="I6">
        <f t="shared" si="1"/>
        <v>700</v>
      </c>
      <c r="J6">
        <f t="shared" si="1"/>
        <v>800</v>
      </c>
      <c r="K6">
        <f t="shared" si="1"/>
        <v>900</v>
      </c>
      <c r="L6">
        <f t="shared" si="1"/>
        <v>1000</v>
      </c>
      <c r="M6">
        <f t="shared" si="1"/>
        <v>1100</v>
      </c>
      <c r="N6">
        <f t="shared" si="1"/>
        <v>1200</v>
      </c>
    </row>
    <row r="7" spans="1:14" x14ac:dyDescent="0.25">
      <c r="A7" t="s">
        <v>3</v>
      </c>
      <c r="B7">
        <f>(ROW()-4-2)*$A$1</f>
        <v>100</v>
      </c>
      <c r="C7" s="1"/>
      <c r="D7" s="1">
        <v>0.89374928854205415</v>
      </c>
      <c r="E7" s="1">
        <v>0.89374928854205415</v>
      </c>
      <c r="F7" s="1">
        <v>0.89374928854205415</v>
      </c>
      <c r="G7" s="1">
        <v>0.89374928854205415</v>
      </c>
      <c r="H7" s="1">
        <v>0.89374928854205415</v>
      </c>
      <c r="I7" s="1">
        <v>0.89374928854205415</v>
      </c>
      <c r="J7" s="1">
        <v>0.89374928854205415</v>
      </c>
      <c r="K7" s="1">
        <v>0.89374928854205415</v>
      </c>
      <c r="L7" s="1">
        <v>0.89374928854205415</v>
      </c>
      <c r="M7" s="1">
        <v>0.89374928854205415</v>
      </c>
      <c r="N7" s="1">
        <v>0.89374928854205415</v>
      </c>
    </row>
    <row r="8" spans="1:14" x14ac:dyDescent="0.25">
      <c r="B8">
        <f t="shared" ref="B8:B34" si="2">(ROW()-4-2)*$A$1</f>
        <v>200</v>
      </c>
      <c r="C8" s="1"/>
      <c r="D8" s="1"/>
      <c r="E8" s="1">
        <v>0.89374928854205415</v>
      </c>
      <c r="F8" s="1">
        <v>0.89374928854205415</v>
      </c>
      <c r="G8" s="1">
        <v>0.89374928854205415</v>
      </c>
      <c r="H8" s="1">
        <v>0.89374928854205415</v>
      </c>
      <c r="I8" s="1">
        <v>0.89374928854205415</v>
      </c>
      <c r="J8" s="1">
        <v>0.89374928854205415</v>
      </c>
      <c r="K8" s="1">
        <v>0.89374928854205415</v>
      </c>
      <c r="L8" s="1">
        <v>0.89374928854205415</v>
      </c>
      <c r="M8" s="1">
        <v>0.89374928854205415</v>
      </c>
      <c r="N8" s="1">
        <v>0.89374928854205415</v>
      </c>
    </row>
    <row r="9" spans="1:14" x14ac:dyDescent="0.25">
      <c r="B9">
        <f t="shared" si="2"/>
        <v>300</v>
      </c>
      <c r="C9" s="1"/>
      <c r="D9" s="1"/>
      <c r="E9" s="1"/>
      <c r="F9" s="1">
        <v>0.89374928854205415</v>
      </c>
      <c r="G9" s="1">
        <v>0.89374928854205415</v>
      </c>
      <c r="H9" s="1">
        <v>0.89374928854205415</v>
      </c>
      <c r="I9" s="1">
        <v>0.89374928854205415</v>
      </c>
      <c r="J9" s="1">
        <v>0.89374928854205415</v>
      </c>
      <c r="K9" s="1">
        <v>0.89374928854205415</v>
      </c>
      <c r="L9" s="1">
        <v>0.89374928854205415</v>
      </c>
      <c r="M9" s="1">
        <v>0.89374928854205415</v>
      </c>
      <c r="N9" s="1">
        <v>0.89374928854205415</v>
      </c>
    </row>
    <row r="10" spans="1:14" x14ac:dyDescent="0.25">
      <c r="B10">
        <f t="shared" si="2"/>
        <v>400</v>
      </c>
      <c r="C10" s="1"/>
      <c r="D10" s="1"/>
      <c r="E10" s="1"/>
      <c r="F10" s="1"/>
      <c r="G10" s="1">
        <v>0.89374928854205415</v>
      </c>
      <c r="H10" s="1">
        <v>0.89374928854205415</v>
      </c>
      <c r="I10" s="1">
        <v>0.89374928854205415</v>
      </c>
      <c r="J10" s="1">
        <v>0.89374928854205415</v>
      </c>
      <c r="K10" s="1">
        <v>0.89374928854205415</v>
      </c>
      <c r="L10" s="1">
        <v>0.89374928854205415</v>
      </c>
      <c r="M10" s="1">
        <v>0.89374928854205415</v>
      </c>
      <c r="N10" s="1">
        <v>0.89374928854205415</v>
      </c>
    </row>
    <row r="11" spans="1:14" x14ac:dyDescent="0.25">
      <c r="B11">
        <f t="shared" si="2"/>
        <v>500</v>
      </c>
      <c r="C11" s="1"/>
      <c r="D11" s="1"/>
      <c r="E11" s="1"/>
      <c r="F11" s="1"/>
      <c r="G11" s="1"/>
      <c r="H11" s="1">
        <v>0.89374928854205415</v>
      </c>
      <c r="I11" s="1">
        <v>0.89374928854205415</v>
      </c>
      <c r="J11" s="1">
        <v>0.89374928854205415</v>
      </c>
      <c r="K11" s="1">
        <v>0.89374928854205415</v>
      </c>
      <c r="L11" s="1">
        <v>0.89374928854205415</v>
      </c>
      <c r="M11" s="1">
        <v>0.89374928854205415</v>
      </c>
      <c r="N11" s="1">
        <v>0.89374928854205415</v>
      </c>
    </row>
    <row r="12" spans="1:14" x14ac:dyDescent="0.25">
      <c r="B12">
        <f t="shared" si="2"/>
        <v>600</v>
      </c>
      <c r="C12" s="1"/>
      <c r="D12" s="1"/>
      <c r="E12" s="1"/>
      <c r="F12" s="1"/>
      <c r="G12" s="1"/>
      <c r="H12" s="1"/>
      <c r="I12" s="1">
        <v>0.89374928854205415</v>
      </c>
      <c r="J12" s="1">
        <v>0.89374928854205415</v>
      </c>
      <c r="K12" s="1">
        <v>0.89374928854205415</v>
      </c>
      <c r="L12" s="1">
        <v>0.89374928854205415</v>
      </c>
      <c r="M12" s="1">
        <v>0.89374928854205415</v>
      </c>
      <c r="N12" s="1">
        <v>0.89374928854205415</v>
      </c>
    </row>
    <row r="13" spans="1:14" x14ac:dyDescent="0.25">
      <c r="B13">
        <f t="shared" si="2"/>
        <v>700</v>
      </c>
      <c r="C13" s="1"/>
      <c r="D13" s="1"/>
      <c r="E13" s="1"/>
      <c r="F13" s="1"/>
      <c r="G13" s="1"/>
      <c r="H13" s="1"/>
      <c r="I13" s="1"/>
      <c r="J13" s="1">
        <v>0.89374928854205415</v>
      </c>
      <c r="K13" s="1">
        <v>0.89374928854205415</v>
      </c>
      <c r="L13" s="1">
        <v>0.89374928854205415</v>
      </c>
      <c r="M13" s="1">
        <v>0.89374928854205415</v>
      </c>
      <c r="N13" s="1">
        <v>0.89374928854205415</v>
      </c>
    </row>
    <row r="14" spans="1:14" x14ac:dyDescent="0.25">
      <c r="B14">
        <f t="shared" si="2"/>
        <v>800</v>
      </c>
      <c r="C14" s="1"/>
      <c r="D14" s="1"/>
      <c r="E14" s="1"/>
      <c r="F14" s="1"/>
      <c r="G14" s="1"/>
      <c r="H14" s="1"/>
      <c r="I14" s="1"/>
      <c r="J14" s="1"/>
      <c r="K14" s="1">
        <v>0.89374928854205415</v>
      </c>
      <c r="L14" s="1">
        <v>0.89374928854205415</v>
      </c>
      <c r="M14" s="1">
        <v>0.89374928854205415</v>
      </c>
      <c r="N14" s="1">
        <v>0.89374928854205415</v>
      </c>
    </row>
    <row r="15" spans="1:14" x14ac:dyDescent="0.25">
      <c r="B15">
        <f t="shared" si="2"/>
        <v>900</v>
      </c>
      <c r="C15" s="1"/>
      <c r="D15" s="1"/>
      <c r="E15" s="1"/>
      <c r="F15" s="1"/>
      <c r="G15" s="1"/>
      <c r="H15" s="1"/>
      <c r="I15" s="1"/>
      <c r="J15" s="1"/>
      <c r="K15" s="1"/>
      <c r="L15" s="1">
        <v>0.89374928854205415</v>
      </c>
      <c r="M15" s="1">
        <v>0.89374928854205415</v>
      </c>
      <c r="N15" s="1">
        <v>0.89374928854205415</v>
      </c>
    </row>
    <row r="16" spans="1:14" x14ac:dyDescent="0.25">
      <c r="B16">
        <f t="shared" si="2"/>
        <v>1000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0.89374928854205415</v>
      </c>
      <c r="N16" s="1">
        <v>0.89374928854205415</v>
      </c>
    </row>
    <row r="17" spans="2:14" x14ac:dyDescent="0.25">
      <c r="B17">
        <f t="shared" si="2"/>
        <v>1100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0.89374928854205415</v>
      </c>
    </row>
    <row r="18" spans="2:14" x14ac:dyDescent="0.25">
      <c r="B18">
        <f t="shared" si="2"/>
        <v>1200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>
        <f t="shared" si="2"/>
        <v>1300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>
        <f t="shared" si="2"/>
        <v>1400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>
        <f t="shared" si="2"/>
        <v>1500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>
        <f t="shared" si="2"/>
        <v>1600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>
        <f t="shared" si="2"/>
        <v>1700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>
        <f t="shared" si="2"/>
        <v>1800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>
        <f t="shared" si="2"/>
        <v>1900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>
        <f t="shared" si="2"/>
        <v>2000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>
        <f t="shared" si="2"/>
        <v>2100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>
        <f t="shared" si="2"/>
        <v>2200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>
        <f t="shared" si="2"/>
        <v>2300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>
        <f t="shared" si="2"/>
        <v>2400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>
        <f t="shared" si="2"/>
        <v>2500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>
        <f t="shared" si="2"/>
        <v>2600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>
        <f t="shared" si="2"/>
        <v>2700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>
        <f t="shared" si="2"/>
        <v>2800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C36" t="s">
        <v>5</v>
      </c>
    </row>
    <row r="37" spans="1:14" x14ac:dyDescent="0.25">
      <c r="A37" t="s">
        <v>9</v>
      </c>
      <c r="C37">
        <f>(COLUMN()-2)*$A$1</f>
        <v>100</v>
      </c>
      <c r="D37">
        <f t="shared" ref="D37:N37" si="3">(COLUMN()-2)*$A$1</f>
        <v>200</v>
      </c>
      <c r="E37">
        <f t="shared" si="3"/>
        <v>300</v>
      </c>
      <c r="F37">
        <f t="shared" si="3"/>
        <v>400</v>
      </c>
      <c r="G37">
        <f t="shared" si="3"/>
        <v>500</v>
      </c>
      <c r="H37">
        <f t="shared" si="3"/>
        <v>600</v>
      </c>
      <c r="I37">
        <f t="shared" si="3"/>
        <v>700</v>
      </c>
      <c r="J37">
        <f t="shared" si="3"/>
        <v>800</v>
      </c>
      <c r="K37">
        <f t="shared" si="3"/>
        <v>900</v>
      </c>
      <c r="L37">
        <f t="shared" si="3"/>
        <v>1000</v>
      </c>
      <c r="M37">
        <f t="shared" si="3"/>
        <v>1100</v>
      </c>
      <c r="N37">
        <f t="shared" si="3"/>
        <v>1200</v>
      </c>
    </row>
    <row r="38" spans="1:14" x14ac:dyDescent="0.25">
      <c r="A38" t="s">
        <v>18</v>
      </c>
      <c r="B38">
        <f>(ROW()-34-2)*$A$1</f>
        <v>200</v>
      </c>
    </row>
    <row r="39" spans="1:14" x14ac:dyDescent="0.25">
      <c r="B39">
        <f t="shared" ref="B39:B55" si="4">(ROW()-34-2)*$A$1</f>
        <v>300</v>
      </c>
    </row>
    <row r="40" spans="1:14" x14ac:dyDescent="0.25">
      <c r="B40">
        <f t="shared" si="4"/>
        <v>400</v>
      </c>
    </row>
    <row r="41" spans="1:14" x14ac:dyDescent="0.25">
      <c r="B41">
        <f t="shared" si="4"/>
        <v>500</v>
      </c>
    </row>
    <row r="42" spans="1:14" x14ac:dyDescent="0.25">
      <c r="B42">
        <f t="shared" si="4"/>
        <v>600</v>
      </c>
    </row>
    <row r="43" spans="1:14" x14ac:dyDescent="0.25">
      <c r="B43">
        <f t="shared" si="4"/>
        <v>700</v>
      </c>
    </row>
    <row r="44" spans="1:14" x14ac:dyDescent="0.25">
      <c r="B44">
        <f t="shared" si="4"/>
        <v>800</v>
      </c>
    </row>
    <row r="45" spans="1:14" x14ac:dyDescent="0.25">
      <c r="B45">
        <f t="shared" si="4"/>
        <v>900</v>
      </c>
    </row>
    <row r="46" spans="1:14" x14ac:dyDescent="0.25">
      <c r="B46">
        <f t="shared" si="4"/>
        <v>1000</v>
      </c>
    </row>
    <row r="47" spans="1:14" x14ac:dyDescent="0.25">
      <c r="B47">
        <f t="shared" si="4"/>
        <v>1100</v>
      </c>
    </row>
    <row r="48" spans="1:14" x14ac:dyDescent="0.25">
      <c r="B48">
        <f t="shared" si="4"/>
        <v>1200</v>
      </c>
    </row>
    <row r="49" spans="2:2" x14ac:dyDescent="0.25">
      <c r="B49">
        <f t="shared" si="4"/>
        <v>1300</v>
      </c>
    </row>
    <row r="50" spans="2:2" x14ac:dyDescent="0.25">
      <c r="B50">
        <f t="shared" si="4"/>
        <v>1400</v>
      </c>
    </row>
    <row r="51" spans="2:2" x14ac:dyDescent="0.25">
      <c r="B51">
        <f t="shared" si="4"/>
        <v>1500</v>
      </c>
    </row>
    <row r="52" spans="2:2" x14ac:dyDescent="0.25">
      <c r="B52">
        <f t="shared" si="4"/>
        <v>1600</v>
      </c>
    </row>
    <row r="53" spans="2:2" x14ac:dyDescent="0.25">
      <c r="B53">
        <f t="shared" si="4"/>
        <v>1700</v>
      </c>
    </row>
    <row r="54" spans="2:2" x14ac:dyDescent="0.25">
      <c r="B54">
        <f t="shared" si="4"/>
        <v>1800</v>
      </c>
    </row>
    <row r="55" spans="2:2" x14ac:dyDescent="0.25">
      <c r="B55">
        <f t="shared" si="4"/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Taux de Chute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Ambert</dc:creator>
  <cp:lastModifiedBy>Jean-Christophe Ambert</cp:lastModifiedBy>
  <dcterms:created xsi:type="dcterms:W3CDTF">2014-10-02T08:31:48Z</dcterms:created>
  <dcterms:modified xsi:type="dcterms:W3CDTF">2014-10-03T07:57:33Z</dcterms:modified>
</cp:coreProperties>
</file>