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05" windowWidth="24780" windowHeight="12150"/>
  </bookViews>
  <sheets>
    <sheet name="Feuil1" sheetId="1" r:id="rId1"/>
    <sheet name="Feuil2" sheetId="2" r:id="rId2"/>
    <sheet name="Feuil3" sheetId="3" r:id="rId3"/>
  </sheets>
  <definedNames>
    <definedName name="_xlnm.Print_Area" localSheetId="0">Feuil1!$A$1:$J$10</definedName>
  </definedNames>
  <calcPr calcId="145621"/>
</workbook>
</file>

<file path=xl/calcChain.xml><?xml version="1.0" encoding="utf-8"?>
<calcChain xmlns="http://schemas.openxmlformats.org/spreadsheetml/2006/main">
  <c r="M31" i="1" l="1"/>
  <c r="M19" i="1"/>
  <c r="M7" i="1"/>
  <c r="F9" i="1"/>
  <c r="E9" i="1"/>
  <c r="C7" i="2"/>
  <c r="C8" i="2"/>
  <c r="D2" i="2"/>
  <c r="E2" i="2"/>
  <c r="D7" i="2" l="1"/>
  <c r="D8" i="2"/>
  <c r="D9" i="1" l="1"/>
  <c r="D34" i="1"/>
  <c r="C34" i="1"/>
  <c r="D33" i="1"/>
  <c r="C33" i="1"/>
  <c r="E34" i="1"/>
  <c r="H34" i="1" s="1"/>
  <c r="E33" i="1"/>
  <c r="I28" i="1"/>
  <c r="C29" i="1" s="1"/>
  <c r="E28" i="1"/>
  <c r="D29" i="1" s="1"/>
  <c r="E16" i="1"/>
  <c r="D22" i="1"/>
  <c r="C22" i="1"/>
  <c r="D21" i="1"/>
  <c r="C21" i="1"/>
  <c r="H33" i="1" l="1"/>
  <c r="F33" i="1"/>
  <c r="L33" i="1" s="1"/>
  <c r="F34" i="1"/>
  <c r="L34" i="1" s="1"/>
  <c r="E22" i="1" l="1"/>
  <c r="H22" i="1" s="1"/>
  <c r="E21" i="1"/>
  <c r="H21" i="1" s="1"/>
  <c r="I16" i="1"/>
  <c r="C17" i="1" s="1"/>
  <c r="D16" i="1"/>
  <c r="D17" i="1" s="1"/>
  <c r="D4" i="1"/>
  <c r="F21" i="1" l="1"/>
  <c r="L21" i="1" s="1"/>
  <c r="F22" i="1"/>
  <c r="L22" i="1" s="1"/>
  <c r="H4" i="1" l="1"/>
  <c r="J5" i="1" l="1"/>
  <c r="E7" i="1" l="1"/>
  <c r="F16" i="1"/>
  <c r="J17" i="1" s="1"/>
  <c r="C10" i="1"/>
  <c r="C9" i="1"/>
  <c r="I4" i="1"/>
  <c r="E4" i="1"/>
  <c r="D10" i="1" s="1"/>
  <c r="E10" i="1" s="1"/>
  <c r="H10" i="1" s="1"/>
  <c r="F28" i="1" l="1"/>
  <c r="J29" i="1" s="1"/>
  <c r="H19" i="1"/>
  <c r="E19" i="1"/>
  <c r="F19" i="1"/>
  <c r="D5" i="1"/>
  <c r="F10" i="1"/>
  <c r="L10" i="1" s="1"/>
  <c r="C5" i="1"/>
  <c r="L19" i="1" l="1"/>
  <c r="E31" i="1"/>
  <c r="H31" i="1"/>
  <c r="F31" i="1"/>
  <c r="H9" i="1"/>
  <c r="H7" i="1" s="1"/>
  <c r="L31" i="1" l="1"/>
  <c r="F7" i="1"/>
  <c r="L9" i="1"/>
</calcChain>
</file>

<file path=xl/sharedStrings.xml><?xml version="1.0" encoding="utf-8"?>
<sst xmlns="http://schemas.openxmlformats.org/spreadsheetml/2006/main" count="66" uniqueCount="28">
  <si>
    <t>Job1</t>
  </si>
  <si>
    <t>Job2</t>
  </si>
  <si>
    <t>pend</t>
  </si>
  <si>
    <t>cycle</t>
  </si>
  <si>
    <t>qte</t>
  </si>
  <si>
    <t>chardechar</t>
  </si>
  <si>
    <t>Usinage</t>
  </si>
  <si>
    <t>Char Dechar</t>
  </si>
  <si>
    <t>Temps Reel</t>
  </si>
  <si>
    <t>Temps mort machine</t>
  </si>
  <si>
    <t>Temps mort operateur</t>
  </si>
  <si>
    <t>Job 1</t>
  </si>
  <si>
    <t>Job 2</t>
  </si>
  <si>
    <t>Job 3</t>
  </si>
  <si>
    <t>Job 4</t>
  </si>
  <si>
    <t>Phase</t>
  </si>
  <si>
    <t>224263D</t>
  </si>
  <si>
    <t>Job3</t>
  </si>
  <si>
    <t>308969C</t>
  </si>
  <si>
    <t>Job4</t>
  </si>
  <si>
    <t>290294A</t>
  </si>
  <si>
    <t>capacite sem</t>
  </si>
  <si>
    <t>jour ouvre</t>
  </si>
  <si>
    <t>Start Date</t>
  </si>
  <si>
    <t>Temps Fin</t>
  </si>
  <si>
    <t>Jour</t>
  </si>
  <si>
    <t>Capa/jour</t>
  </si>
  <si>
    <t>Efficience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</si>
</sst>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[$-F400]h:mm:ss\ AM/PM"/>
    <numFmt numFmtId="168" formatCode="[h]:mm:ss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" fontId="0" fillId="0" borderId="0" xfId="0" applyNumberFormat="1"/>
    <xf numFmtId="166" fontId="0" fillId="0" borderId="0" xfId="0" applyNumberFormat="1"/>
    <xf numFmtId="21" fontId="0" fillId="0" borderId="0" xfId="0" applyNumberFormat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9" fontId="0" fillId="0" borderId="0" xfId="1" applyFont="1"/>
    <xf numFmtId="168" fontId="0" fillId="0" borderId="0" xfId="0" applyNumberFormat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14" fontId="0" fillId="0" borderId="0" xfId="0" applyNumberFormat="1"/>
    <xf numFmtId="0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O34"/>
  <sheetViews>
    <sheetView tabSelected="1" zoomScaleNormal="100" zoomScaleSheetLayoutView="166" workbookViewId="0">
      <selection activeCell="M7" sqref="M7"/>
    </sheetView>
  </sheetViews>
  <sheetFormatPr baseColWidth="10" defaultRowHeight="15" x14ac:dyDescent="0.25"/>
  <cols>
    <col min="3" max="3" width="12.85546875" customWidth="1"/>
    <col min="4" max="4" width="13.140625" customWidth="1"/>
    <col min="5" max="5" width="12.7109375" customWidth="1"/>
  </cols>
  <sheetData>
    <row r="1" spans="1:15" x14ac:dyDescent="0.25">
      <c r="C1" s="2" t="s">
        <v>0</v>
      </c>
      <c r="D1" s="2"/>
      <c r="E1" s="2"/>
      <c r="F1" s="2"/>
      <c r="G1" s="2" t="s">
        <v>1</v>
      </c>
      <c r="H1" s="2"/>
      <c r="I1" s="2"/>
      <c r="J1" s="2"/>
    </row>
    <row r="2" spans="1:15" x14ac:dyDescent="0.25">
      <c r="C2" s="2" t="s">
        <v>16</v>
      </c>
      <c r="D2" s="2"/>
      <c r="E2" s="2"/>
      <c r="F2" s="2"/>
      <c r="G2" s="2">
        <v>313152</v>
      </c>
      <c r="H2" s="2"/>
      <c r="I2" s="2"/>
      <c r="J2" s="2"/>
    </row>
    <row r="3" spans="1:15" x14ac:dyDescent="0.25">
      <c r="C3" s="1" t="s">
        <v>2</v>
      </c>
      <c r="D3" s="1" t="s">
        <v>3</v>
      </c>
      <c r="E3" s="1" t="s">
        <v>5</v>
      </c>
      <c r="F3" s="1" t="s">
        <v>4</v>
      </c>
      <c r="G3" s="1" t="s">
        <v>2</v>
      </c>
      <c r="H3" s="1" t="s">
        <v>3</v>
      </c>
      <c r="I3" s="1" t="s">
        <v>5</v>
      </c>
      <c r="J3" s="1" t="s">
        <v>4</v>
      </c>
    </row>
    <row r="4" spans="1:15" x14ac:dyDescent="0.25">
      <c r="C4" s="3">
        <v>80</v>
      </c>
      <c r="D4" s="3">
        <f>246+22</f>
        <v>268</v>
      </c>
      <c r="E4" s="3">
        <f>D4-C4</f>
        <v>188</v>
      </c>
      <c r="F4">
        <v>50</v>
      </c>
      <c r="G4" s="3">
        <v>174</v>
      </c>
      <c r="H4" s="3">
        <f>386+29</f>
        <v>415</v>
      </c>
      <c r="I4" s="3">
        <f>H4-G4</f>
        <v>241</v>
      </c>
      <c r="J4" s="4">
        <v>20</v>
      </c>
    </row>
    <row r="5" spans="1:15" x14ac:dyDescent="0.25">
      <c r="C5" s="3">
        <f>IF(I4&gt;C4,I4,C4)</f>
        <v>241</v>
      </c>
      <c r="D5" s="3">
        <f>IF(E4&gt;G4,E4,G4)</f>
        <v>188</v>
      </c>
      <c r="E5" s="3"/>
      <c r="J5" s="4">
        <f>MIN(F4,J4)</f>
        <v>20</v>
      </c>
    </row>
    <row r="6" spans="1:15" x14ac:dyDescent="0.25">
      <c r="C6" s="3"/>
      <c r="D6" s="3"/>
      <c r="E6" s="3"/>
      <c r="J6" s="4"/>
      <c r="M6" t="s">
        <v>27</v>
      </c>
    </row>
    <row r="7" spans="1:15" x14ac:dyDescent="0.25">
      <c r="C7" s="5"/>
      <c r="D7" s="5"/>
      <c r="E7" s="5">
        <f>J5*(E9+E10)/3600/24</f>
        <v>9.930555555555555E-2</v>
      </c>
      <c r="F7" s="8">
        <f>J5*(F9+F10)/3600/24</f>
        <v>4.0509259259259259E-2</v>
      </c>
      <c r="G7" s="8"/>
      <c r="H7" s="10">
        <f>J5*(H9+H10)/3600/24</f>
        <v>0</v>
      </c>
      <c r="I7" s="10"/>
      <c r="L7" s="5"/>
      <c r="M7" s="9">
        <f>1-(F7+H7)/E7</f>
        <v>0.59207459207459201</v>
      </c>
    </row>
    <row r="8" spans="1:15" x14ac:dyDescent="0.25">
      <c r="B8" t="s">
        <v>15</v>
      </c>
      <c r="C8" s="5" t="s">
        <v>6</v>
      </c>
      <c r="D8" s="5" t="s">
        <v>7</v>
      </c>
      <c r="E8" t="s">
        <v>8</v>
      </c>
      <c r="F8" s="2" t="s">
        <v>9</v>
      </c>
      <c r="G8" s="2"/>
      <c r="H8" s="2" t="s">
        <v>10</v>
      </c>
      <c r="I8" s="2"/>
    </row>
    <row r="9" spans="1:15" x14ac:dyDescent="0.25">
      <c r="A9" t="s">
        <v>11</v>
      </c>
      <c r="B9">
        <v>1</v>
      </c>
      <c r="C9" s="3">
        <f>$C$4</f>
        <v>80</v>
      </c>
      <c r="D9" s="3">
        <f>$I$4</f>
        <v>241</v>
      </c>
      <c r="E9" s="3">
        <f>MAX(C9:D9)</f>
        <v>241</v>
      </c>
      <c r="F9" s="7">
        <f>E9-C9</f>
        <v>161</v>
      </c>
      <c r="G9" s="7"/>
      <c r="H9" s="7">
        <f>E9-D9</f>
        <v>0</v>
      </c>
      <c r="I9" s="7"/>
      <c r="L9" s="5">
        <f>F9/3600/24</f>
        <v>1.8634259259259257E-3</v>
      </c>
      <c r="N9" s="6"/>
      <c r="O9" s="3"/>
    </row>
    <row r="10" spans="1:15" x14ac:dyDescent="0.25">
      <c r="A10" t="s">
        <v>12</v>
      </c>
      <c r="B10">
        <v>1</v>
      </c>
      <c r="C10" s="3">
        <f>$G$4</f>
        <v>174</v>
      </c>
      <c r="D10" s="3">
        <f>$E$4</f>
        <v>188</v>
      </c>
      <c r="E10" s="3">
        <f>MAX(C10:D10)</f>
        <v>188</v>
      </c>
      <c r="F10" s="7">
        <f>E10-C10</f>
        <v>14</v>
      </c>
      <c r="G10" s="7"/>
      <c r="H10" s="7">
        <f>E10-D10</f>
        <v>0</v>
      </c>
      <c r="I10" s="7"/>
      <c r="L10" s="5">
        <f>F10/3600/24</f>
        <v>1.6203703703703703E-4</v>
      </c>
    </row>
    <row r="12" spans="1:15" ht="15.75" thickBot="1" x14ac:dyDescent="0.3">
      <c r="A12" s="11"/>
      <c r="B12" s="12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spans="1:15" ht="15.75" thickTop="1" x14ac:dyDescent="0.25">
      <c r="C13" s="2" t="s">
        <v>0</v>
      </c>
      <c r="D13" s="2"/>
      <c r="E13" s="2"/>
      <c r="F13" s="2"/>
      <c r="G13" s="2" t="s">
        <v>17</v>
      </c>
      <c r="H13" s="2"/>
      <c r="I13" s="2"/>
      <c r="J13" s="2"/>
    </row>
    <row r="14" spans="1:15" x14ac:dyDescent="0.25">
      <c r="C14" s="2" t="s">
        <v>16</v>
      </c>
      <c r="D14" s="2"/>
      <c r="E14" s="2"/>
      <c r="F14" s="2"/>
      <c r="G14" s="2" t="s">
        <v>18</v>
      </c>
      <c r="H14" s="2"/>
      <c r="I14" s="2"/>
      <c r="J14" s="2"/>
    </row>
    <row r="15" spans="1:15" x14ac:dyDescent="0.25">
      <c r="C15" s="1" t="s">
        <v>2</v>
      </c>
      <c r="D15" s="1" t="s">
        <v>3</v>
      </c>
      <c r="E15" s="1" t="s">
        <v>5</v>
      </c>
      <c r="F15" s="1" t="s">
        <v>4</v>
      </c>
      <c r="G15" s="1" t="s">
        <v>2</v>
      </c>
      <c r="H15" s="1" t="s">
        <v>3</v>
      </c>
      <c r="I15" s="1" t="s">
        <v>5</v>
      </c>
      <c r="J15" s="1" t="s">
        <v>4</v>
      </c>
    </row>
    <row r="16" spans="1:15" x14ac:dyDescent="0.25">
      <c r="C16" s="3">
        <v>80</v>
      </c>
      <c r="D16" s="3">
        <f>246+22</f>
        <v>268</v>
      </c>
      <c r="E16" s="3">
        <f>D16-C16</f>
        <v>188</v>
      </c>
      <c r="F16" s="4">
        <f>F4-J5</f>
        <v>30</v>
      </c>
      <c r="G16" s="3">
        <v>517</v>
      </c>
      <c r="H16" s="3">
        <v>717</v>
      </c>
      <c r="I16" s="3">
        <f>H16-G16</f>
        <v>200</v>
      </c>
      <c r="J16" s="4">
        <v>40</v>
      </c>
    </row>
    <row r="17" spans="1:13" x14ac:dyDescent="0.25">
      <c r="C17" s="3">
        <f>IF(I16&gt;C16,I16,C16)</f>
        <v>200</v>
      </c>
      <c r="D17" s="3">
        <f>IF(E16&gt;G16,E16,G16)</f>
        <v>517</v>
      </c>
      <c r="E17" s="3"/>
      <c r="J17" s="4">
        <f>MIN(F16,J16)</f>
        <v>30</v>
      </c>
    </row>
    <row r="18" spans="1:13" x14ac:dyDescent="0.25">
      <c r="C18" s="3"/>
      <c r="D18" s="3"/>
      <c r="E18" s="3"/>
      <c r="J18" s="4"/>
    </row>
    <row r="19" spans="1:13" x14ac:dyDescent="0.25">
      <c r="C19" s="5"/>
      <c r="D19" s="5"/>
      <c r="E19" s="5">
        <f>J17*(E21+E22)/3600/24</f>
        <v>0.24895833333333331</v>
      </c>
      <c r="F19" s="8">
        <f>J17*(F21+F22)/3600/24</f>
        <v>4.1666666666666664E-2</v>
      </c>
      <c r="G19" s="8"/>
      <c r="H19" s="8">
        <f>J17*(H21+H22)/3600/24</f>
        <v>0.11423611111111111</v>
      </c>
      <c r="I19" s="8"/>
      <c r="L19" s="5">
        <f>E19+F19+H19</f>
        <v>0.40486111111111106</v>
      </c>
      <c r="M19" s="9">
        <f>1-(F19+H19)/E19</f>
        <v>0.37377963737796371</v>
      </c>
    </row>
    <row r="20" spans="1:13" x14ac:dyDescent="0.25">
      <c r="B20" t="s">
        <v>15</v>
      </c>
      <c r="C20" s="5" t="s">
        <v>6</v>
      </c>
      <c r="D20" s="5" t="s">
        <v>7</v>
      </c>
      <c r="E20" t="s">
        <v>8</v>
      </c>
      <c r="F20" s="2" t="s">
        <v>9</v>
      </c>
      <c r="G20" s="2"/>
      <c r="H20" s="2" t="s">
        <v>10</v>
      </c>
      <c r="I20" s="2"/>
    </row>
    <row r="21" spans="1:13" x14ac:dyDescent="0.25">
      <c r="A21" t="s">
        <v>11</v>
      </c>
      <c r="B21">
        <v>1</v>
      </c>
      <c r="C21" s="3">
        <f>$C$16</f>
        <v>80</v>
      </c>
      <c r="D21" s="3">
        <f>$I$16</f>
        <v>200</v>
      </c>
      <c r="E21" s="3">
        <f>MAX(C21:D21)</f>
        <v>200</v>
      </c>
      <c r="F21" s="7">
        <f>E21-C21</f>
        <v>120</v>
      </c>
      <c r="G21" s="7"/>
      <c r="H21" s="7">
        <f>E21-D21</f>
        <v>0</v>
      </c>
      <c r="I21" s="7"/>
      <c r="L21" s="5">
        <f>F21/3600/24</f>
        <v>1.3888888888888889E-3</v>
      </c>
    </row>
    <row r="22" spans="1:13" x14ac:dyDescent="0.25">
      <c r="A22" t="s">
        <v>13</v>
      </c>
      <c r="B22">
        <v>1</v>
      </c>
      <c r="C22" s="3">
        <f>$G$16</f>
        <v>517</v>
      </c>
      <c r="D22" s="3">
        <f>$E$16</f>
        <v>188</v>
      </c>
      <c r="E22" s="3">
        <f>MAX(C22:D22)</f>
        <v>517</v>
      </c>
      <c r="F22" s="7">
        <f>E22-C22</f>
        <v>0</v>
      </c>
      <c r="G22" s="7"/>
      <c r="H22" s="7">
        <f>E22-D22</f>
        <v>329</v>
      </c>
      <c r="I22" s="7"/>
      <c r="L22" s="5">
        <f>F22/3600/24</f>
        <v>0</v>
      </c>
    </row>
    <row r="24" spans="1:13" ht="15.75" thickBot="1" x14ac:dyDescent="0.3">
      <c r="A24" s="11"/>
      <c r="B24" s="12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</row>
    <row r="25" spans="1:13" ht="15.75" thickTop="1" x14ac:dyDescent="0.25">
      <c r="C25" s="2" t="s">
        <v>17</v>
      </c>
      <c r="D25" s="2"/>
      <c r="E25" s="2"/>
      <c r="F25" s="2"/>
      <c r="G25" s="2" t="s">
        <v>19</v>
      </c>
      <c r="H25" s="2"/>
      <c r="I25" s="2"/>
      <c r="J25" s="2"/>
    </row>
    <row r="26" spans="1:13" x14ac:dyDescent="0.25">
      <c r="C26" s="2" t="s">
        <v>16</v>
      </c>
      <c r="D26" s="2"/>
      <c r="E26" s="2"/>
      <c r="F26" s="2"/>
      <c r="G26" s="2" t="s">
        <v>20</v>
      </c>
      <c r="H26" s="2"/>
      <c r="I26" s="2"/>
      <c r="J26" s="2"/>
    </row>
    <row r="27" spans="1:13" x14ac:dyDescent="0.25">
      <c r="C27" s="1" t="s">
        <v>2</v>
      </c>
      <c r="D27" s="1" t="s">
        <v>3</v>
      </c>
      <c r="E27" s="1" t="s">
        <v>5</v>
      </c>
      <c r="F27" s="1" t="s">
        <v>4</v>
      </c>
      <c r="G27" s="1" t="s">
        <v>2</v>
      </c>
      <c r="H27" s="1" t="s">
        <v>3</v>
      </c>
      <c r="I27" s="1" t="s">
        <v>5</v>
      </c>
      <c r="J27" s="1" t="s">
        <v>4</v>
      </c>
    </row>
    <row r="28" spans="1:13" x14ac:dyDescent="0.25">
      <c r="C28" s="3">
        <v>517</v>
      </c>
      <c r="D28" s="3">
        <v>717</v>
      </c>
      <c r="E28" s="3">
        <f>D28-C28</f>
        <v>200</v>
      </c>
      <c r="F28" s="4">
        <f>J16-J17</f>
        <v>10</v>
      </c>
      <c r="G28" s="3">
        <v>280</v>
      </c>
      <c r="H28" s="3">
        <v>515</v>
      </c>
      <c r="I28" s="3">
        <f>H28-G28</f>
        <v>235</v>
      </c>
      <c r="J28" s="4">
        <v>10</v>
      </c>
    </row>
    <row r="29" spans="1:13" x14ac:dyDescent="0.25">
      <c r="C29" s="3">
        <f>IF(I28&gt;C28,I28,C28)</f>
        <v>517</v>
      </c>
      <c r="D29" s="3">
        <f>IF(E28&gt;G28,E28,G28)</f>
        <v>280</v>
      </c>
      <c r="E29" s="3"/>
      <c r="J29" s="4">
        <f>MIN(F28,J28)</f>
        <v>10</v>
      </c>
    </row>
    <row r="30" spans="1:13" x14ac:dyDescent="0.25">
      <c r="C30" s="3"/>
      <c r="D30" s="3"/>
      <c r="E30" s="3"/>
      <c r="J30" s="4"/>
    </row>
    <row r="31" spans="1:13" x14ac:dyDescent="0.25">
      <c r="C31" s="5"/>
      <c r="D31" s="5"/>
      <c r="E31" s="5">
        <f>J29*(E33+E34)/3600/24</f>
        <v>9.224537037037038E-2</v>
      </c>
      <c r="F31" s="8">
        <f>J29*(F33+F34)/3600/24</f>
        <v>0</v>
      </c>
      <c r="G31" s="8"/>
      <c r="H31" s="8">
        <f>J29*(H33+H34)/3600/24</f>
        <v>4.189814814814815E-2</v>
      </c>
      <c r="I31" s="8"/>
      <c r="L31" s="5">
        <f>E31+F31+H31</f>
        <v>0.13414351851851852</v>
      </c>
      <c r="M31" s="9">
        <f>1-(F31+H31)/E31</f>
        <v>0.54579673776662485</v>
      </c>
    </row>
    <row r="32" spans="1:13" x14ac:dyDescent="0.25">
      <c r="B32" t="s">
        <v>15</v>
      </c>
      <c r="C32" s="5" t="s">
        <v>6</v>
      </c>
      <c r="D32" s="5" t="s">
        <v>7</v>
      </c>
      <c r="E32" t="s">
        <v>8</v>
      </c>
      <c r="F32" s="2" t="s">
        <v>9</v>
      </c>
      <c r="G32" s="2"/>
      <c r="H32" s="2" t="s">
        <v>10</v>
      </c>
      <c r="I32" s="2"/>
    </row>
    <row r="33" spans="1:12" x14ac:dyDescent="0.25">
      <c r="A33" t="s">
        <v>13</v>
      </c>
      <c r="B33">
        <v>1</v>
      </c>
      <c r="C33" s="3">
        <f>$C$28</f>
        <v>517</v>
      </c>
      <c r="D33" s="3">
        <f>$I$28</f>
        <v>235</v>
      </c>
      <c r="E33" s="3">
        <f>MAX(C33:D33)</f>
        <v>517</v>
      </c>
      <c r="F33" s="7">
        <f>E33-C33</f>
        <v>0</v>
      </c>
      <c r="G33" s="7"/>
      <c r="H33" s="7">
        <f>E33-D33</f>
        <v>282</v>
      </c>
      <c r="I33" s="7"/>
      <c r="L33" s="5">
        <f>F33/3600/24</f>
        <v>0</v>
      </c>
    </row>
    <row r="34" spans="1:12" x14ac:dyDescent="0.25">
      <c r="A34" t="s">
        <v>14</v>
      </c>
      <c r="B34">
        <v>1</v>
      </c>
      <c r="C34" s="3">
        <f>$G$28</f>
        <v>280</v>
      </c>
      <c r="D34" s="3">
        <f>$E$28</f>
        <v>200</v>
      </c>
      <c r="E34" s="3">
        <f>MAX(C34:D34)</f>
        <v>280</v>
      </c>
      <c r="F34" s="7">
        <f>E34-C34</f>
        <v>0</v>
      </c>
      <c r="G34" s="7"/>
      <c r="H34" s="7">
        <f>E34-D34</f>
        <v>80</v>
      </c>
      <c r="I34" s="7"/>
      <c r="L34" s="5">
        <f>F34/3600/24</f>
        <v>0</v>
      </c>
    </row>
  </sheetData>
  <mergeCells count="36">
    <mergeCell ref="F32:G32"/>
    <mergeCell ref="H32:I32"/>
    <mergeCell ref="F33:G33"/>
    <mergeCell ref="H33:I33"/>
    <mergeCell ref="F34:G34"/>
    <mergeCell ref="H34:I34"/>
    <mergeCell ref="C25:F25"/>
    <mergeCell ref="G25:J25"/>
    <mergeCell ref="C26:F26"/>
    <mergeCell ref="G26:J26"/>
    <mergeCell ref="F31:G31"/>
    <mergeCell ref="H31:I31"/>
    <mergeCell ref="F20:G20"/>
    <mergeCell ref="H20:I20"/>
    <mergeCell ref="F21:G21"/>
    <mergeCell ref="H21:I21"/>
    <mergeCell ref="F22:G22"/>
    <mergeCell ref="H22:I22"/>
    <mergeCell ref="C13:F13"/>
    <mergeCell ref="G13:J13"/>
    <mergeCell ref="C14:F14"/>
    <mergeCell ref="G14:J14"/>
    <mergeCell ref="F19:G19"/>
    <mergeCell ref="H19:I19"/>
    <mergeCell ref="C2:F2"/>
    <mergeCell ref="G2:J2"/>
    <mergeCell ref="F7:G7"/>
    <mergeCell ref="H7:I7"/>
    <mergeCell ref="C1:F1"/>
    <mergeCell ref="G1:J1"/>
    <mergeCell ref="F8:G8"/>
    <mergeCell ref="H8:I8"/>
    <mergeCell ref="F9:G9"/>
    <mergeCell ref="F10:G10"/>
    <mergeCell ref="H9:I9"/>
    <mergeCell ref="H10:I10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B1:F8"/>
  <sheetViews>
    <sheetView workbookViewId="0">
      <selection activeCell="G8" sqref="G8"/>
    </sheetView>
  </sheetViews>
  <sheetFormatPr baseColWidth="10" defaultRowHeight="15" x14ac:dyDescent="0.25"/>
  <cols>
    <col min="2" max="2" width="12.42578125" bestFit="1" customWidth="1"/>
  </cols>
  <sheetData>
    <row r="1" spans="2:6" x14ac:dyDescent="0.25">
      <c r="B1" t="s">
        <v>21</v>
      </c>
      <c r="C1" t="s">
        <v>22</v>
      </c>
      <c r="D1" t="s">
        <v>26</v>
      </c>
      <c r="E1" t="s">
        <v>23</v>
      </c>
    </row>
    <row r="2" spans="2:6" x14ac:dyDescent="0.25">
      <c r="B2">
        <v>80</v>
      </c>
      <c r="C2">
        <v>5</v>
      </c>
      <c r="D2">
        <f>B2/C2</f>
        <v>16</v>
      </c>
      <c r="E2" s="13">
        <f ca="1">TODAY()</f>
        <v>41955</v>
      </c>
      <c r="F2">
        <v>35</v>
      </c>
    </row>
    <row r="6" spans="2:6" x14ac:dyDescent="0.25">
      <c r="B6" t="s">
        <v>24</v>
      </c>
      <c r="C6" t="s">
        <v>25</v>
      </c>
    </row>
    <row r="7" spans="2:6" x14ac:dyDescent="0.25">
      <c r="B7">
        <v>35</v>
      </c>
      <c r="C7">
        <f>B7/$D$2</f>
        <v>2.1875</v>
      </c>
      <c r="D7" s="13">
        <f ca="1">$E$2+ROUNDDOWN(C7,0)</f>
        <v>41957</v>
      </c>
      <c r="F7" s="14"/>
    </row>
    <row r="8" spans="2:6" x14ac:dyDescent="0.25">
      <c r="B8">
        <v>160</v>
      </c>
      <c r="C8">
        <f>B8/$D$2</f>
        <v>10</v>
      </c>
      <c r="D8" s="13">
        <f ca="1">$E$2+ROUNDDOWN(C8,0)</f>
        <v>41965</v>
      </c>
      <c r="F8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Ambert</dc:creator>
  <cp:lastModifiedBy>Jean-Christophe Ambert</cp:lastModifiedBy>
  <cp:lastPrinted>2014-11-12T11:13:41Z</cp:lastPrinted>
  <dcterms:created xsi:type="dcterms:W3CDTF">2014-11-12T08:20:27Z</dcterms:created>
  <dcterms:modified xsi:type="dcterms:W3CDTF">2014-11-12T16:33:28Z</dcterms:modified>
</cp:coreProperties>
</file>